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0. Ergebnis-Eckdaten" sheetId="1" r:id="rId4"/>
    <sheet state="visible" name="1. Gesamtkosten" sheetId="2" r:id="rId5"/>
    <sheet state="visible" name="2. Zentrale Prämissen" sheetId="3" r:id="rId6"/>
    <sheet state="visible" name="3. Städterechner" sheetId="4" r:id="rId7"/>
    <sheet state="visible" name="4. Mengen- und Kostenannahmen" sheetId="5" r:id="rId8"/>
    <sheet state="hidden" name="Daten --&gt;" sheetId="6" r:id="rId9"/>
    <sheet state="hidden" name="Hochlauf Kosten Kalk" sheetId="7" r:id="rId10"/>
    <sheet state="hidden" name="Gem Einw" sheetId="8" r:id="rId11"/>
  </sheets>
  <definedNames>
    <definedName localSheetId="4" name="Z_0D25E41A_CCE7_40AA_BDC4_E599DDD00FAF_.wvu.Cols">#REF!</definedName>
    <definedName localSheetId="1" name="Z_6340ECD6_5B1A_4F46_B349_79442A68AD86_.wvu.Cols">'1. Gesamtkosten'!$G:$G</definedName>
    <definedName localSheetId="4" name="Z_6340ECD6_5B1A_4F46_B349_79442A68AD86_.wvu.Cols">#REF!</definedName>
    <definedName localSheetId="1" name="Z_0D25E41A_CCE7_40AA_BDC4_E599DDD00FAF_.wvu.Cols">'1. Gesamtkosten'!$G:$G</definedName>
    <definedName hidden="1" localSheetId="1" name="_xlnm._FilterDatabase">'1. Gesamtkosten'!$A$3:$Y$51</definedName>
    <definedName hidden="1" localSheetId="4" name="_xlnm._FilterDatabase">'4. Mengen- und Kostenannahmen'!$A$2:$AG$50</definedName>
    <definedName hidden="1" localSheetId="7" name="_xlnm._FilterDatabase">'Gem Einw'!$A$1:$Y$10960</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I2">
      <text>
        <t xml:space="preserve">Gleichverteilt</t>
      </text>
    </comment>
    <comment authorId="0" ref="K2">
      <text>
        <t xml:space="preserve">Wie im Gesetz</t>
      </text>
    </comment>
  </commentList>
</comments>
</file>

<file path=xl/sharedStrings.xml><?xml version="1.0" encoding="utf-8"?>
<sst xmlns="http://schemas.openxmlformats.org/spreadsheetml/2006/main" count="11694" uniqueCount="10968">
  <si>
    <t>Gesamtergebnis zur Kostenschätzung der Umsetzung 
des Klimaanpassungs-Gesetzes für Berlin ab 2026</t>
  </si>
  <si>
    <t>Inhaltsverzeichnis:</t>
  </si>
  <si>
    <t>1. Gesamtkosten</t>
  </si>
  <si>
    <t>Maßnahmen zwischen 2026-2040</t>
  </si>
  <si>
    <t>Kosten in €</t>
  </si>
  <si>
    <t>-&gt; Darstellung der Gesamtkosten aller Kostenblöcke insgesamt und pro Jahr</t>
  </si>
  <si>
    <t>Hitzeviertel bestimmen</t>
  </si>
  <si>
    <t>Bäume pflanzen</t>
  </si>
  <si>
    <t>Planzlisten aufstellen</t>
  </si>
  <si>
    <t>2. Zentrale Prämissen</t>
  </si>
  <si>
    <t>Bäume pflegen</t>
  </si>
  <si>
    <t>-&gt; Auflistung der zentralen Prämissen zur Berrechnung der Gesamtkosten</t>
  </si>
  <si>
    <t>Bäume nachpflanzen</t>
  </si>
  <si>
    <t>Baumschutz-Ausnahmen minimieren</t>
  </si>
  <si>
    <t>Klimawirksame Grünflächen bauen</t>
  </si>
  <si>
    <t>3. Städterecher</t>
  </si>
  <si>
    <t>Kühlinseln bauen</t>
  </si>
  <si>
    <t>-&gt; Kalkulations-Tool zur Kostenschätzung eines KAnG deiner Stadt oder Gemeinde</t>
  </si>
  <si>
    <t xml:space="preserve">Regenwasser nutzen, “abkoppeln” und bewirtschaften </t>
  </si>
  <si>
    <t>Hitzeviertel kühlen</t>
  </si>
  <si>
    <t>Bürgerschaftliches Engagement aktivieren</t>
  </si>
  <si>
    <t>4. Mengen- &amp; Kostenannahmen</t>
  </si>
  <si>
    <t>Hitzeaktionen planen und umsetzen</t>
  </si>
  <si>
    <t>-&gt; Detaillierte Darstellung der Berechnungsgrundlage der Gesamtkosten</t>
  </si>
  <si>
    <t>Klimaanpassungsgovernance aufsetzen</t>
  </si>
  <si>
    <t>Klimarisikoanalyse und -strategie sicherstellen</t>
  </si>
  <si>
    <t>Potenzialstudien beauftragen</t>
  </si>
  <si>
    <t>Monitoring, Open Date und Kollaboration sicherstellen</t>
  </si>
  <si>
    <t>Proejekt Umsetzungsplanung aufsetzen</t>
  </si>
  <si>
    <t>Fachgesetze, Standards und Richtlinien anpassen</t>
  </si>
  <si>
    <t>Total</t>
  </si>
  <si>
    <t>pro Jahr im Durchschnitt (2026-2040)</t>
  </si>
  <si>
    <t>pro Einwohner Berlins</t>
  </si>
  <si>
    <t>pro Einwohner Berlins und Jahr (2026-2040)</t>
  </si>
  <si>
    <t>Gesamtkosten</t>
  </si>
  <si>
    <t>Gesamtkosten:</t>
  </si>
  <si>
    <t>Gesamtkosten p.a.:</t>
  </si>
  <si>
    <t>lfd Nr</t>
  </si>
  <si>
    <t>Naßnahmen Nummer</t>
  </si>
  <si>
    <t>Nr</t>
  </si>
  <si>
    <t>Maßnahme</t>
  </si>
  <si>
    <t>Kostenblock</t>
  </si>
  <si>
    <t>Beschreibung</t>
  </si>
  <si>
    <t>Kosten pro Maßnahme</t>
  </si>
  <si>
    <t>Mengenansatz
pro Stück</t>
  </si>
  <si>
    <t>Kosten pro Stück</t>
  </si>
  <si>
    <t>Zentrale Prämissen</t>
  </si>
  <si>
    <t>Thema</t>
  </si>
  <si>
    <t>Erläuterung</t>
  </si>
  <si>
    <t>Ansatz</t>
  </si>
  <si>
    <t>Einheit</t>
  </si>
  <si>
    <t>Erläuterungen</t>
  </si>
  <si>
    <t>Personalkosten</t>
  </si>
  <si>
    <t>Stundensatz Baum- und Grünpflegepersonal</t>
  </si>
  <si>
    <t>Euro AG-Vollkosten</t>
  </si>
  <si>
    <t>Annahme</t>
  </si>
  <si>
    <t>Bestandstraßenbäume</t>
  </si>
  <si>
    <t>Bestehende Straßenbäume</t>
  </si>
  <si>
    <t>Anzahl Bäume</t>
  </si>
  <si>
    <t>Anfrage "Die Linke"</t>
  </si>
  <si>
    <t>Neue Straßenbäume</t>
  </si>
  <si>
    <t>Neu zu pflanzende Bäume</t>
  </si>
  <si>
    <t>Kalkulation, siehe Begründung</t>
  </si>
  <si>
    <t>Gefällte Bäume</t>
  </si>
  <si>
    <t>Gefällte Straßenbäume 2027 - 2040</t>
  </si>
  <si>
    <t>15 Jahre a 6.000 aufsummiert</t>
  </si>
  <si>
    <t>Hitzeviertel-Bäume</t>
  </si>
  <si>
    <t>zusätzliche Bäume zur Kühlung</t>
  </si>
  <si>
    <t>Ca. alle 13 Meter ein weiterer Baum = (72 Bäume je km x 7,3 kmx 170 Hitzeviertel)</t>
  </si>
  <si>
    <t>Neu-Bäume</t>
  </si>
  <si>
    <t>Neue Straßenbäume + Hitzeviertel-Bäume + Nachpflanz-Bäume</t>
  </si>
  <si>
    <t>Summiert aus obigen Positionen</t>
  </si>
  <si>
    <t>Gesamtbaumbestand 2040</t>
  </si>
  <si>
    <t>Alte Straßenbäume, neue, Nachpflanz, Hitzeviertel</t>
  </si>
  <si>
    <t>Gesamtsumme Zielbestand 2040</t>
  </si>
  <si>
    <t>Pflanz- und Pflegekosten</t>
  </si>
  <si>
    <t>pro Jungbaum</t>
  </si>
  <si>
    <t>pro Baum</t>
  </si>
  <si>
    <t>auf Basis Stadt Bremen</t>
  </si>
  <si>
    <t>Grünlfächen</t>
  </si>
  <si>
    <t>Anzahl Grünfächen je Hitzeviertel</t>
  </si>
  <si>
    <t>Stück</t>
  </si>
  <si>
    <t>FIS-Auswertung/Abschätzung</t>
  </si>
  <si>
    <t>Kühlinseln</t>
  </si>
  <si>
    <t>Anzahl Kühlinsel je Hitzeviertel</t>
  </si>
  <si>
    <t>Grünflächen</t>
  </si>
  <si>
    <t>Anzahl neue Grünflächen</t>
  </si>
  <si>
    <t>Neue Grünflächenbäume</t>
  </si>
  <si>
    <t>Anzahl je Hektar</t>
  </si>
  <si>
    <t>Anzahl Bäume je Hektar</t>
  </si>
  <si>
    <t>Anzahl Kühlinseln</t>
  </si>
  <si>
    <t>Anzahl</t>
  </si>
  <si>
    <t>Hitzeviertel</t>
  </si>
  <si>
    <t>Anzahl Hitzeviertel</t>
  </si>
  <si>
    <t>Zusätzliche Hitzeviertel gem. §5 V hier anteilig einrechnen; 170 thermisch hochbelastete</t>
  </si>
  <si>
    <t>Straßenzüge</t>
  </si>
  <si>
    <t>Anzahle Straßen-km je Hitzeviertel</t>
  </si>
  <si>
    <t>km</t>
  </si>
  <si>
    <t>halbe Straßenbreite</t>
  </si>
  <si>
    <t>Meter von Hauswand zu Mitte der Straße</t>
  </si>
  <si>
    <t>m</t>
  </si>
  <si>
    <t>Abschätzung</t>
  </si>
  <si>
    <t>Ingenieurkosten</t>
  </si>
  <si>
    <t>Stundensatz Ingenieur</t>
  </si>
  <si>
    <t>Anzahl Bäume zusätzlich je Straßen-km</t>
  </si>
  <si>
    <t>Bäume je km und Straßenseite / alle 30 m einen zusätzlichen Baum</t>
  </si>
  <si>
    <t>Integrierte Planung von Kühlung, Grünversorgung und Regenwassernutzung</t>
  </si>
  <si>
    <t>Ingenieurstage pro Hitzeviertel</t>
  </si>
  <si>
    <t>Durchplanung in 12 Monate, davon Warte- und Abstimmungszeiten; insfoern 1/3 Kalenderarbeitstage</t>
  </si>
  <si>
    <t>Jahresgehalt AG-Vollkosten</t>
  </si>
  <si>
    <t xml:space="preserve">Beratertag </t>
  </si>
  <si>
    <t>Moderatoren / Beteiligungsexpert:innen</t>
  </si>
  <si>
    <t>MA Grünflächenamt</t>
  </si>
  <si>
    <t>Stundensatz MA Grünflächenamt</t>
  </si>
  <si>
    <t>Szenario 1</t>
  </si>
  <si>
    <t>Szenario 2</t>
  </si>
  <si>
    <t>Szenario 3</t>
  </si>
  <si>
    <t>Euro je m2</t>
  </si>
  <si>
    <t>Mulde</t>
  </si>
  <si>
    <t>Mulde-Rigolen-System</t>
  </si>
  <si>
    <t>Rigole</t>
  </si>
  <si>
    <t>Tiefbeet-Rigole</t>
  </si>
  <si>
    <t>Baumrigole</t>
  </si>
  <si>
    <t>wasserdurchlässige Flächenbefestigung</t>
  </si>
  <si>
    <t>Entsiegelung</t>
  </si>
  <si>
    <t>Mittelwert</t>
  </si>
  <si>
    <t>Dachbegrünung Neudach</t>
  </si>
  <si>
    <t>Quelle</t>
  </si>
  <si>
    <t xml:space="preserve">https://regenwasseragentur.berlin/szenarien-kosten-regenwasserbewirtschaftung/ </t>
  </si>
  <si>
    <t>Fassadenbegrünung Neudach</t>
  </si>
  <si>
    <t>gewichteter Mittelwert</t>
  </si>
  <si>
    <t xml:space="preserve">https://www.gartenbau.org/magazin/fassadenbegruenung-20111197#artikel-4 </t>
  </si>
  <si>
    <t>Gesamtkosten zur Umwandlung in Grünflächen</t>
  </si>
  <si>
    <t>Euro/Hektar</t>
  </si>
  <si>
    <t>Hegelplatz: 1,5 Mio. für 0,5 ha</t>
  </si>
  <si>
    <t>Pflege pro Quadratmeter und Jahr</t>
  </si>
  <si>
    <t>Euro / m2</t>
  </si>
  <si>
    <t>https://www.berlin.de/sen/finanzen/haushalt/downloads/artikel.6347.php#headline_1_1</t>
  </si>
  <si>
    <t>Pflege pro Hektar und Jahr</t>
  </si>
  <si>
    <t>Euro / Hektar</t>
  </si>
  <si>
    <t>Gesamtkosten Kühlinsel</t>
  </si>
  <si>
    <t>Schätzung</t>
  </si>
  <si>
    <t>Euro je Kühlinsel</t>
  </si>
  <si>
    <t>1 Baum</t>
  </si>
  <si>
    <t>Bremen-Werte</t>
  </si>
  <si>
    <t>80% Entsiegelung</t>
  </si>
  <si>
    <t>gem. Regenwasseragentur</t>
  </si>
  <si>
    <t>eine Bank</t>
  </si>
  <si>
    <t>Bepflanzung etc.</t>
  </si>
  <si>
    <t>Pflege pro Kühlinsel und Jahr</t>
  </si>
  <si>
    <t>Euro / Kühlinsel</t>
  </si>
  <si>
    <t>Städterechner</t>
  </si>
  <si>
    <t>Zur Zeit gibt es keine Stadt in Deutschland, die ein durchkalkuliertes Klimaanpassungskonzept vorweisen kann. Mit diesem sehr einfachen Städterechner helfen wir Ihnen mit Ihrem ersten Überblick. Für Sie als Bürgerinnen oder Bürger, als Verwaltungsangestellte oder aus der Politik zeigt sich so eine erste Größenordnung des Aufgabenumfangs. Messen Sie gerne Ihre eigenen Vorstellungen mit diesen Notwendigkeiten, abgeleitet aus unserem Entwurf unseres Berliner Klimaanpassungsgesetzes.
Die Umrechnung erfolgt ausschließlich linear über die Einwohnerzahl. Sie nimmt damit keinen Bezug zur Einwohnerdichte, unterschiedlichen Klimaanpassungsbedarfen oder sonstigen Unterschieden. Sie können unsere Kostenschätzung als XLS-Download herunterladen und beliebig anpassen. Weitere Unterstützung können wir Ihnen gerne als kostenpflichtige Serviceleistung oder gegen Spende anbieten.</t>
  </si>
  <si>
    <t>Stadt auswählen:</t>
  </si>
  <si>
    <t>Berlin, Stadt</t>
  </si>
  <si>
    <t>Wilhelmshaven, Stadt</t>
  </si>
  <si>
    <t>Fixkosten</t>
  </si>
  <si>
    <t>Variable Kosten</t>
  </si>
  <si>
    <t>⌀ Kosten über 15 Jahre</t>
  </si>
  <si>
    <t>Einwohnerzahl</t>
  </si>
  <si>
    <t>Faktor Einwohner</t>
  </si>
  <si>
    <t>Positionen zur Kostenkalkulation</t>
  </si>
  <si>
    <t>Kalkulationseinheit</t>
  </si>
  <si>
    <t>Mengenansatz</t>
  </si>
  <si>
    <t>Kostenansatz</t>
  </si>
  <si>
    <t>INDEX Hochlauf</t>
  </si>
  <si>
    <t>Maßnahmen-Nummer</t>
  </si>
  <si>
    <t>Einmalig</t>
  </si>
  <si>
    <t>Ramp-Up-Kosten 2026 - 2027</t>
  </si>
  <si>
    <t>jährlich (2027-2040)</t>
  </si>
  <si>
    <t>S-Kurve gem. § 5 Abs. 3</t>
  </si>
  <si>
    <t>linear verteilt von Startjahr ..</t>
  </si>
  <si>
    <t>linear verteilt bis Zieljahr  ..</t>
  </si>
  <si>
    <t>pro m2</t>
  </si>
  <si>
    <r>
      <rPr>
        <rFont val="Arial"/>
        <b/>
        <color theme="1"/>
        <sz val="10.0"/>
      </rPr>
      <t>pro km</t>
    </r>
    <r>
      <rPr>
        <rFont val="Arial"/>
        <b/>
        <color theme="1"/>
        <sz val="10.0"/>
        <vertAlign val="superscript"/>
      </rPr>
      <t>2</t>
    </r>
  </si>
  <si>
    <t>pro Hitzeviertel</t>
  </si>
  <si>
    <t>pro Stück</t>
  </si>
  <si>
    <t>pro Person</t>
  </si>
  <si>
    <t>pro Bestandsbaum (&gt; 10 Jahre)</t>
  </si>
  <si>
    <t>Ohne Kalkulation</t>
  </si>
  <si>
    <t>Einheit / Erläuterung</t>
  </si>
  <si>
    <t>Mengen
-ansatz</t>
  </si>
  <si>
    <t>Härtegrad</t>
  </si>
  <si>
    <t>Link / Quelle</t>
  </si>
  <si>
    <t>Kosten 
pro Einheit
in Euro</t>
  </si>
  <si>
    <t>Identifikation Hitzeviertel</t>
  </si>
  <si>
    <t>Ausschreibung Vergabe der Aktualisierung Umweltgerechtigkeitsatlas</t>
  </si>
  <si>
    <t xml:space="preserve"> </t>
  </si>
  <si>
    <t>mittel</t>
  </si>
  <si>
    <t>Einmalige Vergabe und Aktualisierung</t>
  </si>
  <si>
    <t>Experten-Schätzung</t>
  </si>
  <si>
    <t>Erfahrungswert aus der Beauftragung von Beratern / IT / Verfahren</t>
  </si>
  <si>
    <t>Expertenschätzung</t>
  </si>
  <si>
    <t>Integriertes Vorgehen</t>
  </si>
  <si>
    <t>Integrierte Simulation: Ausschreibung und Vergabe Muster-Vorgehensweise und Prioritätenplanung</t>
  </si>
  <si>
    <t>hoch</t>
  </si>
  <si>
    <t>Einmalige Vergabe</t>
  </si>
  <si>
    <t>Digitale Zwilling</t>
  </si>
  <si>
    <t>Implementierung digitaler Zwilling, um Wirkungsprognosen über 30 Jahre zu realisieren</t>
  </si>
  <si>
    <t>gering</t>
  </si>
  <si>
    <t>Schätzung IT-Anpassung bzw. Datenintegration zur Abilldung der Simulationsrechnzungen</t>
  </si>
  <si>
    <t>Planung aller Zielvorgaben je Hitzeviertel</t>
  </si>
  <si>
    <t>Integrierte Simulation je Hitzeviertel aller Klimaanpassungsziele; Durchführung je Hitzeviertel</t>
  </si>
  <si>
    <t>Auswertung auf Basis FIS-Broker / Berlin</t>
  </si>
  <si>
    <t>Auswertung FIS-Broker</t>
  </si>
  <si>
    <t>sechs Monate Planungszeit, verteilt vermutlich auf 12 Monate; Annahme; ca. halbe Stelle</t>
  </si>
  <si>
    <t>Beteiligung Betroffene zu Planungsvarianten; Beschluss BVV etc.</t>
  </si>
  <si>
    <t>Beteiligung und Optimierung Vorzugsvarianten; Beschlussfassung; Modertationshonorare</t>
  </si>
  <si>
    <t>10 Moderatorentage / Tageshonorar von 1.200 Euro, eher knapp bemessen</t>
  </si>
  <si>
    <t>alle 15 m ein Straßenbaum</t>
  </si>
  <si>
    <t>Standortplanung, Anordnung und Baustelleneinrichtung</t>
  </si>
  <si>
    <t>Gesamtanzahl Bäume</t>
  </si>
  <si>
    <t>in der Begründung ermittelt; die 8000 bis 2027 nachzupflanzenden Bäume werden hier subusmiert</t>
  </si>
  <si>
    <t>Begründung</t>
  </si>
  <si>
    <t>generelle Planung; Grob- und Detailplanung; Abstimmung mit Leitungsbetrieben etc.; Zahlen Bremen plus Aufschlag für Standortplanung</t>
  </si>
  <si>
    <t>https://www.butenunbinnen.de/nachrichten/bremen-kosten-baeume-pflanzen-100.html#:~:text=Die%20Stadt%20Bremen%20will%20ab,in%20Bremen%20also%206.000%20Euro</t>
  </si>
  <si>
    <t>Pflanzung inkl. Bodenaushub, Substrat, Rigole , Standardbaumscheibe</t>
  </si>
  <si>
    <t>in der Begründung ermittelt</t>
  </si>
  <si>
    <t>umfangreichere Arbeit, Entsiegeln, kräftiger Aushub, Substrat, neu einfassen, bepflanzen; Jungbäume von 200 - 1000 Euro; eher die größeren, da im Wuchs fortgeschritten; Zahlen Bremen</t>
  </si>
  <si>
    <t>Fertigstellungspflege für ein Jahr des gepflanzten Jungbaums</t>
  </si>
  <si>
    <t>Fertigstellungsplfege und Bewässerung für ein Jahr; wird jeweils dem Jahr der Pflanzung aus Vereinfachugnsgründen vollständig zugeschlagen</t>
  </si>
  <si>
    <t>Gesunde Aufwuchspflege</t>
  </si>
  <si>
    <t>Entwicklungspflege der neuen Bäume über 8 Jahre (= aktueller Berliner Standard)</t>
  </si>
  <si>
    <t>in der Begründung ermittelt; 8 Jahre Entwicklungspflege (Laut einer Gemeinde in NRW dauert die Jungbaumpflege 15 Jahre (https://www.weilerswist.de/verschiedenes/Gruener-Freitag-6.4.2023.pdf), die Stadt Nürnberg spricht sich sogar für bis zu 24 Jahren aus. 8 Jahre Anwuchspflege ist heute schon üblich in Berlin. Kosten für Neupflanzung (inkl. Anwuchspflege) ist derzeit im Mittel bei 14,5% der Budgetkosten. (vgl. Übersichtstabelle ) (https://www.nuernberg.de/imperia/md/soer_nbg/dokumente/gruen/soer_200_2019_jungbaumpflegekonzept.pdf).</t>
  </si>
  <si>
    <t>Recherche</t>
  </si>
  <si>
    <t>Daten gem. Bremen für vier Jahre, jetzt verdoppelte wegen acht Jähriger Jungbaumpflege; wird jeweils dem Jahr der Pflanzung aus Vereinfachugnsgründen vollständig zugeschlagen</t>
  </si>
  <si>
    <t>Ausgleich faktisch nicht möglicher Baumpflanzungen</t>
  </si>
  <si>
    <t>Ausgleich im 150 m Radius</t>
  </si>
  <si>
    <t>Annahme, dass in 5% der Fällen eine Baumpflanzung nicht möglich ist</t>
  </si>
  <si>
    <t>höherer Planungsaufwand (siehe oben), da umfangreicher nach einem Standort gesucht wird; alle anderen Kosten sind oben bereits angesetzt</t>
  </si>
  <si>
    <t>Pflanzlisten</t>
  </si>
  <si>
    <t>Gutachten zur Erstbestimmung, nach 10 Jahren Aktualisierung</t>
  </si>
  <si>
    <t>Gutachter-Auftrag</t>
  </si>
  <si>
    <t>erstmalige Erstellung</t>
  </si>
  <si>
    <t>Gutachten / Auftragsarbeit; Ausschreibung und Vergabe</t>
  </si>
  <si>
    <t>Gesunde Bäume / Standardbaumscheiben</t>
  </si>
  <si>
    <t>Umwandlung bestehender Baumscheiben in Standardbaumscheiben, um gesunde Bäume zu erhalten</t>
  </si>
  <si>
    <t>Gesamtanzahl Baumscheiben</t>
  </si>
  <si>
    <t>Vermutung, dass 80% der Baumscheiben der Bestandsbäume keine Standardbaumscheiben sind, vermutlich sogar 90%;  abzgl. 6000 Bäume abgängig pro Jahr, von 2025 - 2040 = 90.000 Bäume</t>
  </si>
  <si>
    <t>gering / Expertenschätzung</t>
  </si>
  <si>
    <t>etwas weniger umfangreichere Arbeit, Entsiegeln, vorsichtiger Bodenaushub, Substrat, neu einfassen, bepflanzen; Bremen/Oldenburg: für größere Baumscheibe schnell 2000 Euro; Ansatz 1/3 der Kosten einer Neupflanzung mit Aushub = 1000 Euro</t>
  </si>
  <si>
    <t>Pflege und Erhalt: gute fachliche Baumpflegepraxis</t>
  </si>
  <si>
    <t>Überarbeitung der bisherigen Baumpflegepraxis; ggf. Gutachten oder Auftrag; Schulung und Anpassung Standards, Produktkataloge etc.</t>
  </si>
  <si>
    <t>Anpassung via Gutachten</t>
  </si>
  <si>
    <t>übliche Auftragsarbeit</t>
  </si>
  <si>
    <t>Umfangreichere Pflege der "Bestandsbäume"!</t>
  </si>
  <si>
    <t>Altbestand Straßenbäume; für den Bestand ist das aktuelle Budget: 36.720.000€ Kostendeckend wäre: 43.920.000€ = 101,58 pro Baum und Jahr statt 85€. noch fehlend die neuen Bäume aus den Hitzevierteln; Daueraufgabe Altbaumpflege ist mit im Budget von 85€ pro Baum etatisiert. ( Das Pflegedefizit in Berlin lag 2023 für Produkt 80988 bei  -7,2 Mio€</t>
  </si>
  <si>
    <t>Produkte (lfd.): 80986 Straßenbäume – regelmäßige Kontrolle; • 80987 Straßenbäume – Umsetzung von Maßnahmen zur Verkehrssicherheit; • 80988 Straßenbäume – nachhaltige Bestandserhaltung und Entwicklung.</t>
  </si>
  <si>
    <t>je Baum 86 Euro pro Jahr gem. Produktakatalog heute; bessere Pflege = Verdopplung</t>
  </si>
  <si>
    <t>Produktkatalog</t>
  </si>
  <si>
    <t>Pflege und Erhalt: gute fachliche Baumpflegepraxis für die neuen Bestandsbäume nach deren Entwicklungspflege</t>
  </si>
  <si>
    <t>Gesamtanzahl Jungbäume</t>
  </si>
  <si>
    <t>Sukzessive wachsender Jungbäume-Bestand nach Ablauf seiner 9 Jahre Entwicklungspflege; davon einen Teil: Ansatz: von den 14 Jahren Neupflanzung werden ; 648.000 / 14 = 46T jeweils 2038-2040 + 2039-2040 + 2040 = 6 mal</t>
  </si>
  <si>
    <t>Berechnung</t>
  </si>
  <si>
    <t xml:space="preserve">Bewässerung </t>
  </si>
  <si>
    <t>Gesamtanzahl alter und neuer Bäume</t>
  </si>
  <si>
    <t>Durchschnittlicher Baumbestand zwischen 2027 und 2040 also 50% der Pflanzmenge zzgl. Ausgangsbestand; in den ersten Jahren zu hoch, in den späteren Jahren zu niedrig angesetzt</t>
  </si>
  <si>
    <t>15 mal gießen im Sommer; halb Stunde AG-Vollkosten inkl. Wasser und Fahrzeugkosten; Daten Stuttgarts fürs Gießen, / 10 Euro je Bewässerung</t>
  </si>
  <si>
    <t>https://www.domino1.stuttgart.de/web/ksd/ksdredsystem.nsf/dc5e48bde54b0b2941256a6f0036f408/e26292f13114a564c1257c37004d35b0/$FILE/Anlage%204_Kostenberechnung.pdf</t>
  </si>
  <si>
    <t>Höhere Nachpflanzpflicht</t>
  </si>
  <si>
    <t>Je gefälltem Baum im Verhältnis 1:3 nachzupflanzen inkl. Standortplanung, Anordnung und Baustelleneinrichtung</t>
  </si>
  <si>
    <t>Standortplanung für: 6000 gefällte Straßenbäume jährzlich; Nachpflanzung gem. Tabelle, Annahme 1:3, also für eine Fällung drei neue; ü ber 15 Jahre aufsummiert; tendenziell sogar höher, da die Schadequote zunehmen wird</t>
  </si>
  <si>
    <t>Summe der obigen Zahlen für Planung, Pflanzung, Fertigstellungs- und Entwicklugnspflege (8 Jahre) pro Baum</t>
  </si>
  <si>
    <t>siehe oben</t>
  </si>
  <si>
    <t>Nachpflanzversuch-Pflicht</t>
  </si>
  <si>
    <t>immer wieder zu versuchen inkl. Standortplanung, Anordnung und Baustelleneinrichtung</t>
  </si>
  <si>
    <t>Standortplanung für: Annahme: 5% aller neu zu pflanzenden Bäume wachsen nicht an und müssen nachgefplanzt werden</t>
  </si>
  <si>
    <t>50% der Aufwendungen, da Standort klar ist: generelle Planung; Grob- und Detailplanung; Abstimmung mit Leitungsbetrieben etc.; Zahlen Bremen plus Aufschlag für Standortplanung</t>
  </si>
  <si>
    <t>Hochstufung junger Bäume</t>
  </si>
  <si>
    <t>Planung von mehr Ausgleichspflanz-Verpflichtungen bereits ab 60 cm und nicht ab 80 cm nachpflanzen</t>
  </si>
  <si>
    <t>Standortplanung für: Annahme: 5% aller Straßenbäume von 432.000</t>
  </si>
  <si>
    <t>Kosten Neupflanzung</t>
  </si>
  <si>
    <t>Ausnahme-Streichung</t>
  </si>
  <si>
    <t>mehr Ausgleichspflanz-Verpflichtungen inkl. Standortplanung, Anordnung und Baustelleneinrichtung</t>
  </si>
  <si>
    <t>Standortplanung für: Annahme: 5% aller Straßenbäume von 430.000</t>
  </si>
  <si>
    <t>Grünflächen planen</t>
  </si>
  <si>
    <t>1 ha Grünversorgung im Umkreis von 500 m planen</t>
  </si>
  <si>
    <t>Anzahl von 1ha Grünflächen in den identifizierten Hitzevierteln</t>
  </si>
  <si>
    <t>in xy Hitzevierteln jeweils xy 1ha Grünflächen</t>
  </si>
  <si>
    <t>0,5 ha Hegelplatz hat insgesamt 1,5 Mio. gekostet. Üblicherweise sind 10% Planungskosten.</t>
  </si>
  <si>
    <t>Grünflächen bauen</t>
  </si>
  <si>
    <t>1 ha Grünversorgung im Umkreis von 500 m umbauen</t>
  </si>
  <si>
    <t>90% Baukosten der 1,5 Mio. Hegelplatzkosten mit 0,5 ha</t>
  </si>
  <si>
    <t>Grünflächen pflegen</t>
  </si>
  <si>
    <t>1 ha Grünversorgung im Umkreis von 500 m pflegen</t>
  </si>
  <si>
    <t>im Sommer im Wochentakt Müllentsorgung und Grünpflege mit je 1h; im Winter einmal im Monat</t>
  </si>
  <si>
    <t>Neue Bäume auf Kühlinseln und Grünflächen</t>
  </si>
  <si>
    <t>Planen, Pflanzen, "Plfegestufe 1 - 3"</t>
  </si>
  <si>
    <t>Gesamtanzahl Bäume, die in neuen Kühlinseln und Grünflächen gepflanzt werden</t>
  </si>
  <si>
    <t>1 Baum je Kühlinsel; ca. 50 Bäume je 0,5 ha Grünflächen (Hegelpark)</t>
  </si>
  <si>
    <t>Summierter Kostensatz aus Planung, Pflanzung und Pflegestufe 1 bis 3</t>
  </si>
  <si>
    <t>Kühlungsinseln planen</t>
  </si>
  <si>
    <t>30 m2 Kühlungsinseln planen</t>
  </si>
  <si>
    <t>Anzahl der Kühlinseln in den Hitzevierteln</t>
  </si>
  <si>
    <t>in 170 Hitzevierteln jeweils x ca. 24 mal 30m2 große Kühlinseln je Hitzeviertel</t>
  </si>
  <si>
    <t>10% Planungskosten von Gesamtkosten je Kühlungsinsel / siehe Prämissen</t>
  </si>
  <si>
    <t>Kühlungsinseln realisieren</t>
  </si>
  <si>
    <t>30 m2 Kühlungsinseln realisieren</t>
  </si>
  <si>
    <t>90% Realsierungskosten von 1/10 Gesamtkosten Hegelplatz von 1,5 Mio</t>
  </si>
  <si>
    <t>Kühlungsinseln pflegen</t>
  </si>
  <si>
    <t>30 m2 Kühlungsinseln pflegen</t>
  </si>
  <si>
    <t>gem. Berliner Kostensätze Grünplfege</t>
  </si>
  <si>
    <t>Blau-grüne Maßnahmen planen und bauen / Hitzeviertel kühlen</t>
  </si>
  <si>
    <t>Maßnahmen zu Regenwasser-Versickerung oder Zwischenspeicherung planen und bauen</t>
  </si>
  <si>
    <t>zu beplanender qm über alle Hitzeviertel</t>
  </si>
  <si>
    <t>Straßen-km je Hitzeviertel mal zwei Straßenseiten mal Anzahl Hitzeviertel mal Straßenbreite mal 1000 m mal 50%</t>
  </si>
  <si>
    <t>10% Planungskosten, 90% Baukosten</t>
  </si>
  <si>
    <t xml:space="preserve">https://regenwasseragentur.berlin/szenarien-kosten-regenwasserbewirtschaftung/                                                 </t>
  </si>
  <si>
    <t>Hitzeviertel insgesamt mit digitalem Zwilling durchrechnen</t>
  </si>
  <si>
    <t>Mit digitalen Zwilligen Kühlungs- Grün- und Entkopplungsziele entwickeln</t>
  </si>
  <si>
    <t>zentrale Prämisse</t>
  </si>
  <si>
    <t>12 Monate für einen Durchlauf mit Zwilling-Unterstützung inkl. Beteiligung</t>
  </si>
  <si>
    <t>Hitzeviertel-Bäume Baumscheibe anlegen</t>
  </si>
  <si>
    <t>Anzahl Bäume je Hitzeviertel über alle Hitzeviertel</t>
  </si>
  <si>
    <t xml:space="preserve">bzgl. alle 30 m einen Baum = 33 Bäume je km Straßeseite je Hitzeviertel </t>
  </si>
  <si>
    <t>Hitzeviertel-Bäume pflanzen</t>
  </si>
  <si>
    <t>Fertigstellungsplfege und Bewässerung für ein Jahr</t>
  </si>
  <si>
    <t>Entwicklungspflege über 8 Jahre</t>
  </si>
  <si>
    <t>Daten gem. Bremen für doppelte Zeit, also acht statt vier Jahre</t>
  </si>
  <si>
    <t>Baumpflanzungsrecht von Baumscheiben</t>
  </si>
  <si>
    <t>Tendenziell höherer Kontroll- und Kommunikationsaufwand mit Bürgern</t>
  </si>
  <si>
    <t>1</t>
  </si>
  <si>
    <t>Anzahl Straßenbäume</t>
  </si>
  <si>
    <t>bei jedem 10- Baum aus dem Zielbestand Straßenbäume</t>
  </si>
  <si>
    <t>Kommunikations- und Kontrollaufwand; Annahme 0,5 h pro Baum und Jahr (!!!)</t>
  </si>
  <si>
    <t>Erarbeitung Rechtsverordnung</t>
  </si>
  <si>
    <t>Erarbeitung und Abstimmung Rechtsverordnung</t>
  </si>
  <si>
    <t>Eimal zu erledigen</t>
  </si>
  <si>
    <t>Auftragsarbeit</t>
  </si>
  <si>
    <t>Anwaltskosten mit 150 € / h, 8 h pro Tag, 10 Tage</t>
  </si>
  <si>
    <t>Landes- und Bezirkshitzeaktionsplanung</t>
  </si>
  <si>
    <t>Erstmalige Aufstellungen; Evaluierung und Aktualisierung; Umsetzung</t>
  </si>
  <si>
    <t>Senat und 12 Bezirke</t>
  </si>
  <si>
    <t>Einmaliger Aufstellung bzw. Übernahme diverser Vorarbeiten in ein verbindliches Dokument</t>
  </si>
  <si>
    <t>Umsetzung aller Vorgaben dieses Gesetzes; Ausformulierung als Hitzeaktionsplan; Fremdvergabe; Umsetzungskosten vorab nicht abschätzubar</t>
  </si>
  <si>
    <t>Aufstellung und Aktualisierung Klimaanpassungsprogramm</t>
  </si>
  <si>
    <t>Erstmalige Aufstellung auf Basis des Gesetzes und sonstiger KLimaanpassungsmaßnahmen des Landes Berlin (u.a. BEK); Fortschreibung</t>
  </si>
  <si>
    <t>Einmalige Aufstellung; umgerechnet jährliche Anpassung</t>
  </si>
  <si>
    <t>Umsetzung aller Vorgaben dieses Gesetzes; Ausformulierung als Programm; Fremdvergabe</t>
  </si>
  <si>
    <t>Einsetzung Risikowetterrat</t>
  </si>
  <si>
    <t>fünf Sachverständige, fünf Jahre, unbefristet</t>
  </si>
  <si>
    <t>Jeweils pro Jahr</t>
  </si>
  <si>
    <t>Jahreskostensatz</t>
  </si>
  <si>
    <t>5 Sachverständige, jeweils 4 mal 5 Tage p.a. Honorar</t>
  </si>
  <si>
    <t>Einsetzung Geschäftsstelle</t>
  </si>
  <si>
    <t>drei Mitarbeiter:innen, unbefristet; sonstiger Personal-, Honorar- und ggf. Reisekosten; Raummiete</t>
  </si>
  <si>
    <t>3 Mitarbeiter; 20% Sachkosten</t>
  </si>
  <si>
    <t>Aufgaben</t>
  </si>
  <si>
    <t>Druckkosten, Honorare, Auftragsarbeiten</t>
  </si>
  <si>
    <t>Honorarkosten für Gutachten etc</t>
  </si>
  <si>
    <t>Erarbeitung Simulationen Risikoanalyse; Handlungsbedarf; erstmalige Aufstellung und Aktualisierung</t>
  </si>
  <si>
    <t>Erstmalig und alle fünf Jahre</t>
  </si>
  <si>
    <t>Von fünf Jahren auf jährlich umgerechent</t>
  </si>
  <si>
    <t>Honorare und Personalkosten</t>
  </si>
  <si>
    <t>Simulationsgutachten + Honorar, alle fünf Jahre, auf jährlich umgerechnet</t>
  </si>
  <si>
    <t xml:space="preserve">Blaulichtkräfte richtig dimensionieren </t>
  </si>
  <si>
    <t>Bedarfsanalyse Blaulicht-Kräfte</t>
  </si>
  <si>
    <t>Erstmalig 2027 und dann alle fünf Jahre</t>
  </si>
  <si>
    <t>Alle fünf Jahre</t>
  </si>
  <si>
    <t>im Rahmen bestehender Planungsprozesse</t>
  </si>
  <si>
    <t>im Rahmen bestehender Personalkosten</t>
  </si>
  <si>
    <t>Gebäudebegrünungsanalyse und Anreiz-Abkopplungsstudie</t>
  </si>
  <si>
    <t>Einmalig 2028</t>
  </si>
  <si>
    <t>Einmalige Erstellung</t>
  </si>
  <si>
    <t>Simulationsgutachten und Anreizstudie; Fremdvergabe</t>
  </si>
  <si>
    <t>Bürgermessdaten; Aufsetzen verschiedener Indikatoren; Erstellung der zweijährlichen Berichte</t>
  </si>
  <si>
    <t>Implementierung von Upload-API für Bürgermessdaten und Anpassung FIS-Broker etc.</t>
  </si>
  <si>
    <t>Jährliche Aufwendungen</t>
  </si>
  <si>
    <t>Programmierung; Datenerhebung; Berichtserstellung; teilweise Honorararbeit</t>
  </si>
  <si>
    <t>Zwei Mitarbeiter / IT, Monitoring und Berichte</t>
  </si>
  <si>
    <t>Projektstart</t>
  </si>
  <si>
    <t>Ausschreibung Projektteam; 5 Mitarbeiter, 5 Jahre</t>
  </si>
  <si>
    <t>Anzahl Mitarbeiter</t>
  </si>
  <si>
    <t>5 Mitarbeiter</t>
  </si>
  <si>
    <t>Ingenieurkosten plus 20%</t>
  </si>
  <si>
    <t>Erabreitung und Verabschiedung</t>
  </si>
  <si>
    <t>ggf. externe Vergabe, Dialog- und Beteiligungsprozess zur Detaillierung aller Vorgaben nach § 20</t>
  </si>
  <si>
    <t>Ausarbeitung; einmalige Beteiligung bei der Aufstellung</t>
  </si>
  <si>
    <t>20 Moderatorentage für Beteiligung plus Honorar</t>
  </si>
  <si>
    <t>Landschaftspläne</t>
  </si>
  <si>
    <t>Landschaftspläne für alle Bezirke</t>
  </si>
  <si>
    <t>je Bezirk</t>
  </si>
  <si>
    <t>110 Mio. Euro für Landschaftspläne lt. Senatskostenschätzung, geteilt durch 12 Bezirke</t>
  </si>
  <si>
    <t>Senatsschätzung</t>
  </si>
  <si>
    <t>Berücksichtigungsgebot</t>
  </si>
  <si>
    <t>Kosteneinsparung wegen vermiedener Doppelarbeit (Böden aufreißen, Dachsanierung, Radwege bauen)</t>
  </si>
  <si>
    <t>lfd. Nr.</t>
  </si>
  <si>
    <t>Gemeinde</t>
  </si>
  <si>
    <t>Aach</t>
  </si>
  <si>
    <t>Aach, Stadt</t>
  </si>
  <si>
    <t>Aachen, Stadt</t>
  </si>
  <si>
    <t>Aalen, Stadt</t>
  </si>
  <si>
    <t>Aarbergen</t>
  </si>
  <si>
    <t>Aasbüttel</t>
  </si>
  <si>
    <t>Abenberg, St</t>
  </si>
  <si>
    <t>Abenberger Wald</t>
  </si>
  <si>
    <t>Abensberg, St</t>
  </si>
  <si>
    <t>Abentheuer</t>
  </si>
  <si>
    <t>Absberg, M</t>
  </si>
  <si>
    <t>Abstatt</t>
  </si>
  <si>
    <t>Abtsbessingen</t>
  </si>
  <si>
    <t>Abtsgmünd</t>
  </si>
  <si>
    <t>Abtsteinach</t>
  </si>
  <si>
    <t>Abtswind, M</t>
  </si>
  <si>
    <t>Abtweiler</t>
  </si>
  <si>
    <t>Achberg</t>
  </si>
  <si>
    <t>Achern, Stadt</t>
  </si>
  <si>
    <t>Achim, Stadt</t>
  </si>
  <si>
    <t>Achslach</t>
  </si>
  <si>
    <t>Achstetten</t>
  </si>
  <si>
    <t>Acht</t>
  </si>
  <si>
    <t>Achtelsbach</t>
  </si>
  <si>
    <t>Achterwehr</t>
  </si>
  <si>
    <t>Achtrup</t>
  </si>
  <si>
    <t>Adelberg</t>
  </si>
  <si>
    <t>Adelebsen, Flecken</t>
  </si>
  <si>
    <t>Adelheidsdorf</t>
  </si>
  <si>
    <t>Adelmannsfelden</t>
  </si>
  <si>
    <t>Adelschlag</t>
  </si>
  <si>
    <t>Adelsdorf</t>
  </si>
  <si>
    <t>Adelsheim, Stadt</t>
  </si>
  <si>
    <t>Adelshofen</t>
  </si>
  <si>
    <t>Adelsried</t>
  </si>
  <si>
    <t>Adelzhausen</t>
  </si>
  <si>
    <t>Adenau, Stadt</t>
  </si>
  <si>
    <t>Adenbach</t>
  </si>
  <si>
    <t>Adenbüttel</t>
  </si>
  <si>
    <t>Adendorf</t>
  </si>
  <si>
    <t>Adlkofen</t>
  </si>
  <si>
    <t>Admannshagen-Bargeshagen</t>
  </si>
  <si>
    <t>Adorf/Vogtl., Stadt</t>
  </si>
  <si>
    <t>Aebtissinwisch</t>
  </si>
  <si>
    <t>Aerzen, Flecken</t>
  </si>
  <si>
    <t>Affalterbach</t>
  </si>
  <si>
    <t>Affing</t>
  </si>
  <si>
    <t>Affinghausen</t>
  </si>
  <si>
    <t>Affler</t>
  </si>
  <si>
    <t>Agathenburg</t>
  </si>
  <si>
    <t>Agethorst</t>
  </si>
  <si>
    <t>Aglasterhausen</t>
  </si>
  <si>
    <t>Aham</t>
  </si>
  <si>
    <t>Ahaus, Stadt</t>
  </si>
  <si>
    <t>Ahausen</t>
  </si>
  <si>
    <t>Ahlbeck</t>
  </si>
  <si>
    <t>Ahlden (Aller), Flecken</t>
  </si>
  <si>
    <t>Ahlefeld-Bistensee</t>
  </si>
  <si>
    <t>Ahlen, Stadt</t>
  </si>
  <si>
    <t>Ahlerstedt</t>
  </si>
  <si>
    <t>Ahlsdorf</t>
  </si>
  <si>
    <t>Ahlstädt</t>
  </si>
  <si>
    <t>Ahnatal</t>
  </si>
  <si>
    <t>Ahneby</t>
  </si>
  <si>
    <t>Ahnsbeck</t>
  </si>
  <si>
    <t>Ahnsen</t>
  </si>
  <si>
    <t>Aholfing</t>
  </si>
  <si>
    <t>Aholming</t>
  </si>
  <si>
    <t>Ahorn</t>
  </si>
  <si>
    <t>Ahorntal</t>
  </si>
  <si>
    <t>Ahrbrück</t>
  </si>
  <si>
    <t>Ahrensbök</t>
  </si>
  <si>
    <t>Ahrensburg, Stadt</t>
  </si>
  <si>
    <t>Ahrensfelde</t>
  </si>
  <si>
    <t>Ahrenshagen-Daskow</t>
  </si>
  <si>
    <t>Ahrenshöft</t>
  </si>
  <si>
    <t>Ahrenshoop, Ostseebad</t>
  </si>
  <si>
    <t>Ahrenviöl</t>
  </si>
  <si>
    <t>Ahrenviölfeld</t>
  </si>
  <si>
    <t>Aicha vorm Wald</t>
  </si>
  <si>
    <t>Aichach, St</t>
  </si>
  <si>
    <t>Aichelberg</t>
  </si>
  <si>
    <t>Aichen</t>
  </si>
  <si>
    <t>Aichhalden</t>
  </si>
  <si>
    <t>Aichstetten</t>
  </si>
  <si>
    <t>Aichtal, Stadt</t>
  </si>
  <si>
    <t>Aichwald</t>
  </si>
  <si>
    <t>Aidenbach, M</t>
  </si>
  <si>
    <t>Aidhausen</t>
  </si>
  <si>
    <t>Aidlingen</t>
  </si>
  <si>
    <t>Aiglsbach</t>
  </si>
  <si>
    <t>Ailertchen</t>
  </si>
  <si>
    <t>Aindling, M</t>
  </si>
  <si>
    <t>Ainring</t>
  </si>
  <si>
    <t>Aislingen, M</t>
  </si>
  <si>
    <t>Aiterhofen</t>
  </si>
  <si>
    <t>Aitern</t>
  </si>
  <si>
    <t>Aitrach</t>
  </si>
  <si>
    <t>Aitrang</t>
  </si>
  <si>
    <t>Aken (Elbe), Stadt</t>
  </si>
  <si>
    <t>Aland</t>
  </si>
  <si>
    <t>Albaching</t>
  </si>
  <si>
    <t>Albbruck</t>
  </si>
  <si>
    <t>Albersdorf</t>
  </si>
  <si>
    <t>Albershausen</t>
  </si>
  <si>
    <t>Albersweiler</t>
  </si>
  <si>
    <t>Albertshofen</t>
  </si>
  <si>
    <t>Albessen</t>
  </si>
  <si>
    <t>Albig</t>
  </si>
  <si>
    <t>Albisheim (Pfrimm)</t>
  </si>
  <si>
    <t>Albsfelde</t>
  </si>
  <si>
    <t>Albstadt, Stadt</t>
  </si>
  <si>
    <t>Aldenhoven</t>
  </si>
  <si>
    <t>Aldersbach</t>
  </si>
  <si>
    <t>Aldingen</t>
  </si>
  <si>
    <t>Alerheim</t>
  </si>
  <si>
    <t>Alesheim</t>
  </si>
  <si>
    <t>Aletshausen</t>
  </si>
  <si>
    <t>Alf</t>
  </si>
  <si>
    <t>Alfdorf</t>
  </si>
  <si>
    <t>Alfeld</t>
  </si>
  <si>
    <t>Alfeld (Leine), Stadt</t>
  </si>
  <si>
    <t>Alfhausen</t>
  </si>
  <si>
    <t>Alflen</t>
  </si>
  <si>
    <t>Alfstedt</t>
  </si>
  <si>
    <t>Alfter</t>
  </si>
  <si>
    <t>Algermissen</t>
  </si>
  <si>
    <t>Alheim</t>
  </si>
  <si>
    <t>Alken</t>
  </si>
  <si>
    <t>Alkersleben</t>
  </si>
  <si>
    <t>Alkersum</t>
  </si>
  <si>
    <t>Allenbach</t>
  </si>
  <si>
    <t>Allendorf</t>
  </si>
  <si>
    <t>Allendorf (Eder)</t>
  </si>
  <si>
    <t>Allendorf (Lumda), Stadt</t>
  </si>
  <si>
    <t>Allenfeld</t>
  </si>
  <si>
    <t>Allensbach</t>
  </si>
  <si>
    <t>Allersberg, M</t>
  </si>
  <si>
    <t>Allershausen</t>
  </si>
  <si>
    <t>Alleshausen</t>
  </si>
  <si>
    <t>Alling</t>
  </si>
  <si>
    <t>Allmannshofen</t>
  </si>
  <si>
    <t>Allmannsweiler</t>
  </si>
  <si>
    <t>Allmendingen</t>
  </si>
  <si>
    <t>Allmersbach im Tal</t>
  </si>
  <si>
    <t>Allstedt, Stadt</t>
  </si>
  <si>
    <t>Almdorf</t>
  </si>
  <si>
    <t>Almersbach</t>
  </si>
  <si>
    <t>Alpen</t>
  </si>
  <si>
    <t>Alpenrod</t>
  </si>
  <si>
    <t>Alperstedt</t>
  </si>
  <si>
    <t>Alpirsbach, Stadt</t>
  </si>
  <si>
    <t>Alsbach</t>
  </si>
  <si>
    <t>Alsbach-Hähnlein</t>
  </si>
  <si>
    <t>Alsdorf</t>
  </si>
  <si>
    <t>Alsdorf, Stadt</t>
  </si>
  <si>
    <t>Alsenz</t>
  </si>
  <si>
    <t>Alsfeld, Stadt</t>
  </si>
  <si>
    <t>Alsheim</t>
  </si>
  <si>
    <t>Alsleben (Saale), Stadt</t>
  </si>
  <si>
    <t>Alt Bennebek</t>
  </si>
  <si>
    <t>Alt Bukow</t>
  </si>
  <si>
    <t>Alt Duvenstedt</t>
  </si>
  <si>
    <t>Alt Krenzlin</t>
  </si>
  <si>
    <t>Alt Meteln</t>
  </si>
  <si>
    <t>Alt Schwerin</t>
  </si>
  <si>
    <t>Alt Sührkow</t>
  </si>
  <si>
    <t>Alt Tellin</t>
  </si>
  <si>
    <t>Alt Tucheband</t>
  </si>
  <si>
    <t>Alt Zachun</t>
  </si>
  <si>
    <t>Alt Zauche-Wußwerk/Stara Niwa-Wózwjerch</t>
  </si>
  <si>
    <t>Alt-Mölln</t>
  </si>
  <si>
    <t>Altbach</t>
  </si>
  <si>
    <t>Altdöbern</t>
  </si>
  <si>
    <t>Altdorf</t>
  </si>
  <si>
    <t>Altdorf b.Nürnberg, St</t>
  </si>
  <si>
    <t>Altdorf, M</t>
  </si>
  <si>
    <t>Altefähr</t>
  </si>
  <si>
    <t>Alteglofsheim</t>
  </si>
  <si>
    <t>Altena, Stadt</t>
  </si>
  <si>
    <t>Altenahr</t>
  </si>
  <si>
    <t>Altenbamberg</t>
  </si>
  <si>
    <t>Altenbeken</t>
  </si>
  <si>
    <t>Altenberg, Stadt</t>
  </si>
  <si>
    <t>Altenberga</t>
  </si>
  <si>
    <t>Altenberge</t>
  </si>
  <si>
    <t>Altenbeuthen</t>
  </si>
  <si>
    <t>Altenbuch</t>
  </si>
  <si>
    <t>Altenburg, Stadt</t>
  </si>
  <si>
    <t>Altendiez</t>
  </si>
  <si>
    <t>Altendorf</t>
  </si>
  <si>
    <t>Altenglan</t>
  </si>
  <si>
    <t>Altenhagen</t>
  </si>
  <si>
    <t>Altenhausen</t>
  </si>
  <si>
    <t>Altenhof</t>
  </si>
  <si>
    <t>Altenholz</t>
  </si>
  <si>
    <t>Altenkirchen</t>
  </si>
  <si>
    <t>Altenkirchen (Westerwald), Stadt</t>
  </si>
  <si>
    <t>Altenkrempe</t>
  </si>
  <si>
    <t>Altenkunstadt</t>
  </si>
  <si>
    <t>Altenmarkt a.d.Alz</t>
  </si>
  <si>
    <t>Altenmedingen</t>
  </si>
  <si>
    <t>Altenmoor</t>
  </si>
  <si>
    <t>Altenmünster</t>
  </si>
  <si>
    <t>Altenpleen</t>
  </si>
  <si>
    <t>Altenriet</t>
  </si>
  <si>
    <t>Altenstadt</t>
  </si>
  <si>
    <t>Altenstadt a.d.Waldnaab</t>
  </si>
  <si>
    <t>Altenstadt, M</t>
  </si>
  <si>
    <t>Altensteig, Stadt</t>
  </si>
  <si>
    <t>Altenthann</t>
  </si>
  <si>
    <t>Altentreptow, Stadt</t>
  </si>
  <si>
    <t>Alterkülz</t>
  </si>
  <si>
    <t>Altertheim</t>
  </si>
  <si>
    <t>Altfraunhofen</t>
  </si>
  <si>
    <t>Althegnenberg</t>
  </si>
  <si>
    <t>Altheim</t>
  </si>
  <si>
    <t>Altheim (Alb)</t>
  </si>
  <si>
    <t>Althengstett</t>
  </si>
  <si>
    <t>Althornbach</t>
  </si>
  <si>
    <t>Althütte</t>
  </si>
  <si>
    <t>Althüttendorf</t>
  </si>
  <si>
    <t>Altkalen</t>
  </si>
  <si>
    <t>Altlandsberg, Stadt</t>
  </si>
  <si>
    <t>Altlay</t>
  </si>
  <si>
    <t>Altleiningen</t>
  </si>
  <si>
    <t>Altlußheim</t>
  </si>
  <si>
    <t>Altmannstein, M</t>
  </si>
  <si>
    <t>Altmärkische Höhe</t>
  </si>
  <si>
    <t>Altmärkische Wische</t>
  </si>
  <si>
    <t>Altmittweida</t>
  </si>
  <si>
    <t>Altomünster, M</t>
  </si>
  <si>
    <t>Altötting, St</t>
  </si>
  <si>
    <t>Altrich</t>
  </si>
  <si>
    <t>Altrip</t>
  </si>
  <si>
    <t>Altscheid</t>
  </si>
  <si>
    <t>Altshausen</t>
  </si>
  <si>
    <t>Altstrimmig</t>
  </si>
  <si>
    <t>Altusried, M</t>
  </si>
  <si>
    <t>Altwarp, Fischerdorf</t>
  </si>
  <si>
    <t>Altweidelbach</t>
  </si>
  <si>
    <t>Altwigshagen</t>
  </si>
  <si>
    <t>Alveslohe</t>
  </si>
  <si>
    <t>Alzenau, St</t>
  </si>
  <si>
    <t>Alzey, Stadt</t>
  </si>
  <si>
    <t>Am Ettersberg</t>
  </si>
  <si>
    <t>Am Großen Bruch</t>
  </si>
  <si>
    <t>Am Großen Rhode, gemfr. Gebiet</t>
  </si>
  <si>
    <t>Am Mellensee</t>
  </si>
  <si>
    <t>Am Ohmberg</t>
  </si>
  <si>
    <t>Am Salzhaff</t>
  </si>
  <si>
    <t>Amberg</t>
  </si>
  <si>
    <t>Amelinghausen</t>
  </si>
  <si>
    <t>Amerang</t>
  </si>
  <si>
    <t>Amerdingen</t>
  </si>
  <si>
    <t>Ammeldingen an der Our</t>
  </si>
  <si>
    <t>Ammeldingen bei Neuerburg</t>
  </si>
  <si>
    <t>Ammerbuch</t>
  </si>
  <si>
    <t>Ammerndorf, M</t>
  </si>
  <si>
    <t>Ammersbek</t>
  </si>
  <si>
    <t>Ammersee</t>
  </si>
  <si>
    <t>Ammerthal</t>
  </si>
  <si>
    <t>Amöneburg, Stadt</t>
  </si>
  <si>
    <t>Amorbach, St</t>
  </si>
  <si>
    <t>Ampfing</t>
  </si>
  <si>
    <t>Amstetten</t>
  </si>
  <si>
    <t>Amt Creuzburg, Stadt</t>
  </si>
  <si>
    <t>Amt Neuhaus</t>
  </si>
  <si>
    <t>Amt Wachsenburg</t>
  </si>
  <si>
    <t>Amtsberg</t>
  </si>
  <si>
    <t>Amtzell</t>
  </si>
  <si>
    <t>An der Poststraße</t>
  </si>
  <si>
    <t>An der Schmücke, Stadt</t>
  </si>
  <si>
    <t>Andechs</t>
  </si>
  <si>
    <t>Anderlingen</t>
  </si>
  <si>
    <t>Andernach, Stadt</t>
  </si>
  <si>
    <t>Andervenne</t>
  </si>
  <si>
    <t>Andisleben</t>
  </si>
  <si>
    <t>Angelbachtal</t>
  </si>
  <si>
    <t>Angelburg</t>
  </si>
  <si>
    <t>Anger</t>
  </si>
  <si>
    <t>Angermünde, Stadt</t>
  </si>
  <si>
    <t>Angern</t>
  </si>
  <si>
    <t>Anhausen</t>
  </si>
  <si>
    <t>Ankershagen, Schliemanngemeinde</t>
  </si>
  <si>
    <t>Anklam, Hansestadt</t>
  </si>
  <si>
    <t>Ankum</t>
  </si>
  <si>
    <t>Annaberg-Buchholz, Stadt</t>
  </si>
  <si>
    <t>Annaburg, Stadt</t>
  </si>
  <si>
    <t>Annathaler Wald</t>
  </si>
  <si>
    <t>Annweiler am Trifels, Stadt</t>
  </si>
  <si>
    <t>Anröchte</t>
  </si>
  <si>
    <t>Ansbach</t>
  </si>
  <si>
    <t>Anschau</t>
  </si>
  <si>
    <t>Antdorf</t>
  </si>
  <si>
    <t>Antrifttal</t>
  </si>
  <si>
    <t>Antweiler</t>
  </si>
  <si>
    <t>Anzing</t>
  </si>
  <si>
    <t>Anzinger Forst</t>
  </si>
  <si>
    <t>Apelern</t>
  </si>
  <si>
    <t>Apen</t>
  </si>
  <si>
    <t>Apenburg-Winterfeld, Flecken</t>
  </si>
  <si>
    <t>Apensen</t>
  </si>
  <si>
    <t>Apfeldorf</t>
  </si>
  <si>
    <t>Apfeltrach</t>
  </si>
  <si>
    <t>Apolda, Stadt</t>
  </si>
  <si>
    <t>Appel</t>
  </si>
  <si>
    <t>Appen</t>
  </si>
  <si>
    <t>Appenheim</t>
  </si>
  <si>
    <t>Appenweier</t>
  </si>
  <si>
    <t>Arbach</t>
  </si>
  <si>
    <t>Arberg, M</t>
  </si>
  <si>
    <t>Aremberg</t>
  </si>
  <si>
    <t>Arendsee (Altmark), Stadt</t>
  </si>
  <si>
    <t>Arenrath</t>
  </si>
  <si>
    <t>Arenshausen</t>
  </si>
  <si>
    <t>Aresing</t>
  </si>
  <si>
    <t>Arft</t>
  </si>
  <si>
    <t>Argenbühl</t>
  </si>
  <si>
    <t>Argenschwang</t>
  </si>
  <si>
    <t>Argenthal</t>
  </si>
  <si>
    <t>Arholzen</t>
  </si>
  <si>
    <t>Arkebek</t>
  </si>
  <si>
    <t>Arlewatt</t>
  </si>
  <si>
    <t>Armsheim</t>
  </si>
  <si>
    <t>Armstedt</t>
  </si>
  <si>
    <t>Armstorf</t>
  </si>
  <si>
    <t>Arnbruck</t>
  </si>
  <si>
    <t>Arneburg, Stadt</t>
  </si>
  <si>
    <t>Arnis, Stadt</t>
  </si>
  <si>
    <t>Arnsberg, Stadt</t>
  </si>
  <si>
    <t>Arnschwang</t>
  </si>
  <si>
    <t>Arnsdorf</t>
  </si>
  <si>
    <t>Arnshöfen</t>
  </si>
  <si>
    <t>Arnstadt, Stadt</t>
  </si>
  <si>
    <t>Arnstein, St</t>
  </si>
  <si>
    <t>Arnstein, Stadt</t>
  </si>
  <si>
    <t>Arnstorf, M</t>
  </si>
  <si>
    <t>Arpsdorf</t>
  </si>
  <si>
    <t>Arrach</t>
  </si>
  <si>
    <t>Artern, Stadt</t>
  </si>
  <si>
    <t>Artlenburg, Flecken</t>
  </si>
  <si>
    <t>Arzbach</t>
  </si>
  <si>
    <t>Arzberg</t>
  </si>
  <si>
    <t>Arzberg, St</t>
  </si>
  <si>
    <t>Arzfeld</t>
  </si>
  <si>
    <t>Asbach</t>
  </si>
  <si>
    <t>Asbach-Bäumenheim</t>
  </si>
  <si>
    <t>Asbach-Sickenberg</t>
  </si>
  <si>
    <t>Ascha</t>
  </si>
  <si>
    <t>Aschaffenburg</t>
  </si>
  <si>
    <t>Aschau a.Inn</t>
  </si>
  <si>
    <t>Aschau i.Chiemgau</t>
  </si>
  <si>
    <t>Aschbach</t>
  </si>
  <si>
    <t>Ascheberg</t>
  </si>
  <si>
    <t>Ascheberg (Holstein)</t>
  </si>
  <si>
    <t>Ascheffel</t>
  </si>
  <si>
    <t>Aschersleben, Stadt</t>
  </si>
  <si>
    <t>Aschheim</t>
  </si>
  <si>
    <t>Asendorf</t>
  </si>
  <si>
    <t>Aspach</t>
  </si>
  <si>
    <t>Asperg, Stadt</t>
  </si>
  <si>
    <t>Aspisheim</t>
  </si>
  <si>
    <t>Assamstadt</t>
  </si>
  <si>
    <t>Asselfingen</t>
  </si>
  <si>
    <t>Aßlar, Stadt</t>
  </si>
  <si>
    <t>Aßling</t>
  </si>
  <si>
    <t>Astert</t>
  </si>
  <si>
    <t>Attendorn, Hansestadt</t>
  </si>
  <si>
    <t>Attenhausen</t>
  </si>
  <si>
    <t>Attenhofen</t>
  </si>
  <si>
    <t>Attenkirchen</t>
  </si>
  <si>
    <t>Attenweiler</t>
  </si>
  <si>
    <t>Atting</t>
  </si>
  <si>
    <t>Atzelgift</t>
  </si>
  <si>
    <t>Au</t>
  </si>
  <si>
    <t>Au am Rhein</t>
  </si>
  <si>
    <t>Au i.d.Hallertau, M</t>
  </si>
  <si>
    <t>Aub, St</t>
  </si>
  <si>
    <t>Aubstadt</t>
  </si>
  <si>
    <t>Auderath</t>
  </si>
  <si>
    <t>Aue-Bad Schlema, Stadt</t>
  </si>
  <si>
    <t>Auel</t>
  </si>
  <si>
    <t>Auen</t>
  </si>
  <si>
    <t>Auengrund</t>
  </si>
  <si>
    <t>Auenwald</t>
  </si>
  <si>
    <t>Auerbach</t>
  </si>
  <si>
    <t>Auerbach i.d.OPf., St</t>
  </si>
  <si>
    <t>Auerbach/Vogtl., Stadt</t>
  </si>
  <si>
    <t>Auetal</t>
  </si>
  <si>
    <t>Aufhausen</t>
  </si>
  <si>
    <t>Aufseß</t>
  </si>
  <si>
    <t>Auggen</t>
  </si>
  <si>
    <t>Augsburg</t>
  </si>
  <si>
    <t>Augustdorf</t>
  </si>
  <si>
    <t>Augustusburg, Stadt</t>
  </si>
  <si>
    <t>Auhagen</t>
  </si>
  <si>
    <t>Auhausen</t>
  </si>
  <si>
    <t>Aukrug</t>
  </si>
  <si>
    <t>Aulendorf, Stadt</t>
  </si>
  <si>
    <t>Aull</t>
  </si>
  <si>
    <t>Auma-Weidatal, Stadt</t>
  </si>
  <si>
    <t>Aumühle</t>
  </si>
  <si>
    <t>Aura a.d.Saale</t>
  </si>
  <si>
    <t>Aura i.Sinngrund</t>
  </si>
  <si>
    <t>Aurach</t>
  </si>
  <si>
    <t>Aurachtal</t>
  </si>
  <si>
    <t>Aurich, Stadt</t>
  </si>
  <si>
    <t>Ausacker</t>
  </si>
  <si>
    <t>Ausleben</t>
  </si>
  <si>
    <t>Außernzell</t>
  </si>
  <si>
    <t>Auufer</t>
  </si>
  <si>
    <t>Auw an der Kyll</t>
  </si>
  <si>
    <t>Auw bei Prüm</t>
  </si>
  <si>
    <t>Auwald</t>
  </si>
  <si>
    <t>Aventoft</t>
  </si>
  <si>
    <t>Averlak</t>
  </si>
  <si>
    <t>Axstedt</t>
  </si>
  <si>
    <t>Aying</t>
  </si>
  <si>
    <t>Ayl</t>
  </si>
  <si>
    <t>Aystetten</t>
  </si>
  <si>
    <t>Baabe, Ostseebad</t>
  </si>
  <si>
    <t>Baar</t>
  </si>
  <si>
    <t>Baar (Schwaben)</t>
  </si>
  <si>
    <t>Baar-Ebenhausen</t>
  </si>
  <si>
    <t>Babenhausen, M</t>
  </si>
  <si>
    <t>Babenhausen, Stadt</t>
  </si>
  <si>
    <t>Babensham</t>
  </si>
  <si>
    <t>Bach a.d.Donau</t>
  </si>
  <si>
    <t>Bacharach, Stadt</t>
  </si>
  <si>
    <t>Bachenberg</t>
  </si>
  <si>
    <t>Bachhagel</t>
  </si>
  <si>
    <t>Bächingen a.d.Brenz</t>
  </si>
  <si>
    <t>Backnang, Stadt</t>
  </si>
  <si>
    <t>Bad Abbach, M</t>
  </si>
  <si>
    <t>Bad Aibling, St</t>
  </si>
  <si>
    <t>Bad Alexandersbad</t>
  </si>
  <si>
    <t>Bad Arolsen, Stadt</t>
  </si>
  <si>
    <t>Bad Bayersoien</t>
  </si>
  <si>
    <t>Bad Bellingen</t>
  </si>
  <si>
    <t>Bad Belzig, Stadt</t>
  </si>
  <si>
    <t>Bad Bentheim, Stadt</t>
  </si>
  <si>
    <t>Bad Bergzabern, Stadt</t>
  </si>
  <si>
    <t>Bad Berka, Stadt</t>
  </si>
  <si>
    <t>Bad Berleburg, Stadt</t>
  </si>
  <si>
    <t>Bad Berneck i.Fichtelgebirge, St</t>
  </si>
  <si>
    <t>Bad Bertrich</t>
  </si>
  <si>
    <t>Bad Bevensen, Stadt</t>
  </si>
  <si>
    <t>Bad Bibra, Stadt</t>
  </si>
  <si>
    <t>Bad Birnbach, M</t>
  </si>
  <si>
    <t>Bad Blankenburg, Stadt</t>
  </si>
  <si>
    <t>Bad Bocklet, M</t>
  </si>
  <si>
    <t>Bad Bodenteich, Flecken</t>
  </si>
  <si>
    <t>Bad Boll</t>
  </si>
  <si>
    <t>Bad Brambach</t>
  </si>
  <si>
    <t>Bad Bramstedt, Stadt</t>
  </si>
  <si>
    <t>Bad Breisig, Stadt</t>
  </si>
  <si>
    <t>Bad Brückenau, St</t>
  </si>
  <si>
    <t>Bad Buchau, Stadt</t>
  </si>
  <si>
    <t>Bad Camberg, Stadt</t>
  </si>
  <si>
    <t>Bad Ditzenbach</t>
  </si>
  <si>
    <t>Bad Doberan, Stadt</t>
  </si>
  <si>
    <t>Bad Driburg, Stadt</t>
  </si>
  <si>
    <t>Bad Düben, Stadt</t>
  </si>
  <si>
    <t>Bad Dürkheim, Stadt</t>
  </si>
  <si>
    <t>Bad Dürrenberg, Solestadt</t>
  </si>
  <si>
    <t>Bad Dürrheim, Stadt</t>
  </si>
  <si>
    <t>Bad Eilsen</t>
  </si>
  <si>
    <t>Bad Elster, Stadt</t>
  </si>
  <si>
    <t>Bad Ems, Stadt</t>
  </si>
  <si>
    <t>Bad Emstal</t>
  </si>
  <si>
    <t>Bad Endbach</t>
  </si>
  <si>
    <t>Bad Endorf, M</t>
  </si>
  <si>
    <t>Bad Essen</t>
  </si>
  <si>
    <t>Bad Fallingbostel, Stadt</t>
  </si>
  <si>
    <t>Bad Feilnbach</t>
  </si>
  <si>
    <t>Bad Frankenhausen/Kyffhäuser, Stadt</t>
  </si>
  <si>
    <t>Bad Freienwalde (Oder), Stadt</t>
  </si>
  <si>
    <t>Bad Friedrichshall, Stadt</t>
  </si>
  <si>
    <t>Bad Füssing</t>
  </si>
  <si>
    <t>Bad Gandersheim, Stadt</t>
  </si>
  <si>
    <t>Bad Gottleuba-Berggießhübel, Stadt</t>
  </si>
  <si>
    <t>Bad Griesbach i.Rottal, St</t>
  </si>
  <si>
    <t>Bad Grönenbach, M</t>
  </si>
  <si>
    <t>Bad Grund (Harz)</t>
  </si>
  <si>
    <t>Bad Harzburg, Stadt</t>
  </si>
  <si>
    <t>Bad Heilbrunn</t>
  </si>
  <si>
    <t>Bad Herrenalb, Stadt</t>
  </si>
  <si>
    <t>Bad Hersfeld, Kreisstadt</t>
  </si>
  <si>
    <t>Bad Hindelang, M</t>
  </si>
  <si>
    <t>Bad Homburg v. d. Höhe, Stadt</t>
  </si>
  <si>
    <t>Bad Honnef, Stadt</t>
  </si>
  <si>
    <t>Bad Hönningen, Stadt</t>
  </si>
  <si>
    <t>Bad Iburg, Stadt</t>
  </si>
  <si>
    <t>Bad Karlshafen, Stadt</t>
  </si>
  <si>
    <t>Bad Kissingen, GKSt</t>
  </si>
  <si>
    <t>Bad Kleinen</t>
  </si>
  <si>
    <t>Bad Klosterlausnitz</t>
  </si>
  <si>
    <t>Bad Kohlgrub</t>
  </si>
  <si>
    <t>Bad König, Stadt</t>
  </si>
  <si>
    <t>Bad Königshofen i.Grabfeld, St</t>
  </si>
  <si>
    <t>Bad Köstritz, Stadt</t>
  </si>
  <si>
    <t>Bad Kötzting, St</t>
  </si>
  <si>
    <t>Bad Kreuznach, Stadt</t>
  </si>
  <si>
    <t>Bad Krozingen, Stadt</t>
  </si>
  <si>
    <t>Bad Laasphe, Stadt</t>
  </si>
  <si>
    <t>Bad Laer</t>
  </si>
  <si>
    <t>Bad Langensalza, Stadt</t>
  </si>
  <si>
    <t>Bad Lauchstädt, Goethestadt</t>
  </si>
  <si>
    <t>Bad Lausick, Stadt</t>
  </si>
  <si>
    <t>Bad Lauterberg im Harz, Stadt</t>
  </si>
  <si>
    <t>Bad Liebenstein, Stadt</t>
  </si>
  <si>
    <t>Bad Liebenwerda, Stadt</t>
  </si>
  <si>
    <t>Bad Liebenzell, Stadt</t>
  </si>
  <si>
    <t>Bad Lippspringe, Stadt</t>
  </si>
  <si>
    <t>Bad Lobenstein, Stadt</t>
  </si>
  <si>
    <t>Bad Marienberg (Westerwald), Stadt</t>
  </si>
  <si>
    <t>Bad Mergentheim, Stadt</t>
  </si>
  <si>
    <t>Bad Münder am Deister, Stadt</t>
  </si>
  <si>
    <t>Bad Münstereifel, Stadt</t>
  </si>
  <si>
    <t>Bad Muskau / Mužakow, Stadt</t>
  </si>
  <si>
    <t>Bad Nauheim, Stadt</t>
  </si>
  <si>
    <t>Bad Nenndorf, Stadt</t>
  </si>
  <si>
    <t>Bad Neualbenreuth, M</t>
  </si>
  <si>
    <t>Bad Neuenahr-Ahrweiler, Stadt</t>
  </si>
  <si>
    <t>Bad Neustadt a.d.Saale, St</t>
  </si>
  <si>
    <t>Bad Oeynhausen, Stadt</t>
  </si>
  <si>
    <t>Bad Oldesloe, Stadt</t>
  </si>
  <si>
    <t>Bad Orb, Stadt</t>
  </si>
  <si>
    <t>Bad Peterstal-Griesbach</t>
  </si>
  <si>
    <t>Bad Pyrmont, Stadt</t>
  </si>
  <si>
    <t>Bad Rappenau, Stadt</t>
  </si>
  <si>
    <t>Bad Reichenhall, GKSt</t>
  </si>
  <si>
    <t>Bad Rippoldsau-Schapbach</t>
  </si>
  <si>
    <t>Bad Rodach, St</t>
  </si>
  <si>
    <t>Bad Rothenfelde</t>
  </si>
  <si>
    <t>Bad Saarow</t>
  </si>
  <si>
    <t>Bad Sachsa, Stadt</t>
  </si>
  <si>
    <t>Bad Säckingen, Stadt</t>
  </si>
  <si>
    <t>Bad Salzdetfurth, Stadt</t>
  </si>
  <si>
    <t>Bad Salzschlirf</t>
  </si>
  <si>
    <t>Bad Salzuflen, Stadt</t>
  </si>
  <si>
    <t>Bad Salzungen, Stadt</t>
  </si>
  <si>
    <t>Bad Sassendorf</t>
  </si>
  <si>
    <t>Bad Saulgau, Stadt</t>
  </si>
  <si>
    <t>Bad Schandau, Stadt</t>
  </si>
  <si>
    <t>Bad Schmiedeberg, Stadt</t>
  </si>
  <si>
    <t>Bad Schönborn</t>
  </si>
  <si>
    <t>Bad Schussenried, Stadt</t>
  </si>
  <si>
    <t>Bad Schwalbach, Kreisstadt</t>
  </si>
  <si>
    <t>Bad Schwartau, Stadt</t>
  </si>
  <si>
    <t>Bad Segeberg, Stadt</t>
  </si>
  <si>
    <t>Bad Sobernheim, Stadt</t>
  </si>
  <si>
    <t>Bad Soden am Taunus, Stadt</t>
  </si>
  <si>
    <t>Bad Soden-Salmünster, Stadt</t>
  </si>
  <si>
    <t>Bad Sooden-Allendorf, Stadt</t>
  </si>
  <si>
    <t>Bad Staffelstein, St</t>
  </si>
  <si>
    <t>Bad Steben, M</t>
  </si>
  <si>
    <t>Bad Sulza, Stadt</t>
  </si>
  <si>
    <t>Bad Sülze, Stadt</t>
  </si>
  <si>
    <t>Bad Tabarz</t>
  </si>
  <si>
    <t>Bad Teinach-Zavelstein, Stadt</t>
  </si>
  <si>
    <t>Bad Tennstedt, Stadt</t>
  </si>
  <si>
    <t>Bad Tölz, St</t>
  </si>
  <si>
    <t>Bad Überkingen</t>
  </si>
  <si>
    <t>Bad Urach, Stadt</t>
  </si>
  <si>
    <t>Bad Vilbel, Stadt</t>
  </si>
  <si>
    <t>Bad Waldsee, Stadt</t>
  </si>
  <si>
    <t>Bad Wiessee</t>
  </si>
  <si>
    <t>Bad Wildbad, Stadt</t>
  </si>
  <si>
    <t>Bad Wildungen, Stadt</t>
  </si>
  <si>
    <t>Bad Wilsnack, Stadt</t>
  </si>
  <si>
    <t>Bad Wimpfen, Stadt</t>
  </si>
  <si>
    <t>Bad Windsheim, St</t>
  </si>
  <si>
    <t>Bad Wörishofen, St</t>
  </si>
  <si>
    <t>Bad Wünnenberg, Stadt</t>
  </si>
  <si>
    <t>Bad Wurzach, Stadt</t>
  </si>
  <si>
    <t>Bad Zwesten</t>
  </si>
  <si>
    <t>Bad Zwischenahn</t>
  </si>
  <si>
    <t>Badbergen</t>
  </si>
  <si>
    <t>Baddeckenstedt</t>
  </si>
  <si>
    <t>Badem</t>
  </si>
  <si>
    <t>Baden-Baden, Stadt</t>
  </si>
  <si>
    <t>Badendorf</t>
  </si>
  <si>
    <t>Badenhard</t>
  </si>
  <si>
    <t>Badenheim</t>
  </si>
  <si>
    <t>Badenweiler</t>
  </si>
  <si>
    <t>Baesweiler, Stadt</t>
  </si>
  <si>
    <t>Bahlingen am Kaiserstuhl</t>
  </si>
  <si>
    <t>Bahrdorf</t>
  </si>
  <si>
    <t>Bahrenborstel</t>
  </si>
  <si>
    <t>Bahrenfleth</t>
  </si>
  <si>
    <t>Bahrenhof</t>
  </si>
  <si>
    <t>Bahretal</t>
  </si>
  <si>
    <t>Baienfurt</t>
  </si>
  <si>
    <t>Baierbach</t>
  </si>
  <si>
    <t>Baierbrunn</t>
  </si>
  <si>
    <t>Baiern</t>
  </si>
  <si>
    <t>Baiersbronn</t>
  </si>
  <si>
    <t>Baiersdorf, St</t>
  </si>
  <si>
    <t>Baindt</t>
  </si>
  <si>
    <t>Baisweil</t>
  </si>
  <si>
    <t>Bäk</t>
  </si>
  <si>
    <t>Bakum</t>
  </si>
  <si>
    <t>Bälau</t>
  </si>
  <si>
    <t>Balderschwang</t>
  </si>
  <si>
    <t>Baldringen</t>
  </si>
  <si>
    <t>Balduinstein</t>
  </si>
  <si>
    <t>Balesfeld</t>
  </si>
  <si>
    <t>Balge</t>
  </si>
  <si>
    <t>Balgheim</t>
  </si>
  <si>
    <t>Balgstädt</t>
  </si>
  <si>
    <t>Balingen, Stadt</t>
  </si>
  <si>
    <t>Balje</t>
  </si>
  <si>
    <t>Ballendorf</t>
  </si>
  <si>
    <t>Ballenstedt, Stadt</t>
  </si>
  <si>
    <t>Ballhausen</t>
  </si>
  <si>
    <t>Ballrechten-Dottingen</t>
  </si>
  <si>
    <t>Ballstedt</t>
  </si>
  <si>
    <t>Balow</t>
  </si>
  <si>
    <t>Baltmannsweiler</t>
  </si>
  <si>
    <t>Baltrum</t>
  </si>
  <si>
    <t>Balve, Stadt</t>
  </si>
  <si>
    <t>Balzhausen</t>
  </si>
  <si>
    <t>Balzheim</t>
  </si>
  <si>
    <t>Bamberg</t>
  </si>
  <si>
    <t>Bammental</t>
  </si>
  <si>
    <t>Bandelin</t>
  </si>
  <si>
    <t>Bandenitz</t>
  </si>
  <si>
    <t>Bann</t>
  </si>
  <si>
    <t>Bannberscheid</t>
  </si>
  <si>
    <t>Bannewitz</t>
  </si>
  <si>
    <t>Banzkow</t>
  </si>
  <si>
    <t>Barbelroth</t>
  </si>
  <si>
    <t>Barbing</t>
  </si>
  <si>
    <t>Barby, Stadt</t>
  </si>
  <si>
    <t>Barchfeld-Immelborn</t>
  </si>
  <si>
    <t>Bardowick, Flecken</t>
  </si>
  <si>
    <t>Bärenbach</t>
  </si>
  <si>
    <t>Barenburg, Flecken</t>
  </si>
  <si>
    <t>Barendorf</t>
  </si>
  <si>
    <t>Bärenstein</t>
  </si>
  <si>
    <t>Bärenthal</t>
  </si>
  <si>
    <t>Bargenstedt</t>
  </si>
  <si>
    <t>Bargfeld-Stegen</t>
  </si>
  <si>
    <t>Bargischow</t>
  </si>
  <si>
    <t>Bargstall</t>
  </si>
  <si>
    <t>Bargstedt</t>
  </si>
  <si>
    <t>Bargteheide, Stadt</t>
  </si>
  <si>
    <t>Bargum</t>
  </si>
  <si>
    <t>Bark</t>
  </si>
  <si>
    <t>Barkelsby</t>
  </si>
  <si>
    <t>Barkenholm</t>
  </si>
  <si>
    <t>Barkhagen</t>
  </si>
  <si>
    <t>Barleben</t>
  </si>
  <si>
    <t>Barlt</t>
  </si>
  <si>
    <t>Barmissen</t>
  </si>
  <si>
    <t>Barmstedt, Stadt</t>
  </si>
  <si>
    <t>Bärnau, St</t>
  </si>
  <si>
    <t>Barnekow</t>
  </si>
  <si>
    <t>Barnin</t>
  </si>
  <si>
    <t>Barnitz</t>
  </si>
  <si>
    <t>Barnstädt</t>
  </si>
  <si>
    <t>Barnstedt</t>
  </si>
  <si>
    <t>Barnstorf-Warle, gemfr. Gebiet</t>
  </si>
  <si>
    <t>Barnstorf, Flecken</t>
  </si>
  <si>
    <t>Barntrup, Stadt</t>
  </si>
  <si>
    <t>Barsbek</t>
  </si>
  <si>
    <t>Barsbüttel</t>
  </si>
  <si>
    <t>Barsinghausen, Stadt</t>
  </si>
  <si>
    <t>Barßel</t>
  </si>
  <si>
    <t>Bartenshagen-Parkentin</t>
  </si>
  <si>
    <t>Barth, Stadt</t>
  </si>
  <si>
    <t>Bartholomä</t>
  </si>
  <si>
    <t>Bartow</t>
  </si>
  <si>
    <t>Barum</t>
  </si>
  <si>
    <t>Baruth/Mark, Stadt</t>
  </si>
  <si>
    <t>Barver</t>
  </si>
  <si>
    <t>Barwedel</t>
  </si>
  <si>
    <t>Barweiler</t>
  </si>
  <si>
    <t>Bärweiler</t>
  </si>
  <si>
    <t>Basberg</t>
  </si>
  <si>
    <t>Basdahl</t>
  </si>
  <si>
    <t>Basedow</t>
  </si>
  <si>
    <t>Bassenheim</t>
  </si>
  <si>
    <t>Bassum, Stadt</t>
  </si>
  <si>
    <t>Bastheim</t>
  </si>
  <si>
    <t>Basthorst</t>
  </si>
  <si>
    <t>Bastorf</t>
  </si>
  <si>
    <t>Battenberg (Eder), Stadt</t>
  </si>
  <si>
    <t>Battenberg (Pfalz)</t>
  </si>
  <si>
    <t>Battweiler</t>
  </si>
  <si>
    <t>Baudenbach, M</t>
  </si>
  <si>
    <t>Bauler</t>
  </si>
  <si>
    <t>Baumgarten</t>
  </si>
  <si>
    <t>Baumholder, Stadt</t>
  </si>
  <si>
    <t>Baunach, St</t>
  </si>
  <si>
    <t>Baunatal, Stadt</t>
  </si>
  <si>
    <t>Bausendorf</t>
  </si>
  <si>
    <t>Baustert</t>
  </si>
  <si>
    <t>Bautzen / Budyšin, Stadt</t>
  </si>
  <si>
    <t>Bawinkel</t>
  </si>
  <si>
    <t>Bayerbach</t>
  </si>
  <si>
    <t>Bayerbach b.Ergoldsbach</t>
  </si>
  <si>
    <t>Bayerfeld-Steckweiler</t>
  </si>
  <si>
    <t>Bayerisch Eisenstein</t>
  </si>
  <si>
    <t>Bayerisch Gmain</t>
  </si>
  <si>
    <t>Bayreuth</t>
  </si>
  <si>
    <t>Bayrischzell</t>
  </si>
  <si>
    <t>Bebensee</t>
  </si>
  <si>
    <t>Bebra, Stadt</t>
  </si>
  <si>
    <t>Becheln</t>
  </si>
  <si>
    <t>Bechenheim</t>
  </si>
  <si>
    <t>Becherbach</t>
  </si>
  <si>
    <t>Becherbach bei Kirn</t>
  </si>
  <si>
    <t>Bechhofen</t>
  </si>
  <si>
    <t>Bechhofen, M</t>
  </si>
  <si>
    <t>Bechstedt</t>
  </si>
  <si>
    <t>Bechtheim</t>
  </si>
  <si>
    <t>Bechtolsheim</t>
  </si>
  <si>
    <t>Bechtsrieth</t>
  </si>
  <si>
    <t>Beckdorf</t>
  </si>
  <si>
    <t>Beckedorf</t>
  </si>
  <si>
    <t>Beckeln</t>
  </si>
  <si>
    <t>Beckingen</t>
  </si>
  <si>
    <t>Beckum, Stadt</t>
  </si>
  <si>
    <t>Bedburg-Hau</t>
  </si>
  <si>
    <t>Bedburg, Stadt</t>
  </si>
  <si>
    <t>Bedesbach</t>
  </si>
  <si>
    <t>Beedenbostel</t>
  </si>
  <si>
    <t>Beelen</t>
  </si>
  <si>
    <t>Beelitz, Stadt</t>
  </si>
  <si>
    <t>Beendorf</t>
  </si>
  <si>
    <t>Beeskow, Stadt</t>
  </si>
  <si>
    <t>Beesten</t>
  </si>
  <si>
    <t>Beetzendorf</t>
  </si>
  <si>
    <t>Beetzsee</t>
  </si>
  <si>
    <t>Beetzseeheide</t>
  </si>
  <si>
    <t>Beggerow</t>
  </si>
  <si>
    <t>Behlendorf</t>
  </si>
  <si>
    <t>Behren-Lübchin</t>
  </si>
  <si>
    <t>Behrendorf</t>
  </si>
  <si>
    <t>Behrenhoff</t>
  </si>
  <si>
    <t>Behrensdorf (Ostsee)</t>
  </si>
  <si>
    <t>Behringersdorfer Forst</t>
  </si>
  <si>
    <t>Beidenfleth</t>
  </si>
  <si>
    <t>Beiersdorf</t>
  </si>
  <si>
    <t>Beiersdorf-Freudenberg</t>
  </si>
  <si>
    <t>Beierstedt</t>
  </si>
  <si>
    <t>Beilingen</t>
  </si>
  <si>
    <t>Beilngries, St</t>
  </si>
  <si>
    <t>Beilrode</t>
  </si>
  <si>
    <t>Beilstein</t>
  </si>
  <si>
    <t>Beilstein, Stadt</t>
  </si>
  <si>
    <t>Beimerstetten</t>
  </si>
  <si>
    <t>Beindersheim</t>
  </si>
  <si>
    <t>Beinerstadt</t>
  </si>
  <si>
    <t>Beinhausen</t>
  </si>
  <si>
    <t>Bekdorf</t>
  </si>
  <si>
    <t>Bekmünde</t>
  </si>
  <si>
    <t>Bekond</t>
  </si>
  <si>
    <t>Belau</t>
  </si>
  <si>
    <t>Beldorf</t>
  </si>
  <si>
    <t>Belg</t>
  </si>
  <si>
    <t>Belgern-Schildau, Stadt</t>
  </si>
  <si>
    <t>Belgershain</t>
  </si>
  <si>
    <t>Belgweiler</t>
  </si>
  <si>
    <t>Bell</t>
  </si>
  <si>
    <t>Bell (Hunsrück)</t>
  </si>
  <si>
    <t>Bellenberg</t>
  </si>
  <si>
    <t>Bellheim</t>
  </si>
  <si>
    <t>Bellingen</t>
  </si>
  <si>
    <t>Bellstedt</t>
  </si>
  <si>
    <t>Belm</t>
  </si>
  <si>
    <t>Belrieth</t>
  </si>
  <si>
    <t>Belsch</t>
  </si>
  <si>
    <t>Beltheim</t>
  </si>
  <si>
    <t>Belum</t>
  </si>
  <si>
    <t>Bempflingen</t>
  </si>
  <si>
    <t>Bendestorf</t>
  </si>
  <si>
    <t>Bendfeld</t>
  </si>
  <si>
    <t>Bendorf</t>
  </si>
  <si>
    <t>Bendorf, Stadt</t>
  </si>
  <si>
    <t>Benediktbeuern</t>
  </si>
  <si>
    <t>Bengel</t>
  </si>
  <si>
    <t>Bengerstorf</t>
  </si>
  <si>
    <t>Benitz</t>
  </si>
  <si>
    <t>Benndorf</t>
  </si>
  <si>
    <t>Bennewitz</t>
  </si>
  <si>
    <t>Bennhausen</t>
  </si>
  <si>
    <t>Benningen</t>
  </si>
  <si>
    <t>Benningen am Neckar</t>
  </si>
  <si>
    <t>Bensdorf</t>
  </si>
  <si>
    <t>Bensheim, Stadt</t>
  </si>
  <si>
    <t>Bentwisch</t>
  </si>
  <si>
    <t>Bentzin</t>
  </si>
  <si>
    <t>Benz</t>
  </si>
  <si>
    <t>Benzweiler</t>
  </si>
  <si>
    <t>Beratzhausen, M</t>
  </si>
  <si>
    <t>Berching, St</t>
  </si>
  <si>
    <t>Berchtesgaden, M</t>
  </si>
  <si>
    <t>Bereborn</t>
  </si>
  <si>
    <t>Berenbach</t>
  </si>
  <si>
    <t>Berg</t>
  </si>
  <si>
    <t>Berg (Pfalz)</t>
  </si>
  <si>
    <t>Berg b.Neumarkt i.d.OPf.</t>
  </si>
  <si>
    <t>Berg im Gau</t>
  </si>
  <si>
    <t>Berga</t>
  </si>
  <si>
    <t>Berga-Wünschendorf, Stadt</t>
  </si>
  <si>
    <t>Bergatreute</t>
  </si>
  <si>
    <t>Berge</t>
  </si>
  <si>
    <t>Bergen</t>
  </si>
  <si>
    <t>Bergen an der Dumme, Flecken</t>
  </si>
  <si>
    <t>Bergen auf Rügen, Stadt</t>
  </si>
  <si>
    <t>Bergen, Stadt</t>
  </si>
  <si>
    <t>Bergenhausen</t>
  </si>
  <si>
    <t>Bergenhusen</t>
  </si>
  <si>
    <t>Bergewöhrden</t>
  </si>
  <si>
    <t>Bergfeld</t>
  </si>
  <si>
    <t>Berghaupten</t>
  </si>
  <si>
    <t>Berghausen</t>
  </si>
  <si>
    <t>Bergheim</t>
  </si>
  <si>
    <t>Bergheim, Stadt</t>
  </si>
  <si>
    <t>Bergholz</t>
  </si>
  <si>
    <t>Berghülen</t>
  </si>
  <si>
    <t>Bergisch Gladbach, Stadt</t>
  </si>
  <si>
    <t>Bergkamen, Stadt</t>
  </si>
  <si>
    <t>Bergkirchen</t>
  </si>
  <si>
    <t>Berglangenbach</t>
  </si>
  <si>
    <t>Berglen</t>
  </si>
  <si>
    <t>Berglern</t>
  </si>
  <si>
    <t>Berglicht</t>
  </si>
  <si>
    <t>Bergneustadt, Stadt</t>
  </si>
  <si>
    <t>Bergrheinfeld</t>
  </si>
  <si>
    <t>Bergtheim</t>
  </si>
  <si>
    <t>Bergweiler</t>
  </si>
  <si>
    <t>Beringstedt</t>
  </si>
  <si>
    <t>Berka v. d. Hainich</t>
  </si>
  <si>
    <t>Berkatal</t>
  </si>
  <si>
    <t>Berkenbrück</t>
  </si>
  <si>
    <t>Berkenthin</t>
  </si>
  <si>
    <t>Berkheim</t>
  </si>
  <si>
    <t>Berkoth</t>
  </si>
  <si>
    <t>Berlingen</t>
  </si>
  <si>
    <t>Berlingerode</t>
  </si>
  <si>
    <t>Bermatingen</t>
  </si>
  <si>
    <t>Bermel</t>
  </si>
  <si>
    <t>Bermersheim</t>
  </si>
  <si>
    <t>Bermersheim vor der Höhe</t>
  </si>
  <si>
    <t>Bernau a.Chiemsee</t>
  </si>
  <si>
    <t>Bernau bei Berlin, Stadt</t>
  </si>
  <si>
    <t>Bernau im Schwarzwald</t>
  </si>
  <si>
    <t>Bernbeuren</t>
  </si>
  <si>
    <t>Bernburg (Saale), Stadt</t>
  </si>
  <si>
    <t>Berndorf</t>
  </si>
  <si>
    <t>Berndroth</t>
  </si>
  <si>
    <t>Berne</t>
  </si>
  <si>
    <t>Berngau</t>
  </si>
  <si>
    <t>Bernhardswald</t>
  </si>
  <si>
    <t>Bernitt</t>
  </si>
  <si>
    <t>Bernkastel-Kues, Stadt</t>
  </si>
  <si>
    <t>Bernried</t>
  </si>
  <si>
    <t>Bernried am Starnberger See</t>
  </si>
  <si>
    <t>Bernsdorf</t>
  </si>
  <si>
    <t>Bernsdorf, Stadt</t>
  </si>
  <si>
    <t>Bernstadt</t>
  </si>
  <si>
    <t>Bernstadt a. d. Eigen, Stadt</t>
  </si>
  <si>
    <t>Bernstorf</t>
  </si>
  <si>
    <t>Berod bei Hachenburg</t>
  </si>
  <si>
    <t>Berod bei Wallmerod</t>
  </si>
  <si>
    <t>Berscheid</t>
  </si>
  <si>
    <t>Berschweiler bei Baumholder</t>
  </si>
  <si>
    <t>Berschweiler bei Kirn</t>
  </si>
  <si>
    <t>Bersenbrück, Stadt</t>
  </si>
  <si>
    <t>Bersteland</t>
  </si>
  <si>
    <t>Bertsdorf-Hörnitz</t>
  </si>
  <si>
    <t>Berumbur</t>
  </si>
  <si>
    <t>Berzhahn</t>
  </si>
  <si>
    <t>Berzhausen</t>
  </si>
  <si>
    <t>Bescheid</t>
  </si>
  <si>
    <t>Beschendorf</t>
  </si>
  <si>
    <t>Besdorf</t>
  </si>
  <si>
    <t>Beselich</t>
  </si>
  <si>
    <t>Besenthal</t>
  </si>
  <si>
    <t>Beseritz</t>
  </si>
  <si>
    <t>Besigheim, Stadt</t>
  </si>
  <si>
    <t>Besitz</t>
  </si>
  <si>
    <t>Bessenbach</t>
  </si>
  <si>
    <t>Bestensee</t>
  </si>
  <si>
    <t>Bestwig</t>
  </si>
  <si>
    <t>Bethenhausen</t>
  </si>
  <si>
    <t>Betteldorf</t>
  </si>
  <si>
    <t>Bettendorf</t>
  </si>
  <si>
    <t>Bettenfeld</t>
  </si>
  <si>
    <t>Bettingen</t>
  </si>
  <si>
    <t>Betzdorf, Stadt</t>
  </si>
  <si>
    <t>Betzendorf</t>
  </si>
  <si>
    <t>Betzenstein, St</t>
  </si>
  <si>
    <t>Betzenweiler</t>
  </si>
  <si>
    <t>Betzigau</t>
  </si>
  <si>
    <t>Beulich</t>
  </si>
  <si>
    <t>Beuren</t>
  </si>
  <si>
    <t>Beuren (Hochwald)</t>
  </si>
  <si>
    <t>Beuron</t>
  </si>
  <si>
    <t>Beutelsbach</t>
  </si>
  <si>
    <t>Bevern</t>
  </si>
  <si>
    <t>Bevern, Flecken</t>
  </si>
  <si>
    <t>Beverstedt</t>
  </si>
  <si>
    <t>Beverungen, Stadt</t>
  </si>
  <si>
    <t>Bexbach, Stadt</t>
  </si>
  <si>
    <t>Biberach</t>
  </si>
  <si>
    <t>Biberach an der Riß, Stadt</t>
  </si>
  <si>
    <t>Biberbach, M</t>
  </si>
  <si>
    <t>Bibertal</t>
  </si>
  <si>
    <t>Biblis</t>
  </si>
  <si>
    <t>Bibow</t>
  </si>
  <si>
    <t>Bibra</t>
  </si>
  <si>
    <t>Biburg</t>
  </si>
  <si>
    <t>Bichl</t>
  </si>
  <si>
    <t>Bickenbach</t>
  </si>
  <si>
    <t>Bickendorf</t>
  </si>
  <si>
    <t>Bidingen</t>
  </si>
  <si>
    <t>Biebelnheim</t>
  </si>
  <si>
    <t>Biebelried</t>
  </si>
  <si>
    <t>Biebelsheim</t>
  </si>
  <si>
    <t>Bieberehren</t>
  </si>
  <si>
    <t>Biebergemünd</t>
  </si>
  <si>
    <t>Biebern</t>
  </si>
  <si>
    <t>Biebertal</t>
  </si>
  <si>
    <t>Biebesheim am Rhein</t>
  </si>
  <si>
    <t>Biebrich</t>
  </si>
  <si>
    <t>Biedenkopf, Stadt</t>
  </si>
  <si>
    <t>Biederbach</t>
  </si>
  <si>
    <t>Biederitz</t>
  </si>
  <si>
    <t>Biedershausen</t>
  </si>
  <si>
    <t>Biedesheim</t>
  </si>
  <si>
    <t>Bielefeld, Stadt</t>
  </si>
  <si>
    <t>Biendorf</t>
  </si>
  <si>
    <t>Bienenbüttel</t>
  </si>
  <si>
    <t>Bienstädt</t>
  </si>
  <si>
    <t>Biersdorf am See</t>
  </si>
  <si>
    <t>Biesdorf</t>
  </si>
  <si>
    <t>Biesenthal, Stadt</t>
  </si>
  <si>
    <t>Biessenhofen</t>
  </si>
  <si>
    <t>Bietigheim</t>
  </si>
  <si>
    <t>Bietigheim-Bissingen, Stadt</t>
  </si>
  <si>
    <t>Bilkheim</t>
  </si>
  <si>
    <t>Billerbeck, Stadt</t>
  </si>
  <si>
    <t>Billigheim</t>
  </si>
  <si>
    <t>Billigheim-Ingenheim</t>
  </si>
  <si>
    <t>Bilsen</t>
  </si>
  <si>
    <t>Bilshausen</t>
  </si>
  <si>
    <t>Bimöhlen</t>
  </si>
  <si>
    <t>Binau</t>
  </si>
  <si>
    <t>Bindlach</t>
  </si>
  <si>
    <t>Bingen</t>
  </si>
  <si>
    <t>Bingen am Rhein, Stadt</t>
  </si>
  <si>
    <t>Binnen</t>
  </si>
  <si>
    <t>Binningen</t>
  </si>
  <si>
    <t>Binsfeld</t>
  </si>
  <si>
    <t>Binswangen</t>
  </si>
  <si>
    <t>Binz, Ostseebad</t>
  </si>
  <si>
    <t>Binzen</t>
  </si>
  <si>
    <t>Bippen</t>
  </si>
  <si>
    <t>Birenbach</t>
  </si>
  <si>
    <t>Birgel</t>
  </si>
  <si>
    <t>Birgland</t>
  </si>
  <si>
    <t>Birkach</t>
  </si>
  <si>
    <t>Birken-Honigsessen</t>
  </si>
  <si>
    <t>Birkenau</t>
  </si>
  <si>
    <t>Birkenbeul</t>
  </si>
  <si>
    <t>Birkenfeld</t>
  </si>
  <si>
    <t>Birkenfeld, Stadt</t>
  </si>
  <si>
    <t>Birkenheide</t>
  </si>
  <si>
    <t>Birkenhördt</t>
  </si>
  <si>
    <t>Birkenwerder</t>
  </si>
  <si>
    <t>Birkheim</t>
  </si>
  <si>
    <t>Birkweiler</t>
  </si>
  <si>
    <t>Birlenbach</t>
  </si>
  <si>
    <t>Birnbach</t>
  </si>
  <si>
    <t>Birnbaum</t>
  </si>
  <si>
    <t>Birresborn</t>
  </si>
  <si>
    <t>Birstein</t>
  </si>
  <si>
    <t>Birtlingen</t>
  </si>
  <si>
    <t>Birx</t>
  </si>
  <si>
    <t>Bischberg</t>
  </si>
  <si>
    <t>Bischbrunn</t>
  </si>
  <si>
    <t>Bischheim</t>
  </si>
  <si>
    <t>Bischoffen</t>
  </si>
  <si>
    <t>Bischofrod</t>
  </si>
  <si>
    <t>Bischofroda</t>
  </si>
  <si>
    <t>Bischofsgrün</t>
  </si>
  <si>
    <t>Bischofsgrüner Forst</t>
  </si>
  <si>
    <t>Bischofsheim</t>
  </si>
  <si>
    <t>Bischofsheim i.d.Rhön, St</t>
  </si>
  <si>
    <t>Bischofsmais</t>
  </si>
  <si>
    <t>Bischofswerda, Stadt</t>
  </si>
  <si>
    <t>Bischofswiesen</t>
  </si>
  <si>
    <t>Bischweier</t>
  </si>
  <si>
    <t>Bisingen</t>
  </si>
  <si>
    <t>Bismark (Altmark), Stadt</t>
  </si>
  <si>
    <t>Bispingen</t>
  </si>
  <si>
    <t>Bissee</t>
  </si>
  <si>
    <t>Bissendorf</t>
  </si>
  <si>
    <t>Bissersheim</t>
  </si>
  <si>
    <t>Bissingen an der Teck</t>
  </si>
  <si>
    <t>Bissingen, M</t>
  </si>
  <si>
    <t>Bisterschied</t>
  </si>
  <si>
    <t>Bitburg, Stadt</t>
  </si>
  <si>
    <t>Bitterfeld-Wolfen, Stadt</t>
  </si>
  <si>
    <t>Bitz</t>
  </si>
  <si>
    <t>Bitzen</t>
  </si>
  <si>
    <t>Blaibach</t>
  </si>
  <si>
    <t>Blaichach</t>
  </si>
  <si>
    <t>Blankenbach</t>
  </si>
  <si>
    <t>Blankenberg</t>
  </si>
  <si>
    <t>Blankenburg</t>
  </si>
  <si>
    <t>Blankenburg (Harz), Stadt</t>
  </si>
  <si>
    <t>Blankenfelde-Mahlow</t>
  </si>
  <si>
    <t>Blankenhagen</t>
  </si>
  <si>
    <t>Blankenhain, Stadt</t>
  </si>
  <si>
    <t>Blankenheim</t>
  </si>
  <si>
    <t>Blankenhof</t>
  </si>
  <si>
    <t>Blankenrath</t>
  </si>
  <si>
    <t>Blankensee</t>
  </si>
  <si>
    <t>Blaubach</t>
  </si>
  <si>
    <t>Blaubeuren, Stadt</t>
  </si>
  <si>
    <t>Blaufelden</t>
  </si>
  <si>
    <t>Blaustein, Stadt</t>
  </si>
  <si>
    <t>Bleckede, Stadt</t>
  </si>
  <si>
    <t>Bleckhausen</t>
  </si>
  <si>
    <t>Bleialf</t>
  </si>
  <si>
    <t>Bleicherode, Stadt</t>
  </si>
  <si>
    <t>Blekendorf</t>
  </si>
  <si>
    <t>Blender</t>
  </si>
  <si>
    <t>Blesewitz</t>
  </si>
  <si>
    <t>Bleyen-Genschmar</t>
  </si>
  <si>
    <t>Bliedersdorf</t>
  </si>
  <si>
    <t>Bliesdorf</t>
  </si>
  <si>
    <t>Blieskastel, Stadt</t>
  </si>
  <si>
    <t>Bliestorf</t>
  </si>
  <si>
    <t>Blievenstorf</t>
  </si>
  <si>
    <t>Blindheim</t>
  </si>
  <si>
    <t>Blomberg</t>
  </si>
  <si>
    <t>Blomberg, Stadt</t>
  </si>
  <si>
    <t>Blomesche Wildnis</t>
  </si>
  <si>
    <t>Blowatz</t>
  </si>
  <si>
    <t>Blumberg, Stadt</t>
  </si>
  <si>
    <t>Blumenholz</t>
  </si>
  <si>
    <t>Blumenthal</t>
  </si>
  <si>
    <t>Blunk</t>
  </si>
  <si>
    <t>Bobeck</t>
  </si>
  <si>
    <t>Bobenheim am Berg</t>
  </si>
  <si>
    <t>Bobenheim-Roxheim</t>
  </si>
  <si>
    <t>Bobenthal</t>
  </si>
  <si>
    <t>Böbing</t>
  </si>
  <si>
    <t>Böbingen</t>
  </si>
  <si>
    <t>Böbingen an der Rems</t>
  </si>
  <si>
    <t>Bobingen, St</t>
  </si>
  <si>
    <t>Bobitz</t>
  </si>
  <si>
    <t>Böblingen, Stadt</t>
  </si>
  <si>
    <t>Böbrach</t>
  </si>
  <si>
    <t>Bobritzsch-Hilbersdorf</t>
  </si>
  <si>
    <t>Bobzin</t>
  </si>
  <si>
    <t>Böchingen</t>
  </si>
  <si>
    <t>Bocholt, Stadt</t>
  </si>
  <si>
    <t>Bochum, Stadt</t>
  </si>
  <si>
    <t>Bocka</t>
  </si>
  <si>
    <t>Bockau</t>
  </si>
  <si>
    <t>Bockenau</t>
  </si>
  <si>
    <t>Bockenem, Stadt</t>
  </si>
  <si>
    <t>Bockenheim an der Weinstraße</t>
  </si>
  <si>
    <t>Bockhorn</t>
  </si>
  <si>
    <t>Bockhorst</t>
  </si>
  <si>
    <t>Bodelshausen</t>
  </si>
  <si>
    <t>Bodelwitz</t>
  </si>
  <si>
    <t>Boden</t>
  </si>
  <si>
    <t>Bodenbach</t>
  </si>
  <si>
    <t>Bodenfelde, Flecken</t>
  </si>
  <si>
    <t>Bodenheim</t>
  </si>
  <si>
    <t>Bodenkirchen</t>
  </si>
  <si>
    <t>Bodenmais, M</t>
  </si>
  <si>
    <t>Bodenrode-Westhausen</t>
  </si>
  <si>
    <t>Bodensee</t>
  </si>
  <si>
    <t>Bodenwerder, Münchhausenstadt</t>
  </si>
  <si>
    <t>Bodenwöhr</t>
  </si>
  <si>
    <t>Bodman-Ludwigshafen</t>
  </si>
  <si>
    <t>Bodnegg</t>
  </si>
  <si>
    <t>Bodolz</t>
  </si>
  <si>
    <t>Böel</t>
  </si>
  <si>
    <t>Boffzen</t>
  </si>
  <si>
    <t>Boffzen, gemfr. Gebiet</t>
  </si>
  <si>
    <t>Bogel</t>
  </si>
  <si>
    <t>Bogen, St</t>
  </si>
  <si>
    <t>Böhen</t>
  </si>
  <si>
    <t>Böhl-Iggelheim</t>
  </si>
  <si>
    <t>Böhlen, Stadt</t>
  </si>
  <si>
    <t>Böhme</t>
  </si>
  <si>
    <t>Böhmenkirch</t>
  </si>
  <si>
    <t>Böhmfeld</t>
  </si>
  <si>
    <t>Bohmstedt</t>
  </si>
  <si>
    <t>Bohmte</t>
  </si>
  <si>
    <t>Böhnhusen</t>
  </si>
  <si>
    <t>Boiensdorf</t>
  </si>
  <si>
    <t>Boitze</t>
  </si>
  <si>
    <t>Boitzenburger Land</t>
  </si>
  <si>
    <t>Boizenburg/ Elbe, Stadt</t>
  </si>
  <si>
    <t>Bokel</t>
  </si>
  <si>
    <t>Bokelrehm</t>
  </si>
  <si>
    <t>Bokensdorf</t>
  </si>
  <si>
    <t>Bokholt-Hanredder</t>
  </si>
  <si>
    <t>Bokhorst</t>
  </si>
  <si>
    <t>Böklund</t>
  </si>
  <si>
    <t>Boksee</t>
  </si>
  <si>
    <t>Bolanden</t>
  </si>
  <si>
    <t>Boldekow</t>
  </si>
  <si>
    <t>Böllen</t>
  </si>
  <si>
    <t>Bollenbach</t>
  </si>
  <si>
    <t>Böllenborn</t>
  </si>
  <si>
    <t>Bollendorf</t>
  </si>
  <si>
    <t>Bollewick</t>
  </si>
  <si>
    <t>Bollingstedt</t>
  </si>
  <si>
    <t>Bollschweil</t>
  </si>
  <si>
    <t>Bölsberg</t>
  </si>
  <si>
    <t>Bolsterlang</t>
  </si>
  <si>
    <t>Boltenhagen, Ostseebad</t>
  </si>
  <si>
    <t>Boms</t>
  </si>
  <si>
    <t>Bondelum</t>
  </si>
  <si>
    <t>Bondorf</t>
  </si>
  <si>
    <t>Bönebüttel</t>
  </si>
  <si>
    <t>Bonefeld</t>
  </si>
  <si>
    <t>Bönen</t>
  </si>
  <si>
    <t>Bonerath</t>
  </si>
  <si>
    <t>Bongard</t>
  </si>
  <si>
    <t>Bonn, Stadt</t>
  </si>
  <si>
    <t>Bonndorf im Schwarzwald, Stadt</t>
  </si>
  <si>
    <t>Bönnigheim, Stadt</t>
  </si>
  <si>
    <t>Bönningstedt</t>
  </si>
  <si>
    <t>Bonstetten</t>
  </si>
  <si>
    <t>Boock</t>
  </si>
  <si>
    <t>Boos</t>
  </si>
  <si>
    <t>Boostedt</t>
  </si>
  <si>
    <t>Bopfingen, Stadt</t>
  </si>
  <si>
    <t>Boppard, Stadt</t>
  </si>
  <si>
    <t>Borchen</t>
  </si>
  <si>
    <t>Börde-Hakel</t>
  </si>
  <si>
    <t>Bördeaue</t>
  </si>
  <si>
    <t>Bördeland</t>
  </si>
  <si>
    <t>Bordelum</t>
  </si>
  <si>
    <t>Bordesholm</t>
  </si>
  <si>
    <t>Boren</t>
  </si>
  <si>
    <t>Börfink</t>
  </si>
  <si>
    <t>Borgdorf-Seedorf</t>
  </si>
  <si>
    <t>Borgentreich, Orgelstadt</t>
  </si>
  <si>
    <t>Börger</t>
  </si>
  <si>
    <t>Börgerende-Rethwisch, Ostseebad</t>
  </si>
  <si>
    <t>Borgholzhausen, Stadt</t>
  </si>
  <si>
    <t>Borgstedt</t>
  </si>
  <si>
    <t>Borgsum</t>
  </si>
  <si>
    <t>Borgwedel</t>
  </si>
  <si>
    <t>Borken (Hessen), Stadt</t>
  </si>
  <si>
    <t>Borken, Stadt</t>
  </si>
  <si>
    <t>Borkheide</t>
  </si>
  <si>
    <t>Borkow</t>
  </si>
  <si>
    <t>Borkum, Stadt</t>
  </si>
  <si>
    <t>Borkwalde</t>
  </si>
  <si>
    <t>Borler</t>
  </si>
  <si>
    <t>Börm</t>
  </si>
  <si>
    <t>Born a. Darß</t>
  </si>
  <si>
    <t>Borna, Stadt</t>
  </si>
  <si>
    <t>Borne</t>
  </si>
  <si>
    <t>Bornhagen</t>
  </si>
  <si>
    <t>Bornheim</t>
  </si>
  <si>
    <t>Bornheim, Stadt</t>
  </si>
  <si>
    <t>Bornholt</t>
  </si>
  <si>
    <t>Bornhöved</t>
  </si>
  <si>
    <t>Bornich</t>
  </si>
  <si>
    <t>Börnichen/Erzgeb.</t>
  </si>
  <si>
    <t>Börnsen</t>
  </si>
  <si>
    <t>Bornstedt</t>
  </si>
  <si>
    <t>Borod</t>
  </si>
  <si>
    <t>Borrentin</t>
  </si>
  <si>
    <t>Börrstadt</t>
  </si>
  <si>
    <t>Börsborn</t>
  </si>
  <si>
    <t>Borsdorf</t>
  </si>
  <si>
    <t>Borsfleth</t>
  </si>
  <si>
    <t>Börslingen</t>
  </si>
  <si>
    <t>Börßum</t>
  </si>
  <si>
    <t>Borstel</t>
  </si>
  <si>
    <t>Borstel-Hohenraden</t>
  </si>
  <si>
    <t>Borstorf</t>
  </si>
  <si>
    <t>Börtlingen</t>
  </si>
  <si>
    <t>Borxleben</t>
  </si>
  <si>
    <t>Bosau</t>
  </si>
  <si>
    <t>Bosbüll</t>
  </si>
  <si>
    <t>Bösdorf</t>
  </si>
  <si>
    <t>Bösel</t>
  </si>
  <si>
    <t>Bosenbach</t>
  </si>
  <si>
    <t>Bösenbrunn</t>
  </si>
  <si>
    <t>Bösingen</t>
  </si>
  <si>
    <t>Bösleben-Wüllersleben</t>
  </si>
  <si>
    <t>Bötersen</t>
  </si>
  <si>
    <t>Bothel</t>
  </si>
  <si>
    <t>Bothkamp</t>
  </si>
  <si>
    <t>Bottenbach</t>
  </si>
  <si>
    <t>Böttingen</t>
  </si>
  <si>
    <t>Bottrop, Stadt</t>
  </si>
  <si>
    <t>Bötzingen</t>
  </si>
  <si>
    <t>Bous</t>
  </si>
  <si>
    <t>Bovenau</t>
  </si>
  <si>
    <t>Bovenden, Flecken</t>
  </si>
  <si>
    <t>Boxberg</t>
  </si>
  <si>
    <t>Boxberg, Stadt</t>
  </si>
  <si>
    <t>Boxberg/O.L. / Hamor</t>
  </si>
  <si>
    <t>Böxlund</t>
  </si>
  <si>
    <t>Braak</t>
  </si>
  <si>
    <t>Brachbach</t>
  </si>
  <si>
    <t>Brachtendorf</t>
  </si>
  <si>
    <t>Brachttal</t>
  </si>
  <si>
    <t>Brackel</t>
  </si>
  <si>
    <t>Brackenheim, Stadt</t>
  </si>
  <si>
    <t>Braderup</t>
  </si>
  <si>
    <t>Brahlstorf</t>
  </si>
  <si>
    <t>Brahmenau</t>
  </si>
  <si>
    <t>Brake (Unterweser), Stadt</t>
  </si>
  <si>
    <t>Brakel, Stadt</t>
  </si>
  <si>
    <t>Brammer</t>
  </si>
  <si>
    <t>Bramsche, Stadt</t>
  </si>
  <si>
    <t>Bramstedtlund</t>
  </si>
  <si>
    <t>Brand</t>
  </si>
  <si>
    <t>Brand-Erbisdorf, Stadt</t>
  </si>
  <si>
    <t>Brande-Hörnerkirchen</t>
  </si>
  <si>
    <t>Brandenburg an der Havel, Stadt</t>
  </si>
  <si>
    <t>Brandis, Stadt</t>
  </si>
  <si>
    <t>Brandscheid</t>
  </si>
  <si>
    <t>Brannenburg</t>
  </si>
  <si>
    <t>Braubach, Stadt</t>
  </si>
  <si>
    <t>Brauneberg</t>
  </si>
  <si>
    <t>Braunfels, Stadt</t>
  </si>
  <si>
    <t>Braunichswalde</t>
  </si>
  <si>
    <t>Braunlage, Stadt</t>
  </si>
  <si>
    <t>Bräunlingen, Stadt</t>
  </si>
  <si>
    <t>Braunsbach</t>
  </si>
  <si>
    <t>Braunsbedra, Stadt</t>
  </si>
  <si>
    <t>Braunschweig, Stadt</t>
  </si>
  <si>
    <t>Braunshorn</t>
  </si>
  <si>
    <t>Braunweiler</t>
  </si>
  <si>
    <t>Brauweiler</t>
  </si>
  <si>
    <t>Brechen</t>
  </si>
  <si>
    <t>Brecht</t>
  </si>
  <si>
    <t>Breckerfeld, Hansestadt</t>
  </si>
  <si>
    <t>Breddenberg</t>
  </si>
  <si>
    <t>Breddin</t>
  </si>
  <si>
    <t>Breddorf</t>
  </si>
  <si>
    <t>Bredenbek</t>
  </si>
  <si>
    <t>Bredenfelde</t>
  </si>
  <si>
    <t>Bredstedt, Stadt</t>
  </si>
  <si>
    <t>Breege</t>
  </si>
  <si>
    <t>Breese</t>
  </si>
  <si>
    <t>Breesen</t>
  </si>
  <si>
    <t>Brehme</t>
  </si>
  <si>
    <t>Breidenbach</t>
  </si>
  <si>
    <t>Breiholz</t>
  </si>
  <si>
    <t>Breisach am Rhein, Stadt</t>
  </si>
  <si>
    <t>Breit</t>
  </si>
  <si>
    <t>Breitbrunn</t>
  </si>
  <si>
    <t>Breitbrunn a.Chiemsee</t>
  </si>
  <si>
    <t>Breitenau</t>
  </si>
  <si>
    <t>Breitenbach</t>
  </si>
  <si>
    <t>Breitenbach a. Herzberg</t>
  </si>
  <si>
    <t>Breitenberg</t>
  </si>
  <si>
    <t>Breitenbrunn</t>
  </si>
  <si>
    <t>Breitenbrunn, M</t>
  </si>
  <si>
    <t>Breitenbrunn/Erzgeb.</t>
  </si>
  <si>
    <t>Breitenburg</t>
  </si>
  <si>
    <t>Breitenfelde</t>
  </si>
  <si>
    <t>Breitengüßbach</t>
  </si>
  <si>
    <t>Breitengüßbacher Forst</t>
  </si>
  <si>
    <t>Breitenheim</t>
  </si>
  <si>
    <t>Breitenthal</t>
  </si>
  <si>
    <t>Breitenworbis</t>
  </si>
  <si>
    <t>Breitingen</t>
  </si>
  <si>
    <t>Breitnau</t>
  </si>
  <si>
    <t>Breitscheid</t>
  </si>
  <si>
    <t>Breitscheidt</t>
  </si>
  <si>
    <t>Breitungen/Werra</t>
  </si>
  <si>
    <t>Brekendorf</t>
  </si>
  <si>
    <t>Breklum</t>
  </si>
  <si>
    <t>Bremberg</t>
  </si>
  <si>
    <t>Bremen, Stadt</t>
  </si>
  <si>
    <t>Bremerhaven, Stadt</t>
  </si>
  <si>
    <t>Bremervörde, Stadt</t>
  </si>
  <si>
    <t>Bremm</t>
  </si>
  <si>
    <t>Bremsnitz</t>
  </si>
  <si>
    <t>Brenk</t>
  </si>
  <si>
    <t>Brennberg</t>
  </si>
  <si>
    <t>Brensbach</t>
  </si>
  <si>
    <t>Brenz</t>
  </si>
  <si>
    <t>Bresegard bei Eldena</t>
  </si>
  <si>
    <t>Bresegard bei Picher</t>
  </si>
  <si>
    <t>Brest</t>
  </si>
  <si>
    <t>Bretten, Stadt</t>
  </si>
  <si>
    <t>Bretthausen</t>
  </si>
  <si>
    <t>Bretzenheim</t>
  </si>
  <si>
    <t>Bretzfeld</t>
  </si>
  <si>
    <t>Breuberg, Stadt</t>
  </si>
  <si>
    <t>Breuna</t>
  </si>
  <si>
    <t>Breunigweiler</t>
  </si>
  <si>
    <t>Brevörde</t>
  </si>
  <si>
    <t>Brey</t>
  </si>
  <si>
    <t>Breydin</t>
  </si>
  <si>
    <t>Brickeln</t>
  </si>
  <si>
    <t>Briedel</t>
  </si>
  <si>
    <t>Brieden</t>
  </si>
  <si>
    <t>Briedern</t>
  </si>
  <si>
    <t>Brieselang</t>
  </si>
  <si>
    <t>Briesen (Mark)</t>
  </si>
  <si>
    <t>Briesen/Brjazyna</t>
  </si>
  <si>
    <t>Brieskow-Finkenheerd</t>
  </si>
  <si>
    <t>Brietlingen</t>
  </si>
  <si>
    <t>Brietzig</t>
  </si>
  <si>
    <t>Brigachtal</t>
  </si>
  <si>
    <t>Briggow</t>
  </si>
  <si>
    <t>Brilon, Stadt</t>
  </si>
  <si>
    <t>Brimingen</t>
  </si>
  <si>
    <t>Brinjahe</t>
  </si>
  <si>
    <t>Brinkum</t>
  </si>
  <si>
    <t>Britz</t>
  </si>
  <si>
    <t>Bröbberow</t>
  </si>
  <si>
    <t>Brockel</t>
  </si>
  <si>
    <t>Bröckel</t>
  </si>
  <si>
    <t>Brockscheid</t>
  </si>
  <si>
    <t>Brockum</t>
  </si>
  <si>
    <t>Brodenbach</t>
  </si>
  <si>
    <t>Brodersby</t>
  </si>
  <si>
    <t>Brodersby-Goltoft</t>
  </si>
  <si>
    <t>Brodersdorf</t>
  </si>
  <si>
    <t>Broderstorf</t>
  </si>
  <si>
    <t>Brohl</t>
  </si>
  <si>
    <t>Brohl-Lützing</t>
  </si>
  <si>
    <t>Brokdorf</t>
  </si>
  <si>
    <t>Brokstedt</t>
  </si>
  <si>
    <t>Brombachtal</t>
  </si>
  <si>
    <t>Brome, Flecken</t>
  </si>
  <si>
    <t>Bronkow</t>
  </si>
  <si>
    <t>Bröthen</t>
  </si>
  <si>
    <t>Brotterode-Trusetal, Stadt</t>
  </si>
  <si>
    <t>Bruch</t>
  </si>
  <si>
    <t>Bruchertseifen</t>
  </si>
  <si>
    <t>Bruchhausen</t>
  </si>
  <si>
    <t>Bruchhausen-Vilsen, Flecken</t>
  </si>
  <si>
    <t>Bruchköbel, Stadt</t>
  </si>
  <si>
    <t>Bruchmühlbach-Miesau</t>
  </si>
  <si>
    <t>Bruchsal, Stadt</t>
  </si>
  <si>
    <t>Bruchstedt</t>
  </si>
  <si>
    <t>Bruchweiler</t>
  </si>
  <si>
    <t>Bruchweiler-Bärenbach</t>
  </si>
  <si>
    <t>Bruck</t>
  </si>
  <si>
    <t>Bruck i.d.OPf., M</t>
  </si>
  <si>
    <t>Brück, Stadt</t>
  </si>
  <si>
    <t>Bruckberg</t>
  </si>
  <si>
    <t>Brücken</t>
  </si>
  <si>
    <t>Brücken (Pfalz)</t>
  </si>
  <si>
    <t>Brücken-Hackpfüffel</t>
  </si>
  <si>
    <t>Bruckmühl, M</t>
  </si>
  <si>
    <t>Brücktal</t>
  </si>
  <si>
    <t>Brüel, Stadt</t>
  </si>
  <si>
    <t>Brügge</t>
  </si>
  <si>
    <t>Brüggen, Burggemeinde</t>
  </si>
  <si>
    <t>Brühl</t>
  </si>
  <si>
    <t>Brühl, Stadt</t>
  </si>
  <si>
    <t>Brunn</t>
  </si>
  <si>
    <t>Brünn/Thür.</t>
  </si>
  <si>
    <t>Brunnen</t>
  </si>
  <si>
    <t>Brunnthal</t>
  </si>
  <si>
    <t>Brunow</t>
  </si>
  <si>
    <t>Brunsbek</t>
  </si>
  <si>
    <t>Brunsbüttel, Stadt</t>
  </si>
  <si>
    <t>Brunsleberfeld, gemfr. Gebiet</t>
  </si>
  <si>
    <t>Brunsmark</t>
  </si>
  <si>
    <t>Brunstorf</t>
  </si>
  <si>
    <t>Brünzow</t>
  </si>
  <si>
    <t>Bruschied</t>
  </si>
  <si>
    <t>Brüsewitz</t>
  </si>
  <si>
    <t>Brüssow, Stadt</t>
  </si>
  <si>
    <t>Bruttig-Fankel</t>
  </si>
  <si>
    <t>Bubach</t>
  </si>
  <si>
    <t>Bubenheim</t>
  </si>
  <si>
    <t>Bubenreuth</t>
  </si>
  <si>
    <t>Bubesheim</t>
  </si>
  <si>
    <t>Buborn</t>
  </si>
  <si>
    <t>Bubsheim</t>
  </si>
  <si>
    <t>Buch</t>
  </si>
  <si>
    <t>Buch a.Buchrain</t>
  </si>
  <si>
    <t>Buch a.Erlbach</t>
  </si>
  <si>
    <t>Buch a.Wald</t>
  </si>
  <si>
    <t>Buch, M</t>
  </si>
  <si>
    <t>Bucha</t>
  </si>
  <si>
    <t>Buchbach, M</t>
  </si>
  <si>
    <t>Buchbrunn</t>
  </si>
  <si>
    <t>Buchdorf</t>
  </si>
  <si>
    <t>Büchel</t>
  </si>
  <si>
    <t>Büchen</t>
  </si>
  <si>
    <t>Buchen (Odenwald), Stadt</t>
  </si>
  <si>
    <t>Buchenbach</t>
  </si>
  <si>
    <t>Büchenbach</t>
  </si>
  <si>
    <t>Buchenberg, M</t>
  </si>
  <si>
    <t>Büchenbeuren</t>
  </si>
  <si>
    <t>Buchet</t>
  </si>
  <si>
    <t>Buchfart</t>
  </si>
  <si>
    <t>Buchheim</t>
  </si>
  <si>
    <t>Buchhofen</t>
  </si>
  <si>
    <t>Buchholz</t>
  </si>
  <si>
    <t>Buchholz (Aller)</t>
  </si>
  <si>
    <t>Buchholz (Forstgutsbez.),gemfr. Gebiet</t>
  </si>
  <si>
    <t>Buchholz (Westerwald)</t>
  </si>
  <si>
    <t>Buchholz in der Nordheide, Stadt</t>
  </si>
  <si>
    <t>Buchhorst</t>
  </si>
  <si>
    <t>Büchlberg</t>
  </si>
  <si>
    <t>Buchloe, St</t>
  </si>
  <si>
    <t>Buckautal</t>
  </si>
  <si>
    <t>Bückeburg, Stadt</t>
  </si>
  <si>
    <t>Bücken, Flecken</t>
  </si>
  <si>
    <t>Buckenhof</t>
  </si>
  <si>
    <t>Buckenhofer Forst</t>
  </si>
  <si>
    <t>Buckow (Märkische Schweiz), Stadt</t>
  </si>
  <si>
    <t>Büdelsdorf, Stadt</t>
  </si>
  <si>
    <t>Budenbach</t>
  </si>
  <si>
    <t>Budenheim</t>
  </si>
  <si>
    <t>Büdesheim</t>
  </si>
  <si>
    <t>Büdingen, Stadt</t>
  </si>
  <si>
    <t>Büdlich</t>
  </si>
  <si>
    <t>Bugewitz</t>
  </si>
  <si>
    <t>Buggenhagen</t>
  </si>
  <si>
    <t>Buggingen</t>
  </si>
  <si>
    <t>Bühl, Stadt</t>
  </si>
  <si>
    <t>Buhla</t>
  </si>
  <si>
    <t>Buhlenberg</t>
  </si>
  <si>
    <t>Bühlertal</t>
  </si>
  <si>
    <t>Bühlertann</t>
  </si>
  <si>
    <t>Bühlerzell</t>
  </si>
  <si>
    <t>Bühnsdorf</t>
  </si>
  <si>
    <t>Bühren</t>
  </si>
  <si>
    <t>Bülkau</t>
  </si>
  <si>
    <t>Bullay</t>
  </si>
  <si>
    <t>Bullenkuhlen</t>
  </si>
  <si>
    <t>Bülow</t>
  </si>
  <si>
    <t>Bülstedt</t>
  </si>
  <si>
    <t>Bülstringen</t>
  </si>
  <si>
    <t>Bunde</t>
  </si>
  <si>
    <t>Bünde, Stadt</t>
  </si>
  <si>
    <t>Bundenbach</t>
  </si>
  <si>
    <t>Bundenthal</t>
  </si>
  <si>
    <t>Bundorf</t>
  </si>
  <si>
    <t>Bundorfer Forst</t>
  </si>
  <si>
    <t>Bünsdorf</t>
  </si>
  <si>
    <t>Bunsoh</t>
  </si>
  <si>
    <t>Burbach</t>
  </si>
  <si>
    <t>Bürdenbach</t>
  </si>
  <si>
    <t>Büren, Stadt</t>
  </si>
  <si>
    <t>Burg</t>
  </si>
  <si>
    <t>Burg (Dithmarschen)</t>
  </si>
  <si>
    <t>Burg (Mosel)</t>
  </si>
  <si>
    <t>Burg (Spreewald)/Bórkowy (Błota)</t>
  </si>
  <si>
    <t>Burg Stargard, Stadt</t>
  </si>
  <si>
    <t>Burg, Stadt</t>
  </si>
  <si>
    <t>Burgau, St</t>
  </si>
  <si>
    <t>Burgberg i.Allgäu</t>
  </si>
  <si>
    <t>Burgbernheim, St</t>
  </si>
  <si>
    <t>Burgbrohl</t>
  </si>
  <si>
    <t>Burgdorf</t>
  </si>
  <si>
    <t>Burgdorf, Stadt</t>
  </si>
  <si>
    <t>Burgebrach, M</t>
  </si>
  <si>
    <t>Bürgel, Stadt</t>
  </si>
  <si>
    <t>Burgen</t>
  </si>
  <si>
    <t>Bürgerwald</t>
  </si>
  <si>
    <t>Burggen</t>
  </si>
  <si>
    <t>Burghaslach, M</t>
  </si>
  <si>
    <t>Burghaun, Marktgemeinde</t>
  </si>
  <si>
    <t>Burghausen, St</t>
  </si>
  <si>
    <t>Burgheim, M</t>
  </si>
  <si>
    <t>Burgjoß</t>
  </si>
  <si>
    <t>Burgkirchen a.d.Alz</t>
  </si>
  <si>
    <t>Burgkunstadt, St</t>
  </si>
  <si>
    <t>Burglahr</t>
  </si>
  <si>
    <t>Burglauer</t>
  </si>
  <si>
    <t>Burglengenfeld, St</t>
  </si>
  <si>
    <t>Burgoberbach</t>
  </si>
  <si>
    <t>Burgpreppach, M</t>
  </si>
  <si>
    <t>Burgrieden</t>
  </si>
  <si>
    <t>Burgsalach</t>
  </si>
  <si>
    <t>Burgschwalbach</t>
  </si>
  <si>
    <t>Burgsinn, M</t>
  </si>
  <si>
    <t>Burgsponheim</t>
  </si>
  <si>
    <t>Bürgstadt, M</t>
  </si>
  <si>
    <t>Burgstädt, Stadt</t>
  </si>
  <si>
    <t>Burgstall</t>
  </si>
  <si>
    <t>Burgstetten</t>
  </si>
  <si>
    <t>Burgthann</t>
  </si>
  <si>
    <t>Burgwald</t>
  </si>
  <si>
    <t>Burgwalde</t>
  </si>
  <si>
    <t>Burgwallbacher Forst</t>
  </si>
  <si>
    <t>Burgwedel, Stadt</t>
  </si>
  <si>
    <t>Burgwindheim, M</t>
  </si>
  <si>
    <t>Burk</t>
  </si>
  <si>
    <t>Burkardroth, M</t>
  </si>
  <si>
    <t>Burkau / Porchow</t>
  </si>
  <si>
    <t>Burkhardtsdorf</t>
  </si>
  <si>
    <t>Burladingen, Stadt</t>
  </si>
  <si>
    <t>Burow</t>
  </si>
  <si>
    <t>Burrweiler</t>
  </si>
  <si>
    <t>Burscheid, Stadt</t>
  </si>
  <si>
    <t>Bürstadt, Stadt</t>
  </si>
  <si>
    <t>Burtenbach, M</t>
  </si>
  <si>
    <t>Burtscheid</t>
  </si>
  <si>
    <t>Burweg</t>
  </si>
  <si>
    <t>Buschvitz</t>
  </si>
  <si>
    <t>Busdorf</t>
  </si>
  <si>
    <t>Buseck</t>
  </si>
  <si>
    <t>Busenberg</t>
  </si>
  <si>
    <t>Busenhausen</t>
  </si>
  <si>
    <t>Busenwurth</t>
  </si>
  <si>
    <t>Büsingen am Hochrhein</t>
  </si>
  <si>
    <t>Büsum</t>
  </si>
  <si>
    <t>Büsumer Deichhausen</t>
  </si>
  <si>
    <t>Butjadingen</t>
  </si>
  <si>
    <t>Bütow</t>
  </si>
  <si>
    <t>Büttel</t>
  </si>
  <si>
    <t>Büttelborn</t>
  </si>
  <si>
    <t>Buttenheim, M</t>
  </si>
  <si>
    <t>Buttenwiesen</t>
  </si>
  <si>
    <t>Bütthard, M</t>
  </si>
  <si>
    <t>Buttlar</t>
  </si>
  <si>
    <t>Buttstädt</t>
  </si>
  <si>
    <t>Büttstedt</t>
  </si>
  <si>
    <t>Butzbach, Friedrich-Ludwig-Weidig-Stadt</t>
  </si>
  <si>
    <t>Butzow</t>
  </si>
  <si>
    <t>Bützow, Stadt</t>
  </si>
  <si>
    <t>Buxheim</t>
  </si>
  <si>
    <t>Buxtehude, Hansestadt</t>
  </si>
  <si>
    <t>Byhleguhre-Byhlen/Beła Góra-Bělin</t>
  </si>
  <si>
    <t>Caan</t>
  </si>
  <si>
    <t>Caaschwitz</t>
  </si>
  <si>
    <t>Cadenberge</t>
  </si>
  <si>
    <t>Cadolzburg, M</t>
  </si>
  <si>
    <t>Calau/Kalawa, Stadt</t>
  </si>
  <si>
    <t>Calbe (Saale), Stadt</t>
  </si>
  <si>
    <t>Calberlah</t>
  </si>
  <si>
    <t>Calden</t>
  </si>
  <si>
    <t>Callbach</t>
  </si>
  <si>
    <t>Callenberg</t>
  </si>
  <si>
    <t>Callenberger Forst-West</t>
  </si>
  <si>
    <t>Calvörde</t>
  </si>
  <si>
    <t>Calw, Stadt</t>
  </si>
  <si>
    <t>Cambs</t>
  </si>
  <si>
    <t>Cammin</t>
  </si>
  <si>
    <t>Cappeln (Oldenburg)</t>
  </si>
  <si>
    <t>Carinerland</t>
  </si>
  <si>
    <t>Carlow</t>
  </si>
  <si>
    <t>Carlsberg</t>
  </si>
  <si>
    <t>Carmzow-Wallmow</t>
  </si>
  <si>
    <t>Carpin</t>
  </si>
  <si>
    <t>Casekow</t>
  </si>
  <si>
    <t>Castell</t>
  </si>
  <si>
    <t>Castrop-Rauxel, Stadt</t>
  </si>
  <si>
    <t>Cavertitz</t>
  </si>
  <si>
    <t>Celle, Stadt</t>
  </si>
  <si>
    <t>Cham, St</t>
  </si>
  <si>
    <t>Chamerau</t>
  </si>
  <si>
    <t>Charlottenberg</t>
  </si>
  <si>
    <t>Chemnitz, Stadt</t>
  </si>
  <si>
    <t>Chieming</t>
  </si>
  <si>
    <t>Chiemsee</t>
  </si>
  <si>
    <t>Chiemsee (See)</t>
  </si>
  <si>
    <t>Chorin</t>
  </si>
  <si>
    <t>Christes</t>
  </si>
  <si>
    <t>Christiansholm</t>
  </si>
  <si>
    <t>Christinenthal</t>
  </si>
  <si>
    <t>Clausen</t>
  </si>
  <si>
    <t>Claußnitz</t>
  </si>
  <si>
    <t>Clausthal-Zellerfeld, Berg- und Universitätsstadt</t>
  </si>
  <si>
    <t>Cleebronn</t>
  </si>
  <si>
    <t>Clenze, Flecken</t>
  </si>
  <si>
    <t>Clingen, Stadt</t>
  </si>
  <si>
    <t>Cloppenburg, Stadt</t>
  </si>
  <si>
    <t>Coburg</t>
  </si>
  <si>
    <t>Cochem, Stadt</t>
  </si>
  <si>
    <t>Coesfeld, Stadt</t>
  </si>
  <si>
    <t>Cölbe</t>
  </si>
  <si>
    <t>Colbitz</t>
  </si>
  <si>
    <t>Colditz, Stadt</t>
  </si>
  <si>
    <t>Collenberg</t>
  </si>
  <si>
    <t>Colmberg, M</t>
  </si>
  <si>
    <t>Colnrade</t>
  </si>
  <si>
    <t>Cölpin</t>
  </si>
  <si>
    <t>Contwig</t>
  </si>
  <si>
    <t>Coppenbrügge, Flecken</t>
  </si>
  <si>
    <t>Cornberg</t>
  </si>
  <si>
    <t>Coswig (Anhalt), Stadt</t>
  </si>
  <si>
    <t>Coswig, Stadt</t>
  </si>
  <si>
    <t>Cottbus/Chóśebuz, Stadt</t>
  </si>
  <si>
    <t>Crailsheim, Stadt</t>
  </si>
  <si>
    <t>Cramberg</t>
  </si>
  <si>
    <t>Cramme</t>
  </si>
  <si>
    <t>Cramonshagen</t>
  </si>
  <si>
    <t>Creglingen, Stadt</t>
  </si>
  <si>
    <t>Cremlingen</t>
  </si>
  <si>
    <t>Creußen, St</t>
  </si>
  <si>
    <t>Crimla</t>
  </si>
  <si>
    <t>Crimmitschau, Stadt</t>
  </si>
  <si>
    <t>Crinitz</t>
  </si>
  <si>
    <t>Crinitzberg</t>
  </si>
  <si>
    <t>Crivitz, Stadt</t>
  </si>
  <si>
    <t>Cronenberg</t>
  </si>
  <si>
    <t>Crossen an der Elster</t>
  </si>
  <si>
    <t>Crostwitz / Chrósćicy</t>
  </si>
  <si>
    <t>Crottendorf</t>
  </si>
  <si>
    <t>Cumlosen</t>
  </si>
  <si>
    <t>Cunewalde</t>
  </si>
  <si>
    <t>Cursdorf</t>
  </si>
  <si>
    <t>Cuxhaven, Stadt</t>
  </si>
  <si>
    <t>Daaden, Stadt</t>
  </si>
  <si>
    <t>Dabel</t>
  </si>
  <si>
    <t>Dabergotz</t>
  </si>
  <si>
    <t>Daberkow</t>
  </si>
  <si>
    <t>Dachau, GKSt</t>
  </si>
  <si>
    <t>Dachsbach, M</t>
  </si>
  <si>
    <t>Dachsberg (Südschwarzwald)</t>
  </si>
  <si>
    <t>Dachsenhausen</t>
  </si>
  <si>
    <t>Dachwig</t>
  </si>
  <si>
    <t>Dackenheim</t>
  </si>
  <si>
    <t>Dackscheid</t>
  </si>
  <si>
    <t>Dagebüll</t>
  </si>
  <si>
    <t>Dägeling</t>
  </si>
  <si>
    <t>Dahlem</t>
  </si>
  <si>
    <t>Dahlen, Stadt</t>
  </si>
  <si>
    <t>Dahlenburg, Flecken</t>
  </si>
  <si>
    <t>Dahlheim</t>
  </si>
  <si>
    <t>Dahlum</t>
  </si>
  <si>
    <t>Dahme</t>
  </si>
  <si>
    <t>Dahme/Mark, Stadt</t>
  </si>
  <si>
    <t>Dahmen</t>
  </si>
  <si>
    <t>Dahmetal</t>
  </si>
  <si>
    <t>Dahmker</t>
  </si>
  <si>
    <t>Dahn, Stadt</t>
  </si>
  <si>
    <t>Dahnen</t>
  </si>
  <si>
    <t>Dähre</t>
  </si>
  <si>
    <t>Daisendorf</t>
  </si>
  <si>
    <t>Daiting</t>
  </si>
  <si>
    <t>Dalberg</t>
  </si>
  <si>
    <t>Dalberg-Wendelstorf</t>
  </si>
  <si>
    <t>Daldorf</t>
  </si>
  <si>
    <t>Daleiden</t>
  </si>
  <si>
    <t>Dalheim</t>
  </si>
  <si>
    <t>Dalkendorf</t>
  </si>
  <si>
    <t>Dalldorf</t>
  </si>
  <si>
    <t>Dallgow-Döberitz</t>
  </si>
  <si>
    <t>Dambach</t>
  </si>
  <si>
    <t>Dambeck</t>
  </si>
  <si>
    <t>Damendorf</t>
  </si>
  <si>
    <t>Damflos</t>
  </si>
  <si>
    <t>Damlos</t>
  </si>
  <si>
    <t>Dammbach</t>
  </si>
  <si>
    <t>Damme, Stadt</t>
  </si>
  <si>
    <t>Dammfleth</t>
  </si>
  <si>
    <t>Damnatz</t>
  </si>
  <si>
    <t>Damp</t>
  </si>
  <si>
    <t>Damscheid</t>
  </si>
  <si>
    <t>Damsdorf</t>
  </si>
  <si>
    <t>Damshagen</t>
  </si>
  <si>
    <t>Dänischenhagen</t>
  </si>
  <si>
    <t>Dankerath</t>
  </si>
  <si>
    <t>Dannau</t>
  </si>
  <si>
    <t>Danndorf</t>
  </si>
  <si>
    <t>Dannenberg (Elbe), Stadt</t>
  </si>
  <si>
    <t>Dannenfels</t>
  </si>
  <si>
    <t>Dannewerk</t>
  </si>
  <si>
    <t>Dannstadt-Schauernheim</t>
  </si>
  <si>
    <t>Dargelin</t>
  </si>
  <si>
    <t>Dargen</t>
  </si>
  <si>
    <t>Dargun, Stadt</t>
  </si>
  <si>
    <t>Darmstadt, Wissenschaftsstadt</t>
  </si>
  <si>
    <t>Darscheid</t>
  </si>
  <si>
    <t>Darstein</t>
  </si>
  <si>
    <t>Dasburg</t>
  </si>
  <si>
    <t>Dasing</t>
  </si>
  <si>
    <t>Dassel, Stadt</t>
  </si>
  <si>
    <t>Dassendorf</t>
  </si>
  <si>
    <t>Dassow, Stadt</t>
  </si>
  <si>
    <t>Dätgen</t>
  </si>
  <si>
    <t>Datteln, Stadt</t>
  </si>
  <si>
    <t>Dattenberg</t>
  </si>
  <si>
    <t>Datzeroth</t>
  </si>
  <si>
    <t>Datzetal</t>
  </si>
  <si>
    <t>Daubach</t>
  </si>
  <si>
    <t>Dauchingen</t>
  </si>
  <si>
    <t>Daun, Stadt</t>
  </si>
  <si>
    <t>Dausenau</t>
  </si>
  <si>
    <t>Dautmergen</t>
  </si>
  <si>
    <t>Dautphetal</t>
  </si>
  <si>
    <t>Dauwelshausen</t>
  </si>
  <si>
    <t>Daxweiler</t>
  </si>
  <si>
    <t>Dechenwald</t>
  </si>
  <si>
    <t>Dechow</t>
  </si>
  <si>
    <t>Deckenpfronn</t>
  </si>
  <si>
    <t>Dedelstorf</t>
  </si>
  <si>
    <t>Dedenbach</t>
  </si>
  <si>
    <t>Deensen</t>
  </si>
  <si>
    <t>Deesbach</t>
  </si>
  <si>
    <t>Deesen</t>
  </si>
  <si>
    <t>Deggendorf, GKSt</t>
  </si>
  <si>
    <t>Deggenhausertal</t>
  </si>
  <si>
    <t>Deggingen</t>
  </si>
  <si>
    <t>Deidesheim, Stadt</t>
  </si>
  <si>
    <t>Deilingen</t>
  </si>
  <si>
    <t>Deimberg</t>
  </si>
  <si>
    <t>Deining</t>
  </si>
  <si>
    <t>Deiningen</t>
  </si>
  <si>
    <t>Deinste</t>
  </si>
  <si>
    <t>Deinstedt</t>
  </si>
  <si>
    <t>Deisenhausen</t>
  </si>
  <si>
    <t>Deißlingen</t>
  </si>
  <si>
    <t>Deizisau</t>
  </si>
  <si>
    <t>Delbrück, Stadt</t>
  </si>
  <si>
    <t>Delingsdorf</t>
  </si>
  <si>
    <t>Delitzsch, Stadt</t>
  </si>
  <si>
    <t>Dellfeld</t>
  </si>
  <si>
    <t>Delligsen, Flecken</t>
  </si>
  <si>
    <t>Dellstedt</t>
  </si>
  <si>
    <t>Delmenhorst, Stadt</t>
  </si>
  <si>
    <t>Delve</t>
  </si>
  <si>
    <t>Demen</t>
  </si>
  <si>
    <t>Demerath</t>
  </si>
  <si>
    <t>Demitz-Thumitz</t>
  </si>
  <si>
    <t>Demmin, Hansestadt</t>
  </si>
  <si>
    <t>Denkendorf</t>
  </si>
  <si>
    <t>Denkingen</t>
  </si>
  <si>
    <t>Denklingen</t>
  </si>
  <si>
    <t>Denkte</t>
  </si>
  <si>
    <t>Dennheritz</t>
  </si>
  <si>
    <t>Dennweiler-Frohnbach</t>
  </si>
  <si>
    <t>Densborn</t>
  </si>
  <si>
    <t>Dentlein a.Forst, M</t>
  </si>
  <si>
    <t>Denzlingen</t>
  </si>
  <si>
    <t>Derental</t>
  </si>
  <si>
    <t>Dermbach</t>
  </si>
  <si>
    <t>Dernau</t>
  </si>
  <si>
    <t>Dernbach</t>
  </si>
  <si>
    <t>Dernbach (Westerwald)</t>
  </si>
  <si>
    <t>Dersau</t>
  </si>
  <si>
    <t>Derschen</t>
  </si>
  <si>
    <t>Dersekow</t>
  </si>
  <si>
    <t>Dersenow</t>
  </si>
  <si>
    <t>Dersum</t>
  </si>
  <si>
    <t>Desloch</t>
  </si>
  <si>
    <t>Dessau-Roßlau, Stadt</t>
  </si>
  <si>
    <t>Dessighofen</t>
  </si>
  <si>
    <t>Detern, Flecken</t>
  </si>
  <si>
    <t>Detmold, Stadt</t>
  </si>
  <si>
    <t>Dettelbach, St</t>
  </si>
  <si>
    <t>Dettenhausen</t>
  </si>
  <si>
    <t>Dettenheim</t>
  </si>
  <si>
    <t>Dettighofen</t>
  </si>
  <si>
    <t>Dettingen an der Erms</t>
  </si>
  <si>
    <t>Dettingen an der Iller</t>
  </si>
  <si>
    <t>Dettingen unter Teck</t>
  </si>
  <si>
    <t>Dettmannsdorf</t>
  </si>
  <si>
    <t>Dettum</t>
  </si>
  <si>
    <t>Detzem</t>
  </si>
  <si>
    <t>Deudesfeld</t>
  </si>
  <si>
    <t>Deuerling</t>
  </si>
  <si>
    <t>Deuselbach</t>
  </si>
  <si>
    <t>Deutsch Evern</t>
  </si>
  <si>
    <t>Deutsch-luxemburgisches Hoheitsgebiet</t>
  </si>
  <si>
    <t>Deutschneudorf</t>
  </si>
  <si>
    <t>Dexheim</t>
  </si>
  <si>
    <t>Deyelsdorf</t>
  </si>
  <si>
    <t>Dhronecken</t>
  </si>
  <si>
    <t>Dichtelbach</t>
  </si>
  <si>
    <t>Dickel</t>
  </si>
  <si>
    <t>Dickendorf</t>
  </si>
  <si>
    <t>Dickenschied</t>
  </si>
  <si>
    <t>Dickesbach</t>
  </si>
  <si>
    <t>Didderse</t>
  </si>
  <si>
    <t>Diebach</t>
  </si>
  <si>
    <t>Dieblich</t>
  </si>
  <si>
    <t>Dieburg, Stadt</t>
  </si>
  <si>
    <t>Diedorf, M</t>
  </si>
  <si>
    <t>Diefenbach</t>
  </si>
  <si>
    <t>Diekholzen</t>
  </si>
  <si>
    <t>Diekhusen-Fahrstedt</t>
  </si>
  <si>
    <t>Dielheim</t>
  </si>
  <si>
    <t>Dielkirchen</t>
  </si>
  <si>
    <t>Dielmissen</t>
  </si>
  <si>
    <t>Diemelsee</t>
  </si>
  <si>
    <t>Diemelstadt, Stadt</t>
  </si>
  <si>
    <t>Dienethal</t>
  </si>
  <si>
    <t>Dienheim</t>
  </si>
  <si>
    <t>Diensdorf-Radlow</t>
  </si>
  <si>
    <t>Dienstweiler</t>
  </si>
  <si>
    <t>Diepenau, Flecken</t>
  </si>
  <si>
    <t>Diepholz, Stadt</t>
  </si>
  <si>
    <t>Diera-Zehren</t>
  </si>
  <si>
    <t>Dierbach</t>
  </si>
  <si>
    <t>Dierdorf, Stadt</t>
  </si>
  <si>
    <t>Dierfeld</t>
  </si>
  <si>
    <t>Dierhagen, Ostseebad</t>
  </si>
  <si>
    <t>Dierscheid</t>
  </si>
  <si>
    <t>Diesdorf, Flecken</t>
  </si>
  <si>
    <t>Diespeck</t>
  </si>
  <si>
    <t>Dießen am Ammersee, M</t>
  </si>
  <si>
    <t>Dietenheim, Stadt</t>
  </si>
  <si>
    <t>Dietenhofen, M</t>
  </si>
  <si>
    <t>Dieterode</t>
  </si>
  <si>
    <t>Dietersburg</t>
  </si>
  <si>
    <t>Dietersheim</t>
  </si>
  <si>
    <t>Dieterskirchen</t>
  </si>
  <si>
    <t>Dietfurt a.d.Altmühl, St</t>
  </si>
  <si>
    <t>Diethardt</t>
  </si>
  <si>
    <t>Dietingen</t>
  </si>
  <si>
    <t>Dietmannsried, M</t>
  </si>
  <si>
    <t>Dietramszell</t>
  </si>
  <si>
    <t>Dietrichingen</t>
  </si>
  <si>
    <t>Dietzenbach, Kreisstadt</t>
  </si>
  <si>
    <t>Dietzenrode/Vatterode</t>
  </si>
  <si>
    <t>Dietzhölztal</t>
  </si>
  <si>
    <t>Diez, Stadt</t>
  </si>
  <si>
    <t>Dill</t>
  </si>
  <si>
    <t>Dillenburg, Oranienstadt</t>
  </si>
  <si>
    <t>Dillendorf</t>
  </si>
  <si>
    <t>Dillingen a.d.Donau, GKSt</t>
  </si>
  <si>
    <t>Dillingen/ Saar, Stadt</t>
  </si>
  <si>
    <t>Dillstädt</t>
  </si>
  <si>
    <t>Dimbach</t>
  </si>
  <si>
    <t>Dingdorf</t>
  </si>
  <si>
    <t>Dingelstädt, Stadt</t>
  </si>
  <si>
    <t>Dingen</t>
  </si>
  <si>
    <t>Dingolfing, St</t>
  </si>
  <si>
    <t>Dingolshausen</t>
  </si>
  <si>
    <t>Dingsleben</t>
  </si>
  <si>
    <t>Dinkelsbühl, GKSt</t>
  </si>
  <si>
    <t>Dinkelscherben, M</t>
  </si>
  <si>
    <t>Dinklage, Stadt</t>
  </si>
  <si>
    <t>Dinslaken, Stadt</t>
  </si>
  <si>
    <t>Dintesheim</t>
  </si>
  <si>
    <t>Dipperz</t>
  </si>
  <si>
    <t>Dippoldiswalde, Stadt</t>
  </si>
  <si>
    <t>Dirlewang, M</t>
  </si>
  <si>
    <t>Dirmstein</t>
  </si>
  <si>
    <t>Dischingen</t>
  </si>
  <si>
    <t>Dissen am Teutoburger Wald, Stadt</t>
  </si>
  <si>
    <t>Dissen-Striesow/Dešno-Strjažow</t>
  </si>
  <si>
    <t>Ditfurt</t>
  </si>
  <si>
    <t>Ditscheid</t>
  </si>
  <si>
    <t>Dittelbrunn</t>
  </si>
  <si>
    <t>Dittelsheim-Heßloch</t>
  </si>
  <si>
    <t>Dittenheim</t>
  </si>
  <si>
    <t>Dittersdorf</t>
  </si>
  <si>
    <t>Dittweiler</t>
  </si>
  <si>
    <t>Ditzingen, Stadt</t>
  </si>
  <si>
    <t>Divitz-Spoldershagen</t>
  </si>
  <si>
    <t>Dobbertin</t>
  </si>
  <si>
    <t>Dobbin-Linstow</t>
  </si>
  <si>
    <t>Dobel</t>
  </si>
  <si>
    <t>Döbeln, Stadt</t>
  </si>
  <si>
    <t>Doberlug-Kirchhain, Stadt</t>
  </si>
  <si>
    <t>Döbern/Derbno, Stadt</t>
  </si>
  <si>
    <t>Doberschau-Gaußig / Dobruša-Huska</t>
  </si>
  <si>
    <t>Doberschütz</t>
  </si>
  <si>
    <t>Dobersdorf</t>
  </si>
  <si>
    <t>Dobin am See</t>
  </si>
  <si>
    <t>Dobitschen</t>
  </si>
  <si>
    <t>Döbritschen</t>
  </si>
  <si>
    <t>Döbritz</t>
  </si>
  <si>
    <t>Dockendorf</t>
  </si>
  <si>
    <t>Dockweiler</t>
  </si>
  <si>
    <t>Dodenburg</t>
  </si>
  <si>
    <t>Dogern</t>
  </si>
  <si>
    <t>Döhlau</t>
  </si>
  <si>
    <t>Dohm-Lammersdorf</t>
  </si>
  <si>
    <t>Dohma</t>
  </si>
  <si>
    <t>Dohna, Stadt</t>
  </si>
  <si>
    <t>Dohr</t>
  </si>
  <si>
    <t>Dohren</t>
  </si>
  <si>
    <t>Dolgen am See</t>
  </si>
  <si>
    <t>Dolgesheim</t>
  </si>
  <si>
    <t>Dollern</t>
  </si>
  <si>
    <t>Dollerup</t>
  </si>
  <si>
    <t>Dollnstein, M</t>
  </si>
  <si>
    <t>Döllstädt</t>
  </si>
  <si>
    <t>Dombühl, M</t>
  </si>
  <si>
    <t>Dömitz, Stadt</t>
  </si>
  <si>
    <t>Dommershausen</t>
  </si>
  <si>
    <t>Dommitzsch, Stadt</t>
  </si>
  <si>
    <t>Domsühl</t>
  </si>
  <si>
    <t>Donaueschingen, Stadt</t>
  </si>
  <si>
    <t>Donaustauf, M</t>
  </si>
  <si>
    <t>Donauwörth, GKSt</t>
  </si>
  <si>
    <t>Donnersdorf</t>
  </si>
  <si>
    <t>Donsieders</t>
  </si>
  <si>
    <t>Donzdorf, Stadt</t>
  </si>
  <si>
    <t>Dörentrup</t>
  </si>
  <si>
    <t>Dorf Mecklenburg</t>
  </si>
  <si>
    <t>Dorfchemnitz</t>
  </si>
  <si>
    <t>Dorfen, St</t>
  </si>
  <si>
    <t>Dorfhain</t>
  </si>
  <si>
    <t>Dörfles-Esbach</t>
  </si>
  <si>
    <t>Dorfprozelten</t>
  </si>
  <si>
    <t>Dormagen, Stadt</t>
  </si>
  <si>
    <t>Dormettingen</t>
  </si>
  <si>
    <t>Dormitz</t>
  </si>
  <si>
    <t>Dormitzer Forst</t>
  </si>
  <si>
    <t>Dorn-Dürkheim</t>
  </si>
  <si>
    <t>Dörnberg</t>
  </si>
  <si>
    <t>Dornburg</t>
  </si>
  <si>
    <t>Dornburg-Camburg, Stadt</t>
  </si>
  <si>
    <t>Dornhan, Stadt</t>
  </si>
  <si>
    <t>Dornheim</t>
  </si>
  <si>
    <t>Dornholzhausen</t>
  </si>
  <si>
    <t>Dörnick</t>
  </si>
  <si>
    <t>Dornstadt</t>
  </si>
  <si>
    <t>Dornstadt-Linkersbaindt</t>
  </si>
  <si>
    <t>Dornstetten, Stadt</t>
  </si>
  <si>
    <t>Dornum</t>
  </si>
  <si>
    <t>Dörpen</t>
  </si>
  <si>
    <t>Dörphof</t>
  </si>
  <si>
    <t>Dörpling</t>
  </si>
  <si>
    <t>Dörpstedt</t>
  </si>
  <si>
    <t>Dörrebach</t>
  </si>
  <si>
    <t>Dörrenbach</t>
  </si>
  <si>
    <t>Dörrmoschel</t>
  </si>
  <si>
    <t>Dörscheid</t>
  </si>
  <si>
    <t>Dörsdorf</t>
  </si>
  <si>
    <t>Dorsel</t>
  </si>
  <si>
    <t>Dorsheim</t>
  </si>
  <si>
    <t>Dorstadt</t>
  </si>
  <si>
    <t>Dorsten, Stadt</t>
  </si>
  <si>
    <t>Dörth</t>
  </si>
  <si>
    <t>Dortmund, Stadt</t>
  </si>
  <si>
    <t>Dörverden</t>
  </si>
  <si>
    <t>Dörzbach</t>
  </si>
  <si>
    <t>Döschnitz</t>
  </si>
  <si>
    <t>Dossenheim</t>
  </si>
  <si>
    <t>Dötlingen</t>
  </si>
  <si>
    <t>Dotternhausen</t>
  </si>
  <si>
    <t>Döttesfeld</t>
  </si>
  <si>
    <t>Drachhausen/Hochoza</t>
  </si>
  <si>
    <t>Drachselsried</t>
  </si>
  <si>
    <t>Drackenstein</t>
  </si>
  <si>
    <t>Drage</t>
  </si>
  <si>
    <t>Dragun</t>
  </si>
  <si>
    <t>Drahnsdorf</t>
  </si>
  <si>
    <t>Drakenburg, Flecken</t>
  </si>
  <si>
    <t>Dransfeld, Stadt</t>
  </si>
  <si>
    <t>Dranske</t>
  </si>
  <si>
    <t>Drebach</t>
  </si>
  <si>
    <t>Drebber</t>
  </si>
  <si>
    <t>Drebkau/Drjowk, Stadt</t>
  </si>
  <si>
    <t>Drechow</t>
  </si>
  <si>
    <t>Drees</t>
  </si>
  <si>
    <t>Dreetz</t>
  </si>
  <si>
    <t>Dreggers</t>
  </si>
  <si>
    <t>Drehnow/Drjenow</t>
  </si>
  <si>
    <t>Drei Gleichen</t>
  </si>
  <si>
    <t>Dreieich, Stadt</t>
  </si>
  <si>
    <t>Dreifelden</t>
  </si>
  <si>
    <t>Dreiheide</t>
  </si>
  <si>
    <t>Dreikirchen</t>
  </si>
  <si>
    <t>Dreis</t>
  </si>
  <si>
    <t>Dreis-Brück</t>
  </si>
  <si>
    <t>Dreisbach</t>
  </si>
  <si>
    <t>Dreisen</t>
  </si>
  <si>
    <t>Dreistelzer Forst</t>
  </si>
  <si>
    <t>Dreitzsch</t>
  </si>
  <si>
    <t>Drelsdorf</t>
  </si>
  <si>
    <t>Drensteinfurt, Stadt</t>
  </si>
  <si>
    <t>Drentwede</t>
  </si>
  <si>
    <t>Dreschvitz</t>
  </si>
  <si>
    <t>Dresden, Stadt</t>
  </si>
  <si>
    <t>Drestedt</t>
  </si>
  <si>
    <t>Driedorf</t>
  </si>
  <si>
    <t>Drochtersen</t>
  </si>
  <si>
    <t>Drognitz</t>
  </si>
  <si>
    <t>Drolshagen, Stadt</t>
  </si>
  <si>
    <t>Droyßig</t>
  </si>
  <si>
    <t>Düchelsdorf</t>
  </si>
  <si>
    <t>Ducherow</t>
  </si>
  <si>
    <t>Duchroth</t>
  </si>
  <si>
    <t>Dudeldorf</t>
  </si>
  <si>
    <t>Düdenbüttel</t>
  </si>
  <si>
    <t>Dudenhofen</t>
  </si>
  <si>
    <t>Duderstadt, Stadt</t>
  </si>
  <si>
    <t>Duggendorf</t>
  </si>
  <si>
    <t>Duingen, Flecken</t>
  </si>
  <si>
    <t>Duisburg, Stadt</t>
  </si>
  <si>
    <t>Dülmen, Stadt</t>
  </si>
  <si>
    <t>Dümmer</t>
  </si>
  <si>
    <t>Dummerstorf</t>
  </si>
  <si>
    <t>Dümpelfeld</t>
  </si>
  <si>
    <t>Dünfus</t>
  </si>
  <si>
    <t>Düngenheim</t>
  </si>
  <si>
    <t>Dunningen</t>
  </si>
  <si>
    <t>Dünsen</t>
  </si>
  <si>
    <t>Dunsum</t>
  </si>
  <si>
    <t>Dunum</t>
  </si>
  <si>
    <t>Dunzweiler</t>
  </si>
  <si>
    <t>Duppach</t>
  </si>
  <si>
    <t>Durach</t>
  </si>
  <si>
    <t>Durbach</t>
  </si>
  <si>
    <t>Dürbheim</t>
  </si>
  <si>
    <t>Durchhausen</t>
  </si>
  <si>
    <t>Düren, Stadt</t>
  </si>
  <si>
    <t>Durlangen</t>
  </si>
  <si>
    <t>Dürmentingen</t>
  </si>
  <si>
    <t>Durmersheim</t>
  </si>
  <si>
    <t>Dürnau</t>
  </si>
  <si>
    <t>Dürnbucher Forst</t>
  </si>
  <si>
    <t>Dürrhennersdorf</t>
  </si>
  <si>
    <t>Dürrholz</t>
  </si>
  <si>
    <t>Dürrlauingen</t>
  </si>
  <si>
    <t>Dürrröhrsdorf-Dittersbach</t>
  </si>
  <si>
    <t>Dürrwangen, M</t>
  </si>
  <si>
    <t>Düsseldorf, Stadt</t>
  </si>
  <si>
    <t>Dußlingen</t>
  </si>
  <si>
    <t>Duvensee</t>
  </si>
  <si>
    <t>Ebeleben, Stadt</t>
  </si>
  <si>
    <t>Ebelsbach</t>
  </si>
  <si>
    <t>Ebensfeld, M</t>
  </si>
  <si>
    <t>Ebenweiler</t>
  </si>
  <si>
    <t>Eberbach, Stadt</t>
  </si>
  <si>
    <t>Eberdingen</t>
  </si>
  <si>
    <t>Eberfing</t>
  </si>
  <si>
    <t>Ebergötzen</t>
  </si>
  <si>
    <t>Eberhardzell</t>
  </si>
  <si>
    <t>Ebermannsdorf</t>
  </si>
  <si>
    <t>Ebermannstadt, St</t>
  </si>
  <si>
    <t>Ebern, St</t>
  </si>
  <si>
    <t>Ebernhahn</t>
  </si>
  <si>
    <t>Ebersbach</t>
  </si>
  <si>
    <t>Ebersbach an der Fils, Stadt</t>
  </si>
  <si>
    <t>Ebersbach-Musbach</t>
  </si>
  <si>
    <t>Ebersbach-Neugersdorf, Stadt</t>
  </si>
  <si>
    <t>Ebersberg, St</t>
  </si>
  <si>
    <t>Ebersberger Forst</t>
  </si>
  <si>
    <t>Ebersburg</t>
  </si>
  <si>
    <t>Ebersdorf</t>
  </si>
  <si>
    <t>Ebersdorf b.Coburg</t>
  </si>
  <si>
    <t>Ebershausen</t>
  </si>
  <si>
    <t>Ebershauser-Nattenhauser Wald</t>
  </si>
  <si>
    <t>Eberstadt</t>
  </si>
  <si>
    <t>Eberstedt</t>
  </si>
  <si>
    <t>Eberswalde, Stadt</t>
  </si>
  <si>
    <t>Ebertshausen</t>
  </si>
  <si>
    <t>Ebertsheim</t>
  </si>
  <si>
    <t>Ebhausen</t>
  </si>
  <si>
    <t>Ebnath</t>
  </si>
  <si>
    <t>Ebrach, M</t>
  </si>
  <si>
    <t>Ebracher Forst</t>
  </si>
  <si>
    <t>Ebringen</t>
  </si>
  <si>
    <t>Ebsdorfergrund</t>
  </si>
  <si>
    <t>Ebstorf,Klosterflecken</t>
  </si>
  <si>
    <t>Echem</t>
  </si>
  <si>
    <t>Eching</t>
  </si>
  <si>
    <t>Eching am Ammersee</t>
  </si>
  <si>
    <t>Echternacherbrück</t>
  </si>
  <si>
    <t>Echtershausen</t>
  </si>
  <si>
    <t>Echzell</t>
  </si>
  <si>
    <t>Eck</t>
  </si>
  <si>
    <t>Eckartsberga, Stadt</t>
  </si>
  <si>
    <t>Eckelsheim</t>
  </si>
  <si>
    <t>Eckenroth</t>
  </si>
  <si>
    <t>Eckental, M</t>
  </si>
  <si>
    <t>Eckernförde, Stadt</t>
  </si>
  <si>
    <t>Eckersdorf</t>
  </si>
  <si>
    <t>Eckersweiler</t>
  </si>
  <si>
    <t>Eckfeld</t>
  </si>
  <si>
    <t>Ecklak</t>
  </si>
  <si>
    <t>Ecklingerode</t>
  </si>
  <si>
    <t>Eckstedt</t>
  </si>
  <si>
    <t>Eddelak</t>
  </si>
  <si>
    <t>Edelsfeld</t>
  </si>
  <si>
    <t>Edemissen</t>
  </si>
  <si>
    <t>Edenkoben, Stadt</t>
  </si>
  <si>
    <t>Ederheim</t>
  </si>
  <si>
    <t>Edermünde</t>
  </si>
  <si>
    <t>Edersleben</t>
  </si>
  <si>
    <t>Edertal, Nationalparkgemeinde</t>
  </si>
  <si>
    <t>Edesheim</t>
  </si>
  <si>
    <t>Edewecht</t>
  </si>
  <si>
    <t>Ediger-Eller</t>
  </si>
  <si>
    <t>Edingen-Neckarhausen</t>
  </si>
  <si>
    <t>Edling</t>
  </si>
  <si>
    <t>Effelder</t>
  </si>
  <si>
    <t>Effeltrich</t>
  </si>
  <si>
    <t>Efringen-Kirchen</t>
  </si>
  <si>
    <t>Egeln, Stadt</t>
  </si>
  <si>
    <t>Egelsbach</t>
  </si>
  <si>
    <t>Egenhausen</t>
  </si>
  <si>
    <t>Egenhofen</t>
  </si>
  <si>
    <t>Egesheim</t>
  </si>
  <si>
    <t>Egestorf</t>
  </si>
  <si>
    <t>Egg a.d.Günz</t>
  </si>
  <si>
    <t>Eggebek</t>
  </si>
  <si>
    <t>Eggenfelden, St</t>
  </si>
  <si>
    <t>Eggenstein-Leopoldshafen</t>
  </si>
  <si>
    <t>Eggenthal</t>
  </si>
  <si>
    <t>Eggermühlen</t>
  </si>
  <si>
    <t>Eggesin, Stadt</t>
  </si>
  <si>
    <t>Eggingen</t>
  </si>
  <si>
    <t>Egglham</t>
  </si>
  <si>
    <t>Egglkofen</t>
  </si>
  <si>
    <t>Eggolsheim, M</t>
  </si>
  <si>
    <t>Eggstätt</t>
  </si>
  <si>
    <t>Eggstedt</t>
  </si>
  <si>
    <t>Eging a.See, M</t>
  </si>
  <si>
    <t>Eglfing</t>
  </si>
  <si>
    <t>Eglhartinger Forst</t>
  </si>
  <si>
    <t>Egling</t>
  </si>
  <si>
    <t>Egling a.d.Paar</t>
  </si>
  <si>
    <t>Egloffstein, M</t>
  </si>
  <si>
    <t>Egmating</t>
  </si>
  <si>
    <t>Egweil</t>
  </si>
  <si>
    <t>Ehekirchen</t>
  </si>
  <si>
    <t>Ehingen</t>
  </si>
  <si>
    <t>Ehingen (Donau), Stadt</t>
  </si>
  <si>
    <t>Ehingen a.Ries</t>
  </si>
  <si>
    <t>Ehlenz</t>
  </si>
  <si>
    <t>Ehlscheid</t>
  </si>
  <si>
    <t>Ehndorf</t>
  </si>
  <si>
    <t>Ehningen</t>
  </si>
  <si>
    <t>Ehr</t>
  </si>
  <si>
    <t>Ehra-Lessien</t>
  </si>
  <si>
    <t>Ehrenberg</t>
  </si>
  <si>
    <t>Ehrenberg (Rhön)</t>
  </si>
  <si>
    <t>Ehrenburg</t>
  </si>
  <si>
    <t>Ehrenfriedersdorf, Stadt</t>
  </si>
  <si>
    <t>Ehrenkirchen</t>
  </si>
  <si>
    <t>Ehringshausen</t>
  </si>
  <si>
    <t>Ehweiler</t>
  </si>
  <si>
    <t>Eibelstadt, St</t>
  </si>
  <si>
    <t>Eibenstock, Stadt</t>
  </si>
  <si>
    <t>Eich</t>
  </si>
  <si>
    <t>Eichelhardt</t>
  </si>
  <si>
    <t>Eichen</t>
  </si>
  <si>
    <t>Eichenau</t>
  </si>
  <si>
    <t>Eichenbach</t>
  </si>
  <si>
    <t>Eichenberg</t>
  </si>
  <si>
    <t>Eichenbühl</t>
  </si>
  <si>
    <t>Eichendorf, M</t>
  </si>
  <si>
    <t>Eichenzell</t>
  </si>
  <si>
    <t>Eichigt</t>
  </si>
  <si>
    <t>Eichstätt, GKSt</t>
  </si>
  <si>
    <t>Eichstedt (Altmark)</t>
  </si>
  <si>
    <t>Eichstegen</t>
  </si>
  <si>
    <t>Eichstetten am Kaiserstuhl</t>
  </si>
  <si>
    <t>Eichwald</t>
  </si>
  <si>
    <t>Eichwalde</t>
  </si>
  <si>
    <t>Eickeloh</t>
  </si>
  <si>
    <t>Eicklingen</t>
  </si>
  <si>
    <t>Eigeltingen</t>
  </si>
  <si>
    <t>Eilenburg, Stadt</t>
  </si>
  <si>
    <t>Eilscheid</t>
  </si>
  <si>
    <t>Eilsleben</t>
  </si>
  <si>
    <t>Eime, Flecken</t>
  </si>
  <si>
    <t>Eimeldingen</t>
  </si>
  <si>
    <t>Eimen</t>
  </si>
  <si>
    <t>Eimen, gemfr. Gebiet</t>
  </si>
  <si>
    <t>Eimke</t>
  </si>
  <si>
    <t>Eimsheim</t>
  </si>
  <si>
    <t>Einbeck, Stadt</t>
  </si>
  <si>
    <t>Eineborn</t>
  </si>
  <si>
    <t>Einhaus</t>
  </si>
  <si>
    <t>Einhausen</t>
  </si>
  <si>
    <t>Einig</t>
  </si>
  <si>
    <t>Einöllen</t>
  </si>
  <si>
    <t>Einselthum</t>
  </si>
  <si>
    <t>Eiselfing</t>
  </si>
  <si>
    <t>Eisenach</t>
  </si>
  <si>
    <t>Eisenach, Stadt</t>
  </si>
  <si>
    <t>Eisenbach (Hochschwarzwald)</t>
  </si>
  <si>
    <t>Eisenberg</t>
  </si>
  <si>
    <t>Eisenberg (Pfalz), Stadt</t>
  </si>
  <si>
    <t>Eisenberg, Stadt</t>
  </si>
  <si>
    <t>Eisendorf</t>
  </si>
  <si>
    <t>Eisenheim, M</t>
  </si>
  <si>
    <t>Eisenhüttenstadt, Stadt</t>
  </si>
  <si>
    <t>Eisenschmitt</t>
  </si>
  <si>
    <t>Eisfeld, Stadt</t>
  </si>
  <si>
    <t>Eisighofen</t>
  </si>
  <si>
    <t>Eisingen</t>
  </si>
  <si>
    <t>Eisleben, Lutherstadt</t>
  </si>
  <si>
    <t>Eislingen/Fils, Stadt</t>
  </si>
  <si>
    <t>Eitelborn</t>
  </si>
  <si>
    <t>Eitensheim</t>
  </si>
  <si>
    <t>Eiterfeld, Marktgemeinde</t>
  </si>
  <si>
    <t>Eitorf</t>
  </si>
  <si>
    <t>Eitting</t>
  </si>
  <si>
    <t>Eixen</t>
  </si>
  <si>
    <t>Elbe</t>
  </si>
  <si>
    <t>Elbe-Parey</t>
  </si>
  <si>
    <t>Elben</t>
  </si>
  <si>
    <t>Elbingen</t>
  </si>
  <si>
    <t>Elbingerode</t>
  </si>
  <si>
    <t>Elbtal</t>
  </si>
  <si>
    <t>Elchesheim-Illingen</t>
  </si>
  <si>
    <t>Elchingen</t>
  </si>
  <si>
    <t>Elchweiler</t>
  </si>
  <si>
    <t>Eldena</t>
  </si>
  <si>
    <t>Eldetal</t>
  </si>
  <si>
    <t>Eldingen</t>
  </si>
  <si>
    <t>Elfershausen, M</t>
  </si>
  <si>
    <t>Elgersburg</t>
  </si>
  <si>
    <t>Elisabeth-Sophien-Koog</t>
  </si>
  <si>
    <t>Elkenroth</t>
  </si>
  <si>
    <t>Elleben</t>
  </si>
  <si>
    <t>Ellefeld</t>
  </si>
  <si>
    <t>Ellenberg</t>
  </si>
  <si>
    <t>Ellenhausen</t>
  </si>
  <si>
    <t>Ellenz-Poltersdorf</t>
  </si>
  <si>
    <t>Ellerau</t>
  </si>
  <si>
    <t>Ellerbek</t>
  </si>
  <si>
    <t>Ellerdorf</t>
  </si>
  <si>
    <t>Ellerhoop</t>
  </si>
  <si>
    <t>Ellern (Hunsrück)</t>
  </si>
  <si>
    <t>Ellerstadt</t>
  </si>
  <si>
    <t>Ellgau</t>
  </si>
  <si>
    <t>Ellhofen</t>
  </si>
  <si>
    <t>Ellhöft</t>
  </si>
  <si>
    <t>Ellingen, St</t>
  </si>
  <si>
    <t>Ellingshausen</t>
  </si>
  <si>
    <t>Ellingstedt</t>
  </si>
  <si>
    <t>Ellrich, Stadt</t>
  </si>
  <si>
    <t>Ellscheid</t>
  </si>
  <si>
    <t>Ellwangen (Jagst), Stadt</t>
  </si>
  <si>
    <t>Ellweiler</t>
  </si>
  <si>
    <t>Ellzee</t>
  </si>
  <si>
    <t>Elmenhorst</t>
  </si>
  <si>
    <t>Elmenhorst/Lichtenhagen</t>
  </si>
  <si>
    <t>Elmshorn, Stadt</t>
  </si>
  <si>
    <t>Elmstein</t>
  </si>
  <si>
    <t>Elpersbüttel</t>
  </si>
  <si>
    <t>Elsdorf</t>
  </si>
  <si>
    <t>Elsdorf-Westermühlen</t>
  </si>
  <si>
    <t>Elsdorf, Stadt</t>
  </si>
  <si>
    <t>Elsendorf</t>
  </si>
  <si>
    <t>Elsenfeld, M</t>
  </si>
  <si>
    <t>Elsfleth, Stadt</t>
  </si>
  <si>
    <t>Elskop</t>
  </si>
  <si>
    <t>Elsnig</t>
  </si>
  <si>
    <t>Elsoff (Westerwald)</t>
  </si>
  <si>
    <t>Elsteraue</t>
  </si>
  <si>
    <t>Elsterberg, Stadt</t>
  </si>
  <si>
    <t>Elsterheide / Halštrowska Hola</t>
  </si>
  <si>
    <t>Elstertrebnitz</t>
  </si>
  <si>
    <t>Elsterwerda, Stadt</t>
  </si>
  <si>
    <t>Elstra / Halštrow, Stadt</t>
  </si>
  <si>
    <t>Elterlein, Stadt</t>
  </si>
  <si>
    <t>Eltmann, St</t>
  </si>
  <si>
    <t>Eltville am Rhein, Stadt</t>
  </si>
  <si>
    <t>Elxleben</t>
  </si>
  <si>
    <t>Elz</t>
  </si>
  <si>
    <t>Elzach, Stadt</t>
  </si>
  <si>
    <t>Elze, Stadt</t>
  </si>
  <si>
    <t>Elztal</t>
  </si>
  <si>
    <t>Elzweiler</t>
  </si>
  <si>
    <t>Embsen</t>
  </si>
  <si>
    <t>Embühren</t>
  </si>
  <si>
    <t>Emden, Stadt</t>
  </si>
  <si>
    <t>Emeringen</t>
  </si>
  <si>
    <t>Emerkingen</t>
  </si>
  <si>
    <t>Emersacker</t>
  </si>
  <si>
    <t>Emkendorf</t>
  </si>
  <si>
    <t>Emleben</t>
  </si>
  <si>
    <t>Emlichheim</t>
  </si>
  <si>
    <t>Emmelbaum</t>
  </si>
  <si>
    <t>Emmelsbüll-Horsbüll</t>
  </si>
  <si>
    <t>Emmelshausen, Stadt</t>
  </si>
  <si>
    <t>Emmendingen, Stadt</t>
  </si>
  <si>
    <t>Emmendorf</t>
  </si>
  <si>
    <t>Emmerich am Rhein, Stadt</t>
  </si>
  <si>
    <t>Emmering</t>
  </si>
  <si>
    <t>Emmerthal</t>
  </si>
  <si>
    <t>Emmerting</t>
  </si>
  <si>
    <t>Emmerzhausen</t>
  </si>
  <si>
    <t>Emmingen-Liptingen</t>
  </si>
  <si>
    <t>Empfertshausen</t>
  </si>
  <si>
    <t>Empfingen</t>
  </si>
  <si>
    <t>Emsbüren</t>
  </si>
  <si>
    <t>Emsdetten, Stadt</t>
  </si>
  <si>
    <t>Emskirchen, M</t>
  </si>
  <si>
    <t>Emstek</t>
  </si>
  <si>
    <t>Emtinghausen</t>
  </si>
  <si>
    <t>Emtmannsberg</t>
  </si>
  <si>
    <t>Endingen am Kaiserstuhl, Stadt</t>
  </si>
  <si>
    <t>Endlichhofen</t>
  </si>
  <si>
    <t>Endschütz</t>
  </si>
  <si>
    <t>Engden</t>
  </si>
  <si>
    <t>Enge-Sande</t>
  </si>
  <si>
    <t>Engelbrechtsche Wildnis</t>
  </si>
  <si>
    <t>Engelsberg</t>
  </si>
  <si>
    <t>Engelsbrand</t>
  </si>
  <si>
    <t>Engelschoff</t>
  </si>
  <si>
    <t>Engelskirchen</t>
  </si>
  <si>
    <t>Engelstadt</t>
  </si>
  <si>
    <t>Engelthal</t>
  </si>
  <si>
    <t>Engelthaler Forst</t>
  </si>
  <si>
    <t>Engen, Stadt</t>
  </si>
  <si>
    <t>Enger, Widukindstadt</t>
  </si>
  <si>
    <t>Engstingen</t>
  </si>
  <si>
    <t>Eningen unter Achalm</t>
  </si>
  <si>
    <t>Enkenbach-Alsenborn</t>
  </si>
  <si>
    <t>Enkirch</t>
  </si>
  <si>
    <t>Ennepetal, Stadt der Kluterthöhle</t>
  </si>
  <si>
    <t>Ennigerloh, Stadt</t>
  </si>
  <si>
    <t>Ensch</t>
  </si>
  <si>
    <t>Ensdorf</t>
  </si>
  <si>
    <t>Ense</t>
  </si>
  <si>
    <t>Ensheim</t>
  </si>
  <si>
    <t>Enspel</t>
  </si>
  <si>
    <t>Enzen</t>
  </si>
  <si>
    <t>Enzklösterle</t>
  </si>
  <si>
    <t>Epenwöhrden</t>
  </si>
  <si>
    <t>Epfenbach</t>
  </si>
  <si>
    <t>Epfendorf</t>
  </si>
  <si>
    <t>Eppelborn</t>
  </si>
  <si>
    <t>Eppelheim, Stadt</t>
  </si>
  <si>
    <t>Eppelsheim</t>
  </si>
  <si>
    <t>Eppenberg</t>
  </si>
  <si>
    <t>Eppenbrunn</t>
  </si>
  <si>
    <t>Eppendorf</t>
  </si>
  <si>
    <t>Eppenrod</t>
  </si>
  <si>
    <t>Eppenschlag</t>
  </si>
  <si>
    <t>Eppertshausen</t>
  </si>
  <si>
    <t>Eppingen, Stadt</t>
  </si>
  <si>
    <t>Eppishausen</t>
  </si>
  <si>
    <t>Eppstein, Stadt</t>
  </si>
  <si>
    <t>Erbach</t>
  </si>
  <si>
    <t>Erbach, Kreisstadt</t>
  </si>
  <si>
    <t>Erbach, Stadt</t>
  </si>
  <si>
    <t>Erbendorf, St</t>
  </si>
  <si>
    <t>Erbenhausen</t>
  </si>
  <si>
    <t>Erbes-Büdesheim</t>
  </si>
  <si>
    <t>Erden</t>
  </si>
  <si>
    <t>Erdesbach</t>
  </si>
  <si>
    <t>Erding, GKSt</t>
  </si>
  <si>
    <t>Erdmannhausen</t>
  </si>
  <si>
    <t>Erdweg</t>
  </si>
  <si>
    <t>Eresing</t>
  </si>
  <si>
    <t>Erfde</t>
  </si>
  <si>
    <t>Erftstadt, Stadt</t>
  </si>
  <si>
    <t>Erfurt, Stadt</t>
  </si>
  <si>
    <t>Erfweiler</t>
  </si>
  <si>
    <t>Ergersheim</t>
  </si>
  <si>
    <t>Ergeshausen</t>
  </si>
  <si>
    <t>Ergolding, M</t>
  </si>
  <si>
    <t>Ergoldsbach, M</t>
  </si>
  <si>
    <t>Erharting</t>
  </si>
  <si>
    <t>Ering</t>
  </si>
  <si>
    <t>Eriskirch</t>
  </si>
  <si>
    <t>Erkelenz, Stadt</t>
  </si>
  <si>
    <t>Erkenbrechtsweiler</t>
  </si>
  <si>
    <t>Erkerode</t>
  </si>
  <si>
    <t>Erkheim, M</t>
  </si>
  <si>
    <t>Erkner, Stadt</t>
  </si>
  <si>
    <t>Erkrath, Fundort des Neanderthalers, Stadt</t>
  </si>
  <si>
    <t>Erlabrunn</t>
  </si>
  <si>
    <t>Erlangen</t>
  </si>
  <si>
    <t>Erlau</t>
  </si>
  <si>
    <t>Erlbach</t>
  </si>
  <si>
    <t>Erlenbach</t>
  </si>
  <si>
    <t>Erlenbach a.Main, St</t>
  </si>
  <si>
    <t>Erlenbach b.Marktheidenfeld</t>
  </si>
  <si>
    <t>Erlenbach bei Dahn</t>
  </si>
  <si>
    <t>Erlenbach bei Kandel</t>
  </si>
  <si>
    <t>Erlenmoos</t>
  </si>
  <si>
    <t>Erlensee, Stadt</t>
  </si>
  <si>
    <t>Erlenstegener Forst</t>
  </si>
  <si>
    <t>Erligheim</t>
  </si>
  <si>
    <t>Ermershausen</t>
  </si>
  <si>
    <t>Erndtebrück</t>
  </si>
  <si>
    <t>Ernsgaden</t>
  </si>
  <si>
    <t>Ernst</t>
  </si>
  <si>
    <t>Ernzen</t>
  </si>
  <si>
    <t>Erolzheim</t>
  </si>
  <si>
    <t>Erpel</t>
  </si>
  <si>
    <t>Erpolzheim</t>
  </si>
  <si>
    <t>Ersfeld</t>
  </si>
  <si>
    <t>Ertingen</t>
  </si>
  <si>
    <t>Erwitte, Stadt</t>
  </si>
  <si>
    <t>Erxleben</t>
  </si>
  <si>
    <t>Erzenhausen</t>
  </si>
  <si>
    <t>Erzhausen</t>
  </si>
  <si>
    <t>Esch</t>
  </si>
  <si>
    <t>Eschach</t>
  </si>
  <si>
    <t>Eschau, M</t>
  </si>
  <si>
    <t>Eschbach</t>
  </si>
  <si>
    <t>Eschborn, Stadt</t>
  </si>
  <si>
    <t>Eschbronn</t>
  </si>
  <si>
    <t>Esche</t>
  </si>
  <si>
    <t>Escheburg</t>
  </si>
  <si>
    <t>Eschede</t>
  </si>
  <si>
    <t>Eschelbronn</t>
  </si>
  <si>
    <t>Eschenbach</t>
  </si>
  <si>
    <t>Eschenbach i.d.OPf., St</t>
  </si>
  <si>
    <t>Eschenbergen</t>
  </si>
  <si>
    <t>Eschenburg</t>
  </si>
  <si>
    <t>Eschenlohe</t>
  </si>
  <si>
    <t>Eschershausen, gemfr. Gebiet</t>
  </si>
  <si>
    <t>Eschershausen, Stadt</t>
  </si>
  <si>
    <t>Eschfeld</t>
  </si>
  <si>
    <t>Eschlkam, M</t>
  </si>
  <si>
    <t>Eschwege, Kreisstadt</t>
  </si>
  <si>
    <t>Eschweiler, Stadt</t>
  </si>
  <si>
    <t>Esens, Stadt</t>
  </si>
  <si>
    <t>Esgrus</t>
  </si>
  <si>
    <t>Eslarn, M</t>
  </si>
  <si>
    <t>Eslohe (Sauerland)</t>
  </si>
  <si>
    <t>Espelkamp, Stadt</t>
  </si>
  <si>
    <t>Espenau</t>
  </si>
  <si>
    <t>Eßbach</t>
  </si>
  <si>
    <t>Essel</t>
  </si>
  <si>
    <t>Esselbach</t>
  </si>
  <si>
    <t>Esselborn</t>
  </si>
  <si>
    <t>Essen (Oldenburg)</t>
  </si>
  <si>
    <t>Essen, Stadt</t>
  </si>
  <si>
    <t>Essenbach, M</t>
  </si>
  <si>
    <t>Essenheim</t>
  </si>
  <si>
    <t>Essing, M</t>
  </si>
  <si>
    <t>Essingen</t>
  </si>
  <si>
    <t>Eßlingen</t>
  </si>
  <si>
    <t>Esslingen am Neckar, Stadt</t>
  </si>
  <si>
    <t>Eßweiler</t>
  </si>
  <si>
    <t>Estenfeld</t>
  </si>
  <si>
    <t>Esterholz</t>
  </si>
  <si>
    <t>Esterwegen</t>
  </si>
  <si>
    <t>Esthal</t>
  </si>
  <si>
    <t>Estorf</t>
  </si>
  <si>
    <t>Etgert</t>
  </si>
  <si>
    <t>Etschberg</t>
  </si>
  <si>
    <t>Ettal</t>
  </si>
  <si>
    <t>Ettaler Forst</t>
  </si>
  <si>
    <t>Etteldorf</t>
  </si>
  <si>
    <t>Ettenheim, Stadt</t>
  </si>
  <si>
    <t>Ettenstatt</t>
  </si>
  <si>
    <t>Ettersburg</t>
  </si>
  <si>
    <t>Ettinghausen</t>
  </si>
  <si>
    <t>Ettlingen, Stadt</t>
  </si>
  <si>
    <t>Ettringen</t>
  </si>
  <si>
    <t>Etzbach</t>
  </si>
  <si>
    <t>Etzelwang</t>
  </si>
  <si>
    <t>Etzenricht</t>
  </si>
  <si>
    <t>Etzleben</t>
  </si>
  <si>
    <t>Euerbach</t>
  </si>
  <si>
    <t>Euerdorf, M</t>
  </si>
  <si>
    <t>Eulenberg</t>
  </si>
  <si>
    <t>Eulenbis</t>
  </si>
  <si>
    <t>Eulgem</t>
  </si>
  <si>
    <t>Eurasburg</t>
  </si>
  <si>
    <t>Euscheid</t>
  </si>
  <si>
    <t>Euskirchen, Stadt</t>
  </si>
  <si>
    <t>Eußenheim</t>
  </si>
  <si>
    <t>Eußerthal</t>
  </si>
  <si>
    <t>Eutin, Stadt</t>
  </si>
  <si>
    <t>Eutingen im Gäu</t>
  </si>
  <si>
    <t>Eversmeer</t>
  </si>
  <si>
    <t>Everswinkel</t>
  </si>
  <si>
    <t>Evessen</t>
  </si>
  <si>
    <t>Ewighausen</t>
  </si>
  <si>
    <t>Extertal</t>
  </si>
  <si>
    <t>Eydelstedt</t>
  </si>
  <si>
    <t>Eyendorf</t>
  </si>
  <si>
    <t>Eystrup</t>
  </si>
  <si>
    <t>Fachbach</t>
  </si>
  <si>
    <t>Fahrdorf</t>
  </si>
  <si>
    <t>Fahren</t>
  </si>
  <si>
    <t>Fahrenbach</t>
  </si>
  <si>
    <t>Fahrenkrug</t>
  </si>
  <si>
    <t>Fahrenwalde</t>
  </si>
  <si>
    <t>Fahrenzhausen</t>
  </si>
  <si>
    <t>Faid</t>
  </si>
  <si>
    <t>Falkenberg</t>
  </si>
  <si>
    <t>Falkenberg, M</t>
  </si>
  <si>
    <t>Falkenberg/Elster, Stadt</t>
  </si>
  <si>
    <t>Falkenfels</t>
  </si>
  <si>
    <t>Falkenhagen (Mark)</t>
  </si>
  <si>
    <t>Falkensee, Stadt</t>
  </si>
  <si>
    <t>Falkenstein</t>
  </si>
  <si>
    <t>Falkenstein, M</t>
  </si>
  <si>
    <t>Falkenstein/Harz, Stadt</t>
  </si>
  <si>
    <t>Falkenstein/Vogtl., Stadt</t>
  </si>
  <si>
    <t>Fambach</t>
  </si>
  <si>
    <t>Farchant</t>
  </si>
  <si>
    <t>Fargau-Pratjau</t>
  </si>
  <si>
    <t>Farnstädt</t>
  </si>
  <si>
    <t>Farschweiler</t>
  </si>
  <si>
    <t>Farven</t>
  </si>
  <si>
    <t>Faßberg</t>
  </si>
  <si>
    <t>Faulbach</t>
  </si>
  <si>
    <t>Faulenrost</t>
  </si>
  <si>
    <t>Fedderingen</t>
  </si>
  <si>
    <t>Fehl-Ritzhausen</t>
  </si>
  <si>
    <t>Fehmarn, Stadt</t>
  </si>
  <si>
    <t>Fehrbellin</t>
  </si>
  <si>
    <t>Feichten a.d.Alz</t>
  </si>
  <si>
    <t>Feilbingert</t>
  </si>
  <si>
    <t>Feilitzsch</t>
  </si>
  <si>
    <t>Feilsdorf</t>
  </si>
  <si>
    <t>Feldafing</t>
  </si>
  <si>
    <t>Feldatal</t>
  </si>
  <si>
    <t>Feldberg (Schwarzwald)</t>
  </si>
  <si>
    <t>Feldberger Seenlandschaft</t>
  </si>
  <si>
    <t>Felde</t>
  </si>
  <si>
    <t>Feldhorst</t>
  </si>
  <si>
    <t>Feldkirchen</t>
  </si>
  <si>
    <t>Feldkirchen-Westerham</t>
  </si>
  <si>
    <t>Felixsee/Feliksowy Jazor</t>
  </si>
  <si>
    <t>Fell</t>
  </si>
  <si>
    <t>Fellbach, Stadt</t>
  </si>
  <si>
    <t>Fellen</t>
  </si>
  <si>
    <t>Fellheim</t>
  </si>
  <si>
    <t>Felm</t>
  </si>
  <si>
    <t>Felsberg, Stadt</t>
  </si>
  <si>
    <t>Fensdorf</t>
  </si>
  <si>
    <t>Fensterbach</t>
  </si>
  <si>
    <t>Ferdinandshof</t>
  </si>
  <si>
    <t>Ferna</t>
  </si>
  <si>
    <t>Fernwald</t>
  </si>
  <si>
    <t>Ferschweiler</t>
  </si>
  <si>
    <t>Feucht, M</t>
  </si>
  <si>
    <t>Feuchter Forst</t>
  </si>
  <si>
    <t>Feuchtwangen, St</t>
  </si>
  <si>
    <t>Feuerscheid</t>
  </si>
  <si>
    <t>Feusdorf</t>
  </si>
  <si>
    <t>Fichtelberg</t>
  </si>
  <si>
    <t>Fichtenau</t>
  </si>
  <si>
    <t>Fichtenberg</t>
  </si>
  <si>
    <t>Fichtenhöhe</t>
  </si>
  <si>
    <t>Fichtwald</t>
  </si>
  <si>
    <t>Fiefbergen</t>
  </si>
  <si>
    <t>Fiersbach</t>
  </si>
  <si>
    <t>Filderstadt, Stadt</t>
  </si>
  <si>
    <t>Filsen</t>
  </si>
  <si>
    <t>Filsum</t>
  </si>
  <si>
    <t>Filz</t>
  </si>
  <si>
    <t>Fincken</t>
  </si>
  <si>
    <t>Finkenbach-Gersweiler</t>
  </si>
  <si>
    <t>Finkenthal</t>
  </si>
  <si>
    <t>Finne</t>
  </si>
  <si>
    <t>Finneland</t>
  </si>
  <si>
    <t>Finnentrop</t>
  </si>
  <si>
    <t>Finning</t>
  </si>
  <si>
    <t>Finningen</t>
  </si>
  <si>
    <t>Finsing</t>
  </si>
  <si>
    <t>Finsterwalde, Stadt</t>
  </si>
  <si>
    <t>Fintel</t>
  </si>
  <si>
    <t>Firrel</t>
  </si>
  <si>
    <t>Fisch</t>
  </si>
  <si>
    <t>Fischach, M</t>
  </si>
  <si>
    <t>Fischbach</t>
  </si>
  <si>
    <t>Fischbach bei Dahn</t>
  </si>
  <si>
    <t>Fischbach-Oberraden</t>
  </si>
  <si>
    <t>Fischbachau</t>
  </si>
  <si>
    <t>Fischbachtal</t>
  </si>
  <si>
    <t>Fischen i.Allgäu</t>
  </si>
  <si>
    <t>Fischerbach</t>
  </si>
  <si>
    <t>Fischingen</t>
  </si>
  <si>
    <t>Fitzbek</t>
  </si>
  <si>
    <t>Fitzen</t>
  </si>
  <si>
    <t>Flachslanden, M</t>
  </si>
  <si>
    <t>Flacht</t>
  </si>
  <si>
    <t>Fladungen, St</t>
  </si>
  <si>
    <t>Flammersfeld</t>
  </si>
  <si>
    <t>Flechtingen</t>
  </si>
  <si>
    <t>Fleckeby</t>
  </si>
  <si>
    <t>Flein</t>
  </si>
  <si>
    <t>Fleischwangen</t>
  </si>
  <si>
    <t>Flemlingen</t>
  </si>
  <si>
    <t>Flensburg, Stadt</t>
  </si>
  <si>
    <t>Fleringen</t>
  </si>
  <si>
    <t>Flieden</t>
  </si>
  <si>
    <t>Fließem</t>
  </si>
  <si>
    <t>Flieth-Stegelitz</t>
  </si>
  <si>
    <t>Flintbek</t>
  </si>
  <si>
    <t>Flintsbach a.Inn</t>
  </si>
  <si>
    <t>Floh-Seligenthal</t>
  </si>
  <si>
    <t>Flöha, Stadt</t>
  </si>
  <si>
    <t>Flomborn</t>
  </si>
  <si>
    <t>Flonheim</t>
  </si>
  <si>
    <t>Flörsbachtal</t>
  </si>
  <si>
    <t>Flörsheim am Main, Stadt</t>
  </si>
  <si>
    <t>Flörsheim-Dalsheim</t>
  </si>
  <si>
    <t>Florstadt, Stadt</t>
  </si>
  <si>
    <t>Floß, M</t>
  </si>
  <si>
    <t>Flossenbürg</t>
  </si>
  <si>
    <t>Flöthe</t>
  </si>
  <si>
    <t>Fluorn-Winzeln</t>
  </si>
  <si>
    <t>Flußbach</t>
  </si>
  <si>
    <t>Fluterschen</t>
  </si>
  <si>
    <t>Fockbek</t>
  </si>
  <si>
    <t>Föckelberg</t>
  </si>
  <si>
    <t>Fockendorf</t>
  </si>
  <si>
    <t>Föhrden-Barl</t>
  </si>
  <si>
    <t>Föhren</t>
  </si>
  <si>
    <t>Fohren-Linden</t>
  </si>
  <si>
    <t>Forbach</t>
  </si>
  <si>
    <t>Forchheim</t>
  </si>
  <si>
    <t>Forchheim, GKSt</t>
  </si>
  <si>
    <t>Forchtenberg, Stadt</t>
  </si>
  <si>
    <t>Forheim</t>
  </si>
  <si>
    <t>Föritztal</t>
  </si>
  <si>
    <t>Forst</t>
  </si>
  <si>
    <t>Forst (Eifel)</t>
  </si>
  <si>
    <t>Forst (Hunsrück)</t>
  </si>
  <si>
    <t>Forst (Lausitz)/Baršć (Łužyca), Stadt</t>
  </si>
  <si>
    <t>Forst an der Weinstraße</t>
  </si>
  <si>
    <t>Forst Aura</t>
  </si>
  <si>
    <t>Forst Detter-Süd</t>
  </si>
  <si>
    <t>Forst Hain i.Spessart</t>
  </si>
  <si>
    <t>Forst Kleinschwarzenlohe</t>
  </si>
  <si>
    <t>Forst Lohrerstraße</t>
  </si>
  <si>
    <t>Forst Neustädtlein a.Forst</t>
  </si>
  <si>
    <t>Forst Schmalwasser-Nord</t>
  </si>
  <si>
    <t>Forst Schmalwasser-Süd</t>
  </si>
  <si>
    <t>Forst Schwarzenbach a.Wald</t>
  </si>
  <si>
    <t>Forst Tennenlohe</t>
  </si>
  <si>
    <t>Forstenrieder Park</t>
  </si>
  <si>
    <t>Forstern</t>
  </si>
  <si>
    <t>Forsthof</t>
  </si>
  <si>
    <t>Forstinning</t>
  </si>
  <si>
    <t>Forstmehren</t>
  </si>
  <si>
    <t>Forstmühler Forst</t>
  </si>
  <si>
    <t>Forstwald</t>
  </si>
  <si>
    <t>Framersheim</t>
  </si>
  <si>
    <t>Frammersbach, M</t>
  </si>
  <si>
    <t>Frammersbacher Forst</t>
  </si>
  <si>
    <t>Frankelbach</t>
  </si>
  <si>
    <t>Frankenau, Nationalparkstadt</t>
  </si>
  <si>
    <t>Frankenberg (Eder), Philipp-Soldan-Stadt</t>
  </si>
  <si>
    <t>Frankenberg/Sa., Stadt, Garnisonsstadt</t>
  </si>
  <si>
    <t>Frankenblick</t>
  </si>
  <si>
    <t>Frankendorf</t>
  </si>
  <si>
    <t>Frankeneck</t>
  </si>
  <si>
    <t>Frankenfeld</t>
  </si>
  <si>
    <t>Frankenhardt</t>
  </si>
  <si>
    <t>Frankenheim/Rhön</t>
  </si>
  <si>
    <t>Frankenstein</t>
  </si>
  <si>
    <t>Frankenthal</t>
  </si>
  <si>
    <t>Frankenthal (Pfalz), Stadt</t>
  </si>
  <si>
    <t>Frankenwinheim</t>
  </si>
  <si>
    <t>Frankfurt (Oder), Stadt</t>
  </si>
  <si>
    <t>Frankfurt am Main, Stadt</t>
  </si>
  <si>
    <t>Fränkisch-Crumbach</t>
  </si>
  <si>
    <t>Frankweiler</t>
  </si>
  <si>
    <t>Franzburg, Stadt</t>
  </si>
  <si>
    <t>Franzenheim</t>
  </si>
  <si>
    <t>Frasdorf</t>
  </si>
  <si>
    <t>Frauenau</t>
  </si>
  <si>
    <t>Frauenberg</t>
  </si>
  <si>
    <t>Frauenberger u. Duschlberger Wald</t>
  </si>
  <si>
    <t>Frauendorf</t>
  </si>
  <si>
    <t>Frauenforst</t>
  </si>
  <si>
    <t>Frauenneuharting</t>
  </si>
  <si>
    <t>Frauenprießnitz</t>
  </si>
  <si>
    <t>Frauenstein, Stadt</t>
  </si>
  <si>
    <t>Fraunberg</t>
  </si>
  <si>
    <t>Fraureuth</t>
  </si>
  <si>
    <t>Frechen, Stadt</t>
  </si>
  <si>
    <t>Freckenfeld</t>
  </si>
  <si>
    <t>Fredeburg</t>
  </si>
  <si>
    <t>Freden (Leine)</t>
  </si>
  <si>
    <t>Fredenbeck</t>
  </si>
  <si>
    <t>Fredersdorf-Vogelsdorf</t>
  </si>
  <si>
    <t>Fredesdorf</t>
  </si>
  <si>
    <t>Frei-Laubersheim</t>
  </si>
  <si>
    <t>Freiamt</t>
  </si>
  <si>
    <t>Freiberg am Neckar, Stadt</t>
  </si>
  <si>
    <t>Freiberg, Stadt, Universitätsstadt</t>
  </si>
  <si>
    <t>Freiburg (Elbe), Flecken</t>
  </si>
  <si>
    <t>Freiburg im Breisgau, Stadt</t>
  </si>
  <si>
    <t>Freienbessingen</t>
  </si>
  <si>
    <t>Freienhagen</t>
  </si>
  <si>
    <t>Freienorla</t>
  </si>
  <si>
    <t>Freiensteinau</t>
  </si>
  <si>
    <t>Freienwill</t>
  </si>
  <si>
    <t>Freigericht</t>
  </si>
  <si>
    <t>Freihung, M</t>
  </si>
  <si>
    <t>Freilassing, St</t>
  </si>
  <si>
    <t>Freilingen</t>
  </si>
  <si>
    <t>Freimersheim</t>
  </si>
  <si>
    <t>Freimersheim (Pfalz)</t>
  </si>
  <si>
    <t>Freinsheim, Stadt</t>
  </si>
  <si>
    <t>Freirachdorf</t>
  </si>
  <si>
    <t>Freisbach</t>
  </si>
  <si>
    <t>Freisen</t>
  </si>
  <si>
    <t>Freising, GKSt</t>
  </si>
  <si>
    <t>Freistatt</t>
  </si>
  <si>
    <t>Freital, Stadt</t>
  </si>
  <si>
    <t>Frellstedt</t>
  </si>
  <si>
    <t>Fremdingen</t>
  </si>
  <si>
    <t>Frensdorf</t>
  </si>
  <si>
    <t>Freren, Stadt</t>
  </si>
  <si>
    <t>Fresenburg</t>
  </si>
  <si>
    <t>Fresendelf</t>
  </si>
  <si>
    <t>Frestedt</t>
  </si>
  <si>
    <t>Frettenheim</t>
  </si>
  <si>
    <t>Fretterode</t>
  </si>
  <si>
    <t>Freudenberg</t>
  </si>
  <si>
    <t>Freudenberg, Stadt</t>
  </si>
  <si>
    <t>Freudenburg</t>
  </si>
  <si>
    <t>Freudenstadt, Stadt</t>
  </si>
  <si>
    <t>Freudental</t>
  </si>
  <si>
    <t>Freyburg (Unstrut), Stadt</t>
  </si>
  <si>
    <t>Freystadt, St</t>
  </si>
  <si>
    <t>Freyung, St</t>
  </si>
  <si>
    <t>Frickenhausen</t>
  </si>
  <si>
    <t>Frickenhausen a.Main, M</t>
  </si>
  <si>
    <t>Frickingen</t>
  </si>
  <si>
    <t>Fridingen an der Donau, Stadt</t>
  </si>
  <si>
    <t>Fridolfing</t>
  </si>
  <si>
    <t>Friedberg (Hessen), Kreisstadt</t>
  </si>
  <si>
    <t>Friedberg, St</t>
  </si>
  <si>
    <t>Friedeburg</t>
  </si>
  <si>
    <t>Friedelshausen</t>
  </si>
  <si>
    <t>Friedelsheim</t>
  </si>
  <si>
    <t>Friedenfels</t>
  </si>
  <si>
    <t>Friedenweiler</t>
  </si>
  <si>
    <t>Friedewald</t>
  </si>
  <si>
    <t>Friedland</t>
  </si>
  <si>
    <t>Friedland, Stadt</t>
  </si>
  <si>
    <t>Friedrich-Wilhelm-Lübke-Koog</t>
  </si>
  <si>
    <t>Friedrichroda, Stadt</t>
  </si>
  <si>
    <t>Friedrichsdorf, Stadt</t>
  </si>
  <si>
    <t>Friedrichsgabekoog</t>
  </si>
  <si>
    <t>Friedrichsgraben</t>
  </si>
  <si>
    <t>Friedrichshafen, Stadt</t>
  </si>
  <si>
    <t>Friedrichsholm</t>
  </si>
  <si>
    <t>Friedrichskoog</t>
  </si>
  <si>
    <t>Friedrichsruhe</t>
  </si>
  <si>
    <t>Friedrichstadt, Stadt</t>
  </si>
  <si>
    <t>Friedrichsthal, Stadt</t>
  </si>
  <si>
    <t>Friedrichswalde</t>
  </si>
  <si>
    <t>Frielendorf, Marktflecken</t>
  </si>
  <si>
    <t>Friemar</t>
  </si>
  <si>
    <t>Friesack, Stadt</t>
  </si>
  <si>
    <t>Friesenhagen</t>
  </si>
  <si>
    <t>Friesenheim</t>
  </si>
  <si>
    <t>Friesenried</t>
  </si>
  <si>
    <t>Friesoythe, Stadt</t>
  </si>
  <si>
    <t>Friolzheim</t>
  </si>
  <si>
    <t>Frittlingen</t>
  </si>
  <si>
    <t>Fritzlar, Dom- und Kaiserstadt</t>
  </si>
  <si>
    <t>Frohburg, Stadt</t>
  </si>
  <si>
    <t>Fröhnd</t>
  </si>
  <si>
    <t>Frohnhofen</t>
  </si>
  <si>
    <t>Fröndenberg/Ruhr, Stadt</t>
  </si>
  <si>
    <t>Fronhausen</t>
  </si>
  <si>
    <t>Fronhofen</t>
  </si>
  <si>
    <t>Fronreute</t>
  </si>
  <si>
    <t>Frontenhausen, M</t>
  </si>
  <si>
    <t>Frücht</t>
  </si>
  <si>
    <t>Fuchshofen</t>
  </si>
  <si>
    <t>Fuchsmühl, M</t>
  </si>
  <si>
    <t>Fuchsstadt</t>
  </si>
  <si>
    <t>Fuchstal</t>
  </si>
  <si>
    <t>Fuhlendorf</t>
  </si>
  <si>
    <t>Fuhlenhagen</t>
  </si>
  <si>
    <t>Fulda, Stadt</t>
  </si>
  <si>
    <t>Fuldabrück</t>
  </si>
  <si>
    <t>Fuldatal</t>
  </si>
  <si>
    <t>Fünfseen</t>
  </si>
  <si>
    <t>Fünfstetten</t>
  </si>
  <si>
    <t>Fürfeld</t>
  </si>
  <si>
    <t>Fürstenau, Stadt</t>
  </si>
  <si>
    <t>Fürstenberg</t>
  </si>
  <si>
    <t>Fürstenberg/Havel, Stadt</t>
  </si>
  <si>
    <t>Fürsteneck</t>
  </si>
  <si>
    <t>Fürstenfeldbruck, GKSt</t>
  </si>
  <si>
    <t>Fürstenstein</t>
  </si>
  <si>
    <t>Fürstenwalde/Spree, Stadt</t>
  </si>
  <si>
    <t>Fürstenzell, M</t>
  </si>
  <si>
    <t>Fürstl. Löwenstein'scher Park</t>
  </si>
  <si>
    <t>Furth</t>
  </si>
  <si>
    <t>Fürth</t>
  </si>
  <si>
    <t>Furth im Wald, St</t>
  </si>
  <si>
    <t>Fürthen</t>
  </si>
  <si>
    <t>Furtwangen im Schwarzwald, Stadt</t>
  </si>
  <si>
    <t>Füssen, St</t>
  </si>
  <si>
    <t>Fußgönheim</t>
  </si>
  <si>
    <t>Gablenz / Jabłońc</t>
  </si>
  <si>
    <t>Gablingen</t>
  </si>
  <si>
    <t>Gabsheim</t>
  </si>
  <si>
    <t>Gachenbach</t>
  </si>
  <si>
    <t>Gackenbach</t>
  </si>
  <si>
    <t>Gadebusch, Stadt</t>
  </si>
  <si>
    <t>Gädheim</t>
  </si>
  <si>
    <t>Gägelow</t>
  </si>
  <si>
    <t>Gaggenau, Stadt</t>
  </si>
  <si>
    <t>Gaiberg</t>
  </si>
  <si>
    <t>Gaienhofen</t>
  </si>
  <si>
    <t>Gaildorf, Stadt</t>
  </si>
  <si>
    <t>Gailingen am Hochrhein</t>
  </si>
  <si>
    <t>Gaimersheim, M</t>
  </si>
  <si>
    <t>Gaißach</t>
  </si>
  <si>
    <t>Galenbeck</t>
  </si>
  <si>
    <t>Galenberg</t>
  </si>
  <si>
    <t>Gallin</t>
  </si>
  <si>
    <t>Gallin-Kuppentin</t>
  </si>
  <si>
    <t>Gallmersgarten</t>
  </si>
  <si>
    <t>Galmsbüll</t>
  </si>
  <si>
    <t>Gamlen</t>
  </si>
  <si>
    <t>Gammelby</t>
  </si>
  <si>
    <t>Gammelin</t>
  </si>
  <si>
    <t>Gammelsdorf</t>
  </si>
  <si>
    <t>Gammelshausen</t>
  </si>
  <si>
    <t>Gammertingen, Stadt</t>
  </si>
  <si>
    <t>Ganderkesee</t>
  </si>
  <si>
    <t>Gandesbergen</t>
  </si>
  <si>
    <t>Gangelt</t>
  </si>
  <si>
    <t>Gangkofen, M</t>
  </si>
  <si>
    <t>Gangloffsömmern</t>
  </si>
  <si>
    <t>Ganzlin</t>
  </si>
  <si>
    <t>Gappenach</t>
  </si>
  <si>
    <t>Garbsen, Stadt</t>
  </si>
  <si>
    <t>Garching a.d.Alz</t>
  </si>
  <si>
    <t>Garching b.München, St</t>
  </si>
  <si>
    <t>Gardelegen, Hansestadt</t>
  </si>
  <si>
    <t>Garding, Kirchspiel</t>
  </si>
  <si>
    <t>Garding, Stadt</t>
  </si>
  <si>
    <t>Garlstorf</t>
  </si>
  <si>
    <t>Garmisch-Partenkirchen, M</t>
  </si>
  <si>
    <t>Garrel</t>
  </si>
  <si>
    <t>Gars a.Inn, M</t>
  </si>
  <si>
    <t>Garstedt</t>
  </si>
  <si>
    <t>Gartow, Flecken</t>
  </si>
  <si>
    <t>Gartow, gemfr. Gebiet</t>
  </si>
  <si>
    <t>Gärtringen</t>
  </si>
  <si>
    <t>Gartz (Oder), Stadt</t>
  </si>
  <si>
    <t>Garz</t>
  </si>
  <si>
    <t>Garz/Rügen, Stadt</t>
  </si>
  <si>
    <t>Garzau-Garzin</t>
  </si>
  <si>
    <t>Gattendorf</t>
  </si>
  <si>
    <t>Gau-Algesheim, Stadt</t>
  </si>
  <si>
    <t>Gau-Bickelheim</t>
  </si>
  <si>
    <t>Gau-Bischofsheim</t>
  </si>
  <si>
    <t>Gau-Heppenheim</t>
  </si>
  <si>
    <t>Gau-Odernheim</t>
  </si>
  <si>
    <t>Gau-Weinheim</t>
  </si>
  <si>
    <t>Gauern</t>
  </si>
  <si>
    <t>Gauersheim</t>
  </si>
  <si>
    <t>Gäufelden</t>
  </si>
  <si>
    <t>Gaugrehweiler</t>
  </si>
  <si>
    <t>Gaukönigshofen</t>
  </si>
  <si>
    <t>Gaushorn</t>
  </si>
  <si>
    <t>Gauting</t>
  </si>
  <si>
    <t>Gebenbach</t>
  </si>
  <si>
    <t>Gebesee, Stadt</t>
  </si>
  <si>
    <t>Gebhardshain</t>
  </si>
  <si>
    <t>Gebroth</t>
  </si>
  <si>
    <t>Gebsattel</t>
  </si>
  <si>
    <t>Gechingen</t>
  </si>
  <si>
    <t>Gedern, Stadt</t>
  </si>
  <si>
    <t>Geeste</t>
  </si>
  <si>
    <t>Geesthacht, Stadt</t>
  </si>
  <si>
    <t>Geestland, Stadt</t>
  </si>
  <si>
    <t>Gefell</t>
  </si>
  <si>
    <t>Gefell, Stadt</t>
  </si>
  <si>
    <t>Gefrees, St</t>
  </si>
  <si>
    <t>Gehlert</t>
  </si>
  <si>
    <t>Gehlsbach</t>
  </si>
  <si>
    <t>Gehlweiler</t>
  </si>
  <si>
    <t>Gehofen</t>
  </si>
  <si>
    <t>Gehrde</t>
  </si>
  <si>
    <t>Gehrden, Stadt</t>
  </si>
  <si>
    <t>Gehrweiler</t>
  </si>
  <si>
    <t>Geichlingen</t>
  </si>
  <si>
    <t>Geiersberg</t>
  </si>
  <si>
    <t>Geiersnest-Ost</t>
  </si>
  <si>
    <t>Geiersnest-West</t>
  </si>
  <si>
    <t>Geiersthal</t>
  </si>
  <si>
    <t>Geilenkirchen, Stadt</t>
  </si>
  <si>
    <t>Geilnau</t>
  </si>
  <si>
    <t>Geisa, Stadt</t>
  </si>
  <si>
    <t>Geisberger Forst</t>
  </si>
  <si>
    <t>Geiselbach</t>
  </si>
  <si>
    <t>Geiselberg</t>
  </si>
  <si>
    <t>Geiselhöring, St</t>
  </si>
  <si>
    <t>Geiselwind, M</t>
  </si>
  <si>
    <t>Geisenfeld, St</t>
  </si>
  <si>
    <t>Geisenhain</t>
  </si>
  <si>
    <t>Geisenhausen, M</t>
  </si>
  <si>
    <t>Geisenheim, Hochschulstadt</t>
  </si>
  <si>
    <t>Geisfeld</t>
  </si>
  <si>
    <t>Geisig</t>
  </si>
  <si>
    <t>Geisingen, Stadt</t>
  </si>
  <si>
    <t>Geisleden</t>
  </si>
  <si>
    <t>Geislingen an der Steige, Stadt</t>
  </si>
  <si>
    <t>Geislingen, Stadt</t>
  </si>
  <si>
    <t>Geismar</t>
  </si>
  <si>
    <t>Geithain, Stadt</t>
  </si>
  <si>
    <t>Gelbensande</t>
  </si>
  <si>
    <t>Gelchsheim, M</t>
  </si>
  <si>
    <t>Geldern, Stadt</t>
  </si>
  <si>
    <t>Geldersheim</t>
  </si>
  <si>
    <t>Gelenau/Erzgeb.</t>
  </si>
  <si>
    <t>Gelenberg</t>
  </si>
  <si>
    <t>Gellnhausen</t>
  </si>
  <si>
    <t>Gelnhausen, Barbarossastadt, Kreisstadt</t>
  </si>
  <si>
    <t>Gelsenkirchen, Stadt</t>
  </si>
  <si>
    <t>Geltendorf</t>
  </si>
  <si>
    <t>Gelting</t>
  </si>
  <si>
    <t>Geltorf</t>
  </si>
  <si>
    <t>Gemeinsames deutsch-luxemburgisches Hoheitsgebiet</t>
  </si>
  <si>
    <t>Gemmerich</t>
  </si>
  <si>
    <t>Gemmingen</t>
  </si>
  <si>
    <t>Gemmrigheim</t>
  </si>
  <si>
    <t>Gemünd</t>
  </si>
  <si>
    <t>Gemünden</t>
  </si>
  <si>
    <t>Gemünden (Felda)</t>
  </si>
  <si>
    <t>Gemünden (Wohra), Stadt</t>
  </si>
  <si>
    <t>Gemünden a.Main, St</t>
  </si>
  <si>
    <t>Genderkingen</t>
  </si>
  <si>
    <t>Gengenbach, Stadt</t>
  </si>
  <si>
    <t>Gensingen</t>
  </si>
  <si>
    <t>Genthin, Stadt</t>
  </si>
  <si>
    <t>Gentingen</t>
  </si>
  <si>
    <t>Georgenberg</t>
  </si>
  <si>
    <t>Georgensgmünd</t>
  </si>
  <si>
    <t>Georgenthal</t>
  </si>
  <si>
    <t>Georgsdorf</t>
  </si>
  <si>
    <t>Georgsmarienhütte, Stadt</t>
  </si>
  <si>
    <t>Gera, Stadt</t>
  </si>
  <si>
    <t>Gerabronn, Stadt</t>
  </si>
  <si>
    <t>Gerach</t>
  </si>
  <si>
    <t>Geratal</t>
  </si>
  <si>
    <t>Geratskirchen</t>
  </si>
  <si>
    <t>Gerbach</t>
  </si>
  <si>
    <t>Gerbershausen</t>
  </si>
  <si>
    <t>Gerbrunn</t>
  </si>
  <si>
    <t>Gerbstedt, Stadt</t>
  </si>
  <si>
    <t>Gerdau</t>
  </si>
  <si>
    <t>Gerdshagen</t>
  </si>
  <si>
    <t>Geretsried, St</t>
  </si>
  <si>
    <t>Gerhardsbrunn</t>
  </si>
  <si>
    <t>Gerhardshofen</t>
  </si>
  <si>
    <t>Gering</t>
  </si>
  <si>
    <t>Geringswalde, Stadt</t>
  </si>
  <si>
    <t>Gerlaser Forst</t>
  </si>
  <si>
    <t>Gerlingen, Stadt</t>
  </si>
  <si>
    <t>Germaringen</t>
  </si>
  <si>
    <t>Germering, GKSt</t>
  </si>
  <si>
    <t>Germersheim, Stadt</t>
  </si>
  <si>
    <t>Gernrode</t>
  </si>
  <si>
    <t>Gernsbach, Stadt</t>
  </si>
  <si>
    <t>Gernsheim, Schöfferstadt</t>
  </si>
  <si>
    <t>Geroda</t>
  </si>
  <si>
    <t>Geroda, M</t>
  </si>
  <si>
    <t>Geroldsgrün</t>
  </si>
  <si>
    <t>Geroldsgrüner Forst</t>
  </si>
  <si>
    <t>Geroldshausen</t>
  </si>
  <si>
    <t>Gerolfingen</t>
  </si>
  <si>
    <t>Gerolsbach</t>
  </si>
  <si>
    <t>Gerolsheim</t>
  </si>
  <si>
    <t>Gerolstein, Stadt</t>
  </si>
  <si>
    <t>Gerolzhofen, St</t>
  </si>
  <si>
    <t>Gersdorf</t>
  </si>
  <si>
    <t>Gersfeld (Rhön), Stadt</t>
  </si>
  <si>
    <t>Gersheim</t>
  </si>
  <si>
    <t>Gersten</t>
  </si>
  <si>
    <t>Gerstenberg</t>
  </si>
  <si>
    <t>Gerstengrund</t>
  </si>
  <si>
    <t>Gerstetten</t>
  </si>
  <si>
    <t>Gersthofen, St</t>
  </si>
  <si>
    <t>Gerstungen</t>
  </si>
  <si>
    <t>Gerswalde</t>
  </si>
  <si>
    <t>Gertewitz</t>
  </si>
  <si>
    <t>Gerzen</t>
  </si>
  <si>
    <t>Geschaidt</t>
  </si>
  <si>
    <t>Geschendorf</t>
  </si>
  <si>
    <t>Gescher, Glockenstadt</t>
  </si>
  <si>
    <t>Gesees</t>
  </si>
  <si>
    <t>Geseke, Stadt</t>
  </si>
  <si>
    <t>Geslau</t>
  </si>
  <si>
    <t>Gessertshausen</t>
  </si>
  <si>
    <t>Gestratz</t>
  </si>
  <si>
    <t>Getelo</t>
  </si>
  <si>
    <t>Gettorf</t>
  </si>
  <si>
    <t>Gevelsberg, Stadt</t>
  </si>
  <si>
    <t>Gevenich</t>
  </si>
  <si>
    <t>Gevensleben</t>
  </si>
  <si>
    <t>Geyer, Stadt</t>
  </si>
  <si>
    <t>Giebel, gemfr. Gebiet</t>
  </si>
  <si>
    <t>Giebelstadt, M</t>
  </si>
  <si>
    <t>Gieboldehausen, Flecken</t>
  </si>
  <si>
    <t>Giekau</t>
  </si>
  <si>
    <t>Gieleroth</t>
  </si>
  <si>
    <t>Gielert</t>
  </si>
  <si>
    <t>Gielow</t>
  </si>
  <si>
    <t>Giengen an der Brenz, Stadt</t>
  </si>
  <si>
    <t>Gierschnach</t>
  </si>
  <si>
    <t>Giershausen</t>
  </si>
  <si>
    <t>Giersleben</t>
  </si>
  <si>
    <t>Gierstädt</t>
  </si>
  <si>
    <t>Giesdorf</t>
  </si>
  <si>
    <t>Giesen</t>
  </si>
  <si>
    <t>Giesenhausen</t>
  </si>
  <si>
    <t>Giesensdorf</t>
  </si>
  <si>
    <t>Gießen, Universitätsstadt</t>
  </si>
  <si>
    <t>Gifhorn, Stadt</t>
  </si>
  <si>
    <t>Gilching</t>
  </si>
  <si>
    <t>Gillenbeuren</t>
  </si>
  <si>
    <t>Gillenfeld</t>
  </si>
  <si>
    <t>Gilserberg</t>
  </si>
  <si>
    <t>Gilten</t>
  </si>
  <si>
    <t>Gilzem</t>
  </si>
  <si>
    <t>Gimbsheim</t>
  </si>
  <si>
    <t>Gimbweiler</t>
  </si>
  <si>
    <t>Gindorf</t>
  </si>
  <si>
    <t>Gingen an der Fils</t>
  </si>
  <si>
    <t>Gingst</t>
  </si>
  <si>
    <t>Ginsheim-Gustavsburg, Stadt</t>
  </si>
  <si>
    <t>Ginsweiler</t>
  </si>
  <si>
    <t>Gipperath</t>
  </si>
  <si>
    <t>Girkenroth</t>
  </si>
  <si>
    <t>Girod</t>
  </si>
  <si>
    <t>Gladbach</t>
  </si>
  <si>
    <t>Gladbeck, Stadt</t>
  </si>
  <si>
    <t>Gladenbach, Stadt</t>
  </si>
  <si>
    <t>Glan-Münchweiler</t>
  </si>
  <si>
    <t>Glanbrücken</t>
  </si>
  <si>
    <t>Glandorf</t>
  </si>
  <si>
    <t>Glasau</t>
  </si>
  <si>
    <t>Glasewitz</t>
  </si>
  <si>
    <t>Glashütte, Stadt</t>
  </si>
  <si>
    <t>Glashütten</t>
  </si>
  <si>
    <t>Glashüttener Forst</t>
  </si>
  <si>
    <t>Glasin</t>
  </si>
  <si>
    <t>Glasow</t>
  </si>
  <si>
    <t>Glattbach</t>
  </si>
  <si>
    <t>Glatten</t>
  </si>
  <si>
    <t>Glaubitz</t>
  </si>
  <si>
    <t>Glauburg</t>
  </si>
  <si>
    <t>Glauchau, Stadt</t>
  </si>
  <si>
    <t>Glees</t>
  </si>
  <si>
    <t>Gleichen</t>
  </si>
  <si>
    <t>Gleina</t>
  </si>
  <si>
    <t>Gleiritsch</t>
  </si>
  <si>
    <t>Gleißenberg</t>
  </si>
  <si>
    <t>Gleisweiler</t>
  </si>
  <si>
    <t>Gleiszellen-Gleishorbach</t>
  </si>
  <si>
    <t>Glewitz</t>
  </si>
  <si>
    <t>Glienicke/Nordbahn</t>
  </si>
  <si>
    <t>Glinde, Stadt</t>
  </si>
  <si>
    <t>Glonn, M</t>
  </si>
  <si>
    <t>Glött</t>
  </si>
  <si>
    <t>Glottertal</t>
  </si>
  <si>
    <t>Glowe, Ostseebad</t>
  </si>
  <si>
    <t>Glücksburg (Ostsee), Stadt</t>
  </si>
  <si>
    <t>Glückstadt, Stadt</t>
  </si>
  <si>
    <t>Glüsing</t>
  </si>
  <si>
    <t>Gmund a.Tegernsee</t>
  </si>
  <si>
    <t>Gnarrenburg</t>
  </si>
  <si>
    <t>Gneus</t>
  </si>
  <si>
    <t>Gneven</t>
  </si>
  <si>
    <t>Gnevkow</t>
  </si>
  <si>
    <t>Gnewitz</t>
  </si>
  <si>
    <t>Gnoien, Warbelstadt</t>
  </si>
  <si>
    <t>Gnotzheim, M</t>
  </si>
  <si>
    <t>Gnutz</t>
  </si>
  <si>
    <t>Goch, Stadt</t>
  </si>
  <si>
    <t>Gochsheim</t>
  </si>
  <si>
    <t>Göcklingen</t>
  </si>
  <si>
    <t>Göda / Hodźij</t>
  </si>
  <si>
    <t>Goddert</t>
  </si>
  <si>
    <t>Godendorf</t>
  </si>
  <si>
    <t>Gödenroth</t>
  </si>
  <si>
    <t>Gödenstorf</t>
  </si>
  <si>
    <t>Göggingen</t>
  </si>
  <si>
    <t>Göhl</t>
  </si>
  <si>
    <t>Göhlen</t>
  </si>
  <si>
    <t>Göhrde</t>
  </si>
  <si>
    <t>Göhrde, gemfr. Gebiet</t>
  </si>
  <si>
    <t>Göhren</t>
  </si>
  <si>
    <t>Göhren-Lebbin</t>
  </si>
  <si>
    <t>Göhren, Ostseebad</t>
  </si>
  <si>
    <t>Gohrisch</t>
  </si>
  <si>
    <t>Gokels</t>
  </si>
  <si>
    <t>Golchen</t>
  </si>
  <si>
    <t>Goldbach, M</t>
  </si>
  <si>
    <t>Goldbeck</t>
  </si>
  <si>
    <t>Goldberg, Stadt</t>
  </si>
  <si>
    <t>Goldebek</t>
  </si>
  <si>
    <t>Goldelund</t>
  </si>
  <si>
    <t>Göldenitz</t>
  </si>
  <si>
    <t>Goldenstedt</t>
  </si>
  <si>
    <t>Goldisthal</t>
  </si>
  <si>
    <t>Goldkronach, St</t>
  </si>
  <si>
    <t>Gölenkamp</t>
  </si>
  <si>
    <t>Gollenberg</t>
  </si>
  <si>
    <t>Göllheim</t>
  </si>
  <si>
    <t>Gollhofen</t>
  </si>
  <si>
    <t>Göllnitz</t>
  </si>
  <si>
    <t>Golmbach</t>
  </si>
  <si>
    <t>Golmsdorf</t>
  </si>
  <si>
    <t>Golßen, Stadt</t>
  </si>
  <si>
    <t>Golzow</t>
  </si>
  <si>
    <t>Gomadingen</t>
  </si>
  <si>
    <t>Gomaringen</t>
  </si>
  <si>
    <t>Gommern, Stadt</t>
  </si>
  <si>
    <t>Gommersheim</t>
  </si>
  <si>
    <t>Gonbach</t>
  </si>
  <si>
    <t>Gondelsheim</t>
  </si>
  <si>
    <t>Gondenbrett</t>
  </si>
  <si>
    <t>Gondershausen</t>
  </si>
  <si>
    <t>Gondorf</t>
  </si>
  <si>
    <t>Gönnebek</t>
  </si>
  <si>
    <t>Gönnersdorf</t>
  </si>
  <si>
    <t>Gönnheim</t>
  </si>
  <si>
    <t>Goosefeld</t>
  </si>
  <si>
    <t>Göpfersdorf</t>
  </si>
  <si>
    <t>Göppingen, Stadt</t>
  </si>
  <si>
    <t>Gorden-Staupitz</t>
  </si>
  <si>
    <t>Görgeshausen</t>
  </si>
  <si>
    <t>Görisried</t>
  </si>
  <si>
    <t>Göritz</t>
  </si>
  <si>
    <t>Görkwitz</t>
  </si>
  <si>
    <t>Gorleben</t>
  </si>
  <si>
    <t>Görlitz, Stadt</t>
  </si>
  <si>
    <t>Gorlosen</t>
  </si>
  <si>
    <t>Görmin</t>
  </si>
  <si>
    <t>Gornau/Erzgeb.</t>
  </si>
  <si>
    <t>Gornhausen</t>
  </si>
  <si>
    <t>Gornsdorf</t>
  </si>
  <si>
    <t>Görsbach</t>
  </si>
  <si>
    <t>Görwihl</t>
  </si>
  <si>
    <t>Gorxheimertal</t>
  </si>
  <si>
    <t>Görzke</t>
  </si>
  <si>
    <t>Göschitz</t>
  </si>
  <si>
    <t>Goseck</t>
  </si>
  <si>
    <t>Gösen</t>
  </si>
  <si>
    <t>Gosen-Neu Zittau</t>
  </si>
  <si>
    <t>Gösenroth</t>
  </si>
  <si>
    <t>Gosheim</t>
  </si>
  <si>
    <t>Goslar, Stadt</t>
  </si>
  <si>
    <t>Gössenheim</t>
  </si>
  <si>
    <t>Gossersweiler-Stein</t>
  </si>
  <si>
    <t>Gössitz</t>
  </si>
  <si>
    <t>Gößnitz, Stadt</t>
  </si>
  <si>
    <t>Gößweinstein, M</t>
  </si>
  <si>
    <t>Gotha, Stadt</t>
  </si>
  <si>
    <t>Gottenheim</t>
  </si>
  <si>
    <t>Gottesgabe</t>
  </si>
  <si>
    <t>Gotteszell</t>
  </si>
  <si>
    <t>Gottfrieding</t>
  </si>
  <si>
    <t>Gotthun</t>
  </si>
  <si>
    <t>Göttin</t>
  </si>
  <si>
    <t>Göttingen, Stadt</t>
  </si>
  <si>
    <t>Gottmadingen</t>
  </si>
  <si>
    <t>Graach an der Mosel</t>
  </si>
  <si>
    <t>Graal-Müritz, Ostseeheilbad</t>
  </si>
  <si>
    <t>Grabau</t>
  </si>
  <si>
    <t>Graben</t>
  </si>
  <si>
    <t>Gräben</t>
  </si>
  <si>
    <t>Graben-Neudorf</t>
  </si>
  <si>
    <t>Grabenstätt</t>
  </si>
  <si>
    <t>Grabenstetten</t>
  </si>
  <si>
    <t>Grabfeld</t>
  </si>
  <si>
    <t>Grabow, Stadt</t>
  </si>
  <si>
    <t>Grabowhöfe</t>
  </si>
  <si>
    <t>Gräfelfing</t>
  </si>
  <si>
    <t>Grafenau</t>
  </si>
  <si>
    <t>Grafenau, St</t>
  </si>
  <si>
    <t>Grafenberg</t>
  </si>
  <si>
    <t>Gräfenberg, St</t>
  </si>
  <si>
    <t>Gräfendhron</t>
  </si>
  <si>
    <t>Gräfendorf</t>
  </si>
  <si>
    <t>Grafengehaig, M</t>
  </si>
  <si>
    <t>Gräfenhainichen, Stadt</t>
  </si>
  <si>
    <t>Grafenhausen</t>
  </si>
  <si>
    <t>Grafenrheinfeld</t>
  </si>
  <si>
    <t>Gräfenthal, Stadt</t>
  </si>
  <si>
    <t>Grafenwiesen</t>
  </si>
  <si>
    <t>Grafenwöhr, St</t>
  </si>
  <si>
    <t>Grafhorst</t>
  </si>
  <si>
    <t>Grafing b.München, St</t>
  </si>
  <si>
    <t>Grafling</t>
  </si>
  <si>
    <t>Grafrath</t>
  </si>
  <si>
    <t>Grafschaft</t>
  </si>
  <si>
    <t>Grainau</t>
  </si>
  <si>
    <t>Grainet</t>
  </si>
  <si>
    <t>Graineter Wald</t>
  </si>
  <si>
    <t>Graitschen b. Bürgel</t>
  </si>
  <si>
    <t>Grambek</t>
  </si>
  <si>
    <t>Grambin</t>
  </si>
  <si>
    <t>Grambow</t>
  </si>
  <si>
    <t>Grammendorf</t>
  </si>
  <si>
    <t>Grammentin</t>
  </si>
  <si>
    <t>Grammetal</t>
  </si>
  <si>
    <t>Grammow</t>
  </si>
  <si>
    <t>Gramschatzer Wald</t>
  </si>
  <si>
    <t>Gramzow</t>
  </si>
  <si>
    <t>Grande</t>
  </si>
  <si>
    <t>Gransdorf</t>
  </si>
  <si>
    <t>Gransebieth</t>
  </si>
  <si>
    <t>Gransee, Stadt</t>
  </si>
  <si>
    <t>Granzin</t>
  </si>
  <si>
    <t>Grapzow</t>
  </si>
  <si>
    <t>Grasberg</t>
  </si>
  <si>
    <t>Grasbrunn</t>
  </si>
  <si>
    <t>Grasellenbach</t>
  </si>
  <si>
    <t>Grasleben</t>
  </si>
  <si>
    <t>Grassau, M</t>
  </si>
  <si>
    <t>Grattersdorf</t>
  </si>
  <si>
    <t>Grauel</t>
  </si>
  <si>
    <t>Grävenwiesbach</t>
  </si>
  <si>
    <t>Grebenau, Stadt</t>
  </si>
  <si>
    <t>Grebenhain</t>
  </si>
  <si>
    <t>Grebenstein, Stadt</t>
  </si>
  <si>
    <t>Grebin</t>
  </si>
  <si>
    <t>Grebs-Niendorf</t>
  </si>
  <si>
    <t>Greding, St</t>
  </si>
  <si>
    <t>Grefrath, Sport- und Freizeitgemeinde</t>
  </si>
  <si>
    <t>Greifenberg</t>
  </si>
  <si>
    <t>Greifenstein</t>
  </si>
  <si>
    <t>Greifswald, Universitäts- und Hansestadt</t>
  </si>
  <si>
    <t>Greiling</t>
  </si>
  <si>
    <t>Greimerath</t>
  </si>
  <si>
    <t>Greimersburg</t>
  </si>
  <si>
    <t>Greiz, Stadt</t>
  </si>
  <si>
    <t>Gremersdorf</t>
  </si>
  <si>
    <t>Gremersdorf-Buchholz</t>
  </si>
  <si>
    <t>Gremsdorf</t>
  </si>
  <si>
    <t>Grenderich</t>
  </si>
  <si>
    <t>Grenzach-Wyhlen</t>
  </si>
  <si>
    <t>Gresse</t>
  </si>
  <si>
    <t>Grethem</t>
  </si>
  <si>
    <t>Grettstadt</t>
  </si>
  <si>
    <t>Greußen, Stadt</t>
  </si>
  <si>
    <t>Greußenheim</t>
  </si>
  <si>
    <t>Greven</t>
  </si>
  <si>
    <t>Greven, Stadt</t>
  </si>
  <si>
    <t>Grevenbroich, Stadt</t>
  </si>
  <si>
    <t>Grevenkop</t>
  </si>
  <si>
    <t>Grevenkrug</t>
  </si>
  <si>
    <t>Grevesmühlen, Stadt</t>
  </si>
  <si>
    <t>Gribbohm</t>
  </si>
  <si>
    <t>Gribow</t>
  </si>
  <si>
    <t>Griebelschied</t>
  </si>
  <si>
    <t>Grieben</t>
  </si>
  <si>
    <t>Griefstedt</t>
  </si>
  <si>
    <t>Gries</t>
  </si>
  <si>
    <t>Griesheim, Stadt</t>
  </si>
  <si>
    <t>Griesingen</t>
  </si>
  <si>
    <t>Griesstätt</t>
  </si>
  <si>
    <t>Grimburg</t>
  </si>
  <si>
    <t>Grimma, Stadt</t>
  </si>
  <si>
    <t>Grimmelshausen</t>
  </si>
  <si>
    <t>Grimmen, Stadt</t>
  </si>
  <si>
    <t>Grinau</t>
  </si>
  <si>
    <t>Grischow</t>
  </si>
  <si>
    <t>Grobengereuth</t>
  </si>
  <si>
    <t>Gröbenzell</t>
  </si>
  <si>
    <t>Gröde</t>
  </si>
  <si>
    <t>Gröden</t>
  </si>
  <si>
    <t>Grödersby</t>
  </si>
  <si>
    <t>Gröditz, Stadt</t>
  </si>
  <si>
    <t>Groitzsch, Stadt</t>
  </si>
  <si>
    <t>Grolsheim</t>
  </si>
  <si>
    <t>Grömbach</t>
  </si>
  <si>
    <t>Grömitz</t>
  </si>
  <si>
    <t>Gronau (Leine), Stadt</t>
  </si>
  <si>
    <t>Gronau (Westf.), Stadt</t>
  </si>
  <si>
    <t>Gröningen, Stadt</t>
  </si>
  <si>
    <t>Grönwohld</t>
  </si>
  <si>
    <t>Groß Berßen</t>
  </si>
  <si>
    <t>Groß Boden</t>
  </si>
  <si>
    <t>Groß Buchwald</t>
  </si>
  <si>
    <t>Groß Disnack</t>
  </si>
  <si>
    <t>Groß Düben / Dźěwin</t>
  </si>
  <si>
    <t>Groß Godems</t>
  </si>
  <si>
    <t>Groß Grönau</t>
  </si>
  <si>
    <t>Groß Ippener</t>
  </si>
  <si>
    <t>Groß Kelle</t>
  </si>
  <si>
    <t>Groß Kiesow</t>
  </si>
  <si>
    <t>Groß Kordshagen</t>
  </si>
  <si>
    <t>Groß Köris</t>
  </si>
  <si>
    <t>Groß Krams</t>
  </si>
  <si>
    <t>Groß Kreutz (Havel)</t>
  </si>
  <si>
    <t>Groß Kummerfeld</t>
  </si>
  <si>
    <t>Groß Laasch</t>
  </si>
  <si>
    <t>Groß Lindow</t>
  </si>
  <si>
    <t>Groß Luckow</t>
  </si>
  <si>
    <t>Groß Meckelsen</t>
  </si>
  <si>
    <t>Groß Miltzow</t>
  </si>
  <si>
    <t>Groß Mohrdorf</t>
  </si>
  <si>
    <t>Groß Molzahn</t>
  </si>
  <si>
    <t>Groß Nemerow</t>
  </si>
  <si>
    <t>Groß Niendorf</t>
  </si>
  <si>
    <t>Groß Nordende</t>
  </si>
  <si>
    <t>Groß Oesingen</t>
  </si>
  <si>
    <t>Groß Offenseth-Aspern</t>
  </si>
  <si>
    <t>Groß Pampau</t>
  </si>
  <si>
    <t>Groß Pankow (Prignitz)</t>
  </si>
  <si>
    <t>Groß Plasten</t>
  </si>
  <si>
    <t>Groß Polzin</t>
  </si>
  <si>
    <t>Groß Quenstedt</t>
  </si>
  <si>
    <t>Groß Rheide</t>
  </si>
  <si>
    <t>Groß Roge</t>
  </si>
  <si>
    <t>Groß Rönnau</t>
  </si>
  <si>
    <t>Groß Sarau</t>
  </si>
  <si>
    <t>Groß Schacksdorf-Simmersdorf</t>
  </si>
  <si>
    <t>Groß Schenkenberg</t>
  </si>
  <si>
    <t>Groß Schwiesow</t>
  </si>
  <si>
    <t>Groß Stieten</t>
  </si>
  <si>
    <t>Groß Teetzleben</t>
  </si>
  <si>
    <t>Groß Twülpstedt</t>
  </si>
  <si>
    <t>Groß Vollstedt</t>
  </si>
  <si>
    <t>Groß Wittensee</t>
  </si>
  <si>
    <t>Groß Wokern</t>
  </si>
  <si>
    <t>Groß Wüstenfelde</t>
  </si>
  <si>
    <t>Groß-Bieberau, Stadt</t>
  </si>
  <si>
    <t>Groß-Gerau, Stadt</t>
  </si>
  <si>
    <t>Groß-Rohrheim</t>
  </si>
  <si>
    <t>Groß-Umstadt, Stadt</t>
  </si>
  <si>
    <t>Groß-Zimmern</t>
  </si>
  <si>
    <t>Großaitingen</t>
  </si>
  <si>
    <t>Großalmerode, Stadt</t>
  </si>
  <si>
    <t>Großbardorf</t>
  </si>
  <si>
    <t>Großbarkau</t>
  </si>
  <si>
    <t>Großbartloff</t>
  </si>
  <si>
    <t>Großbeeren</t>
  </si>
  <si>
    <t>Großbettlingen</t>
  </si>
  <si>
    <t>Großbockedra</t>
  </si>
  <si>
    <t>Großbottwar, Stadt</t>
  </si>
  <si>
    <t>Großbreitenbach, Stadt</t>
  </si>
  <si>
    <t>Großbundenbach</t>
  </si>
  <si>
    <t>Großderschau</t>
  </si>
  <si>
    <t>Großdubrau / Wulka Dubrawa</t>
  </si>
  <si>
    <t>Großefehn</t>
  </si>
  <si>
    <t>Großeibstadt</t>
  </si>
  <si>
    <t>Grosselfingen</t>
  </si>
  <si>
    <t>Großenaspe</t>
  </si>
  <si>
    <t>Großenbrode</t>
  </si>
  <si>
    <t>Großenhain, Stadt</t>
  </si>
  <si>
    <t>Großenkneten</t>
  </si>
  <si>
    <t>Großenlüder</t>
  </si>
  <si>
    <t>Großenrade</t>
  </si>
  <si>
    <t>Großensee</t>
  </si>
  <si>
    <t>Großenseebach</t>
  </si>
  <si>
    <t>Großenstein</t>
  </si>
  <si>
    <t>Großenwiehe</t>
  </si>
  <si>
    <t>Großenwörden</t>
  </si>
  <si>
    <t>Großerlach</t>
  </si>
  <si>
    <t>Großeutersdorf</t>
  </si>
  <si>
    <t>Großfahner</t>
  </si>
  <si>
    <t>Großfischlingen</t>
  </si>
  <si>
    <t>Großhabersdorf</t>
  </si>
  <si>
    <t>Großhansdorf</t>
  </si>
  <si>
    <t>Großharrie</t>
  </si>
  <si>
    <t>Großharthau</t>
  </si>
  <si>
    <t>Großhartmannsdorf</t>
  </si>
  <si>
    <t>Großheide</t>
  </si>
  <si>
    <t>Großheirath</t>
  </si>
  <si>
    <t>Großheringen</t>
  </si>
  <si>
    <t>Großheubach, M</t>
  </si>
  <si>
    <t>Großholbach</t>
  </si>
  <si>
    <t>Großkampenberg</t>
  </si>
  <si>
    <t>Großkarlbach</t>
  </si>
  <si>
    <t>Großkarolinenfeld</t>
  </si>
  <si>
    <t>Großkmehlen</t>
  </si>
  <si>
    <t>Großkrotzenburg</t>
  </si>
  <si>
    <t>Großlangenfeld</t>
  </si>
  <si>
    <t>Großlangheim, M</t>
  </si>
  <si>
    <t>Großlittgen</t>
  </si>
  <si>
    <t>Großlöbichau</t>
  </si>
  <si>
    <t>Großlohra</t>
  </si>
  <si>
    <t>Großmaischeid</t>
  </si>
  <si>
    <t>Großmehring</t>
  </si>
  <si>
    <t>Großmölsen</t>
  </si>
  <si>
    <t>Großnaundorf</t>
  </si>
  <si>
    <t>Großneuhausen</t>
  </si>
  <si>
    <t>Großniedesheim</t>
  </si>
  <si>
    <t>Großolbersdorf</t>
  </si>
  <si>
    <t>Großostheim, M</t>
  </si>
  <si>
    <t>Großpösna</t>
  </si>
  <si>
    <t>Großpostwitz/O.L. / Budestecy</t>
  </si>
  <si>
    <t>Großpürschütz</t>
  </si>
  <si>
    <t>Großräschen/Rań, Stadt</t>
  </si>
  <si>
    <t>Großrinderfeld</t>
  </si>
  <si>
    <t>Großröhrsdorf, Stadt</t>
  </si>
  <si>
    <t>Großrosseln</t>
  </si>
  <si>
    <t>Großrückerswalde</t>
  </si>
  <si>
    <t>Großrudestedt</t>
  </si>
  <si>
    <t>Großschirma, Stadt</t>
  </si>
  <si>
    <t>Großschönau</t>
  </si>
  <si>
    <t>Großschwabhausen</t>
  </si>
  <si>
    <t>Großschweidnitz</t>
  </si>
  <si>
    <t>Großseifen</t>
  </si>
  <si>
    <t>Großsolt</t>
  </si>
  <si>
    <t>Großsteinhausen</t>
  </si>
  <si>
    <t>Großthiemig</t>
  </si>
  <si>
    <t>Großvargula</t>
  </si>
  <si>
    <t>Großwallstadt</t>
  </si>
  <si>
    <t>Großweil</t>
  </si>
  <si>
    <t>Großweitzschen</t>
  </si>
  <si>
    <t>Großwoltersdorf</t>
  </si>
  <si>
    <t>Grothusenkoog</t>
  </si>
  <si>
    <t>Grove</t>
  </si>
  <si>
    <t>Groven</t>
  </si>
  <si>
    <t>Grub</t>
  </si>
  <si>
    <t>Grub a.Forst</t>
  </si>
  <si>
    <t>Grube</t>
  </si>
  <si>
    <t>Gruibingen</t>
  </si>
  <si>
    <t>Grumbach</t>
  </si>
  <si>
    <t>Grünbach</t>
  </si>
  <si>
    <t>Grünberg, Stadt</t>
  </si>
  <si>
    <t>Gründau</t>
  </si>
  <si>
    <t>Grundhof</t>
  </si>
  <si>
    <t>Grundsheim</t>
  </si>
  <si>
    <t>Grünebach</t>
  </si>
  <si>
    <t>Grünenbach</t>
  </si>
  <si>
    <t>Grünendeich</t>
  </si>
  <si>
    <t>Grünenplan, gemfr. Gebiet</t>
  </si>
  <si>
    <t>Grünewald</t>
  </si>
  <si>
    <t>Grünhain-Beierfeld, Stadt</t>
  </si>
  <si>
    <t>Grünhainichen</t>
  </si>
  <si>
    <t>Grünheide (Mark)</t>
  </si>
  <si>
    <t>Grünkraut</t>
  </si>
  <si>
    <t>Grünow</t>
  </si>
  <si>
    <t>Grunow-Dammendorf</t>
  </si>
  <si>
    <t>Grünsfeld, Stadt</t>
  </si>
  <si>
    <t>Grünstadt, Stadt</t>
  </si>
  <si>
    <t>Grünwald</t>
  </si>
  <si>
    <t>Grünwalder Forst</t>
  </si>
  <si>
    <t>Gschwend</t>
  </si>
  <si>
    <t>Gstadt a.Chiemsee</t>
  </si>
  <si>
    <t>Guben, Stadt</t>
  </si>
  <si>
    <t>Güby</t>
  </si>
  <si>
    <t>Guckheim</t>
  </si>
  <si>
    <t>Gückingen</t>
  </si>
  <si>
    <t>Gudendorf</t>
  </si>
  <si>
    <t>Gudensberg, Stadt</t>
  </si>
  <si>
    <t>Guderhandviertel</t>
  </si>
  <si>
    <t>Gudow</t>
  </si>
  <si>
    <t>Guggenhausen</t>
  </si>
  <si>
    <t>Güglingen, Stadt</t>
  </si>
  <si>
    <t>Guhrow/Góry</t>
  </si>
  <si>
    <t>Guldental</t>
  </si>
  <si>
    <t>Gülitz-Reetz</t>
  </si>
  <si>
    <t>Güllesheim</t>
  </si>
  <si>
    <t>Gültz</t>
  </si>
  <si>
    <t>Gülzow</t>
  </si>
  <si>
    <t>Gülzow-Prüzen</t>
  </si>
  <si>
    <t>Gumbsheim</t>
  </si>
  <si>
    <t>Gummersbach, Stadt</t>
  </si>
  <si>
    <t>Gumperda</t>
  </si>
  <si>
    <t>Gumtow</t>
  </si>
  <si>
    <t>Gundelfingen</t>
  </si>
  <si>
    <t>Gundelfingen a.d.Donau, St</t>
  </si>
  <si>
    <t>Gundelsheim</t>
  </si>
  <si>
    <t>Gundelsheim, Stadt</t>
  </si>
  <si>
    <t>Gunderath</t>
  </si>
  <si>
    <t>Gundersheim</t>
  </si>
  <si>
    <t>Gundersweiler</t>
  </si>
  <si>
    <t>Gundheim</t>
  </si>
  <si>
    <t>Gundremmingen</t>
  </si>
  <si>
    <t>Gunningen</t>
  </si>
  <si>
    <t>Günstedt</t>
  </si>
  <si>
    <t>Guntersblum</t>
  </si>
  <si>
    <t>Güntersleben</t>
  </si>
  <si>
    <t>Günthersbühler Forst</t>
  </si>
  <si>
    <t>Günzach</t>
  </si>
  <si>
    <t>Günzburg, GKSt</t>
  </si>
  <si>
    <t>Gunzenhausen, St</t>
  </si>
  <si>
    <t>Gusborn</t>
  </si>
  <si>
    <t>Gusenburg</t>
  </si>
  <si>
    <t>Gusow-Platkow</t>
  </si>
  <si>
    <t>Güsten, Stadt</t>
  </si>
  <si>
    <t>Güster</t>
  </si>
  <si>
    <t>Gusterath</t>
  </si>
  <si>
    <t>Gustow</t>
  </si>
  <si>
    <t>Güstrow, Barlachstadt</t>
  </si>
  <si>
    <t>Gutach (Schwarzwaldbahn)</t>
  </si>
  <si>
    <t>Gutach im Breisgau</t>
  </si>
  <si>
    <t>Guteborn</t>
  </si>
  <si>
    <t>Gutenacker</t>
  </si>
  <si>
    <t>Gütenbach</t>
  </si>
  <si>
    <t>Gutenberg</t>
  </si>
  <si>
    <t>Gutenborn</t>
  </si>
  <si>
    <t>Guteneck</t>
  </si>
  <si>
    <t>Gutenstetten</t>
  </si>
  <si>
    <t>Gutenzell-Hürbel</t>
  </si>
  <si>
    <t>Gütersloh, Stadt</t>
  </si>
  <si>
    <t>Gutow</t>
  </si>
  <si>
    <t>Gutsbezirk Kaufunger Wald, gemfr. Gebiet</t>
  </si>
  <si>
    <t>Gutsbezirk Münsingen, gemeindefreies Gebiet</t>
  </si>
  <si>
    <t>Gutsbezirk Reinhardswald, gemfr. Gebiet</t>
  </si>
  <si>
    <t>Gutsbezirk Spessart, gemfr. Gebiet</t>
  </si>
  <si>
    <t>Guttenberg</t>
  </si>
  <si>
    <t>Guttenberger Wald</t>
  </si>
  <si>
    <t>Gutweiler</t>
  </si>
  <si>
    <t>Gützkow, Stadt</t>
  </si>
  <si>
    <t>Guxhagen</t>
  </si>
  <si>
    <t>Gyhum</t>
  </si>
  <si>
    <t>Haag</t>
  </si>
  <si>
    <t>Haag a.d.Amper</t>
  </si>
  <si>
    <t>Haag i.OB, M</t>
  </si>
  <si>
    <t>Haale</t>
  </si>
  <si>
    <t>Haan, Stadt</t>
  </si>
  <si>
    <t>Haar</t>
  </si>
  <si>
    <t>Haarbach</t>
  </si>
  <si>
    <t>Habach</t>
  </si>
  <si>
    <t>Habichtswald</t>
  </si>
  <si>
    <t>Habscheid</t>
  </si>
  <si>
    <t>Haby</t>
  </si>
  <si>
    <t>Hachenburg, Stadt</t>
  </si>
  <si>
    <t>Hackenheim</t>
  </si>
  <si>
    <t>Hacklberg</t>
  </si>
  <si>
    <t>Hadamar, Stadt</t>
  </si>
  <si>
    <t>Hademstorf</t>
  </si>
  <si>
    <t>Hadenfeld</t>
  </si>
  <si>
    <t>Hafenlohr</t>
  </si>
  <si>
    <t>Häg-Ehrsberg</t>
  </si>
  <si>
    <t>Hage, Flecken</t>
  </si>
  <si>
    <t>Hagelstadt</t>
  </si>
  <si>
    <t>Hagen</t>
  </si>
  <si>
    <t>Hagen am Teutoburger Wald</t>
  </si>
  <si>
    <t>Hagen im Bremischen</t>
  </si>
  <si>
    <t>Hagen, Stadt der FernUniversität</t>
  </si>
  <si>
    <t>Hagenbach, Stadt</t>
  </si>
  <si>
    <t>Hagenbüchach</t>
  </si>
  <si>
    <t>Hagenburg, Flecken</t>
  </si>
  <si>
    <t>Hagenow, Stadt</t>
  </si>
  <si>
    <t>Hagermarsch</t>
  </si>
  <si>
    <t>Hagnau am Bodensee</t>
  </si>
  <si>
    <t>Hahn</t>
  </si>
  <si>
    <t>Hahn am See</t>
  </si>
  <si>
    <t>Hahn bei Marienberg</t>
  </si>
  <si>
    <t>Hahnbach, M</t>
  </si>
  <si>
    <t>Hahnenbach</t>
  </si>
  <si>
    <t>Hahnheim</t>
  </si>
  <si>
    <t>Hähnichen</t>
  </si>
  <si>
    <t>Hahnstätten</t>
  </si>
  <si>
    <t>Hahnweiler</t>
  </si>
  <si>
    <t>Haibach</t>
  </si>
  <si>
    <t>Haidmühle</t>
  </si>
  <si>
    <t>Haiger, Stadt</t>
  </si>
  <si>
    <t>Haigerloch, Stadt</t>
  </si>
  <si>
    <t>Haimendorfer Forst</t>
  </si>
  <si>
    <t>Haimhausen</t>
  </si>
  <si>
    <t>Haiming</t>
  </si>
  <si>
    <t>Haina (Kloster)</t>
  </si>
  <si>
    <t>Hainau</t>
  </si>
  <si>
    <t>Hainburg</t>
  </si>
  <si>
    <t>Hainewalde</t>
  </si>
  <si>
    <t>Hainfeld</t>
  </si>
  <si>
    <t>Hainichen</t>
  </si>
  <si>
    <t>Hainichen, Stadt</t>
  </si>
  <si>
    <t>Hainsfarth</t>
  </si>
  <si>
    <t>Hainspitz</t>
  </si>
  <si>
    <t>Haiterbach, Stadt</t>
  </si>
  <si>
    <t>Halbe</t>
  </si>
  <si>
    <t>Halbemond</t>
  </si>
  <si>
    <t>Halberstadt, Stadt</t>
  </si>
  <si>
    <t>Halblech</t>
  </si>
  <si>
    <t>Halbs</t>
  </si>
  <si>
    <t>Haldensleben, Stadt</t>
  </si>
  <si>
    <t>Haldenwang</t>
  </si>
  <si>
    <t>Halenbeck-Rohlsdorf</t>
  </si>
  <si>
    <t>Halfing</t>
  </si>
  <si>
    <t>Hallbergmoos</t>
  </si>
  <si>
    <t>Halle</t>
  </si>
  <si>
    <t>Halle (Saale), Stadt</t>
  </si>
  <si>
    <t>Halle (Westf.), Stadt</t>
  </si>
  <si>
    <t>Hallenberg, Stadt</t>
  </si>
  <si>
    <t>Hallerndorf</t>
  </si>
  <si>
    <t>Hallgarten</t>
  </si>
  <si>
    <t>Hallig Hooge</t>
  </si>
  <si>
    <t>Hallschlag</t>
  </si>
  <si>
    <t>Hallstadt, St</t>
  </si>
  <si>
    <t>Halsbach</t>
  </si>
  <si>
    <t>Halsbrücke</t>
  </si>
  <si>
    <t>Halsdorf</t>
  </si>
  <si>
    <t>Halsenbach</t>
  </si>
  <si>
    <t>Halstenbek</t>
  </si>
  <si>
    <t>Haltern am See, Stadt</t>
  </si>
  <si>
    <t>Halver, Stadt</t>
  </si>
  <si>
    <t>Halvesbostel</t>
  </si>
  <si>
    <t>Hambach</t>
  </si>
  <si>
    <t>Hamberge</t>
  </si>
  <si>
    <t>Hambergen</t>
  </si>
  <si>
    <t>Hambrücken</t>
  </si>
  <si>
    <t>Hambuch</t>
  </si>
  <si>
    <t>Hambühren</t>
  </si>
  <si>
    <t>Hamburg, Freie und Hansestadt</t>
  </si>
  <si>
    <t>Hamdorf</t>
  </si>
  <si>
    <t>Hämelhausen</t>
  </si>
  <si>
    <t>Hameln, Stadt</t>
  </si>
  <si>
    <t>Hamersen</t>
  </si>
  <si>
    <t>Hamfelde</t>
  </si>
  <si>
    <t>Hamm</t>
  </si>
  <si>
    <t>Hamm (Sieg), Raiffeisengemeinde</t>
  </si>
  <si>
    <t>Hamm am Rhein</t>
  </si>
  <si>
    <t>Hamm, Stadt</t>
  </si>
  <si>
    <t>Hammah</t>
  </si>
  <si>
    <t>Hammelburg, St</t>
  </si>
  <si>
    <t>Hammer a.d. Uecker</t>
  </si>
  <si>
    <t>Hammersbach</t>
  </si>
  <si>
    <t>Hammerstedt</t>
  </si>
  <si>
    <t>Hammerstein</t>
  </si>
  <si>
    <t>Hamminkeln, Stadt</t>
  </si>
  <si>
    <t>Hammoor</t>
  </si>
  <si>
    <t>Hamwarde</t>
  </si>
  <si>
    <t>Hamweddel</t>
  </si>
  <si>
    <t>Hanau, Brüder-Grimm-Stadt</t>
  </si>
  <si>
    <t>Handeloh</t>
  </si>
  <si>
    <t>Handewitt</t>
  </si>
  <si>
    <t>Handorf</t>
  </si>
  <si>
    <t>Handrup</t>
  </si>
  <si>
    <t>Hanerau-Hademarschen</t>
  </si>
  <si>
    <t>Hangen-Weisheim</t>
  </si>
  <si>
    <t>Hanhofen</t>
  </si>
  <si>
    <t>Hankensbüttel</t>
  </si>
  <si>
    <t>Hann. Münden, Stadt</t>
  </si>
  <si>
    <t>Hannover, Landeshauptstadt</t>
  </si>
  <si>
    <t>Hanroth</t>
  </si>
  <si>
    <t>Hanshagen</t>
  </si>
  <si>
    <t>Hanstedt</t>
  </si>
  <si>
    <t>Happurg</t>
  </si>
  <si>
    <t>Harbach</t>
  </si>
  <si>
    <t>Harbke</t>
  </si>
  <si>
    <t>Harburg (Schwaben), St</t>
  </si>
  <si>
    <t>Hardebek</t>
  </si>
  <si>
    <t>Hardegsen, Stadt</t>
  </si>
  <si>
    <t>Hardert</t>
  </si>
  <si>
    <t>Hardheim</t>
  </si>
  <si>
    <t>Hardt</t>
  </si>
  <si>
    <t>Hardthausen am Kocher</t>
  </si>
  <si>
    <t>Haren (Ems), Stadt</t>
  </si>
  <si>
    <t>Hargarten</t>
  </si>
  <si>
    <t>Hargesheim</t>
  </si>
  <si>
    <t>Harmsdorf</t>
  </si>
  <si>
    <t>Harmstorf</t>
  </si>
  <si>
    <t>Harpstedt, Flecken</t>
  </si>
  <si>
    <t>Harrislee</t>
  </si>
  <si>
    <t>Harschbach</t>
  </si>
  <si>
    <t>Harscheid</t>
  </si>
  <si>
    <t>Harsdorf</t>
  </si>
  <si>
    <t>Harsefeld, Flecken</t>
  </si>
  <si>
    <t>Harsewinkel, Die Mähdrescherstadt</t>
  </si>
  <si>
    <t>Harsleben / Harschlewe</t>
  </si>
  <si>
    <t>Harspelt</t>
  </si>
  <si>
    <t>Harsum</t>
  </si>
  <si>
    <t>Hartenfels</t>
  </si>
  <si>
    <t>Hartenholm</t>
  </si>
  <si>
    <t>Hartenstein</t>
  </si>
  <si>
    <t>Hartenstein, Stadt</t>
  </si>
  <si>
    <t>Harth-Pöllnitz</t>
  </si>
  <si>
    <t>Hartha, Stadt</t>
  </si>
  <si>
    <t>Harthausen</t>
  </si>
  <si>
    <t>Hartheim am Rhein</t>
  </si>
  <si>
    <t>Härtlingen</t>
  </si>
  <si>
    <t>Hartmannsdorf</t>
  </si>
  <si>
    <t>Hartmannsdorf b. Kirchberg</t>
  </si>
  <si>
    <t>Hartmannsdorf-Reichenau</t>
  </si>
  <si>
    <t>Harxheim</t>
  </si>
  <si>
    <t>Harz (Landkreis Goslar), gemfr. Gebiet</t>
  </si>
  <si>
    <t>Harz (Landkreis Göttingen), gemfr. Geb.</t>
  </si>
  <si>
    <t>Harzgerode, Stadt</t>
  </si>
  <si>
    <t>Harztor</t>
  </si>
  <si>
    <t>Hasbergen</t>
  </si>
  <si>
    <t>Hasborn</t>
  </si>
  <si>
    <t>Haschbach am Remigiusberg</t>
  </si>
  <si>
    <t>Hasel</t>
  </si>
  <si>
    <t>Haselau</t>
  </si>
  <si>
    <t>Haselbach</t>
  </si>
  <si>
    <t>Haselbachtal</t>
  </si>
  <si>
    <t>Haseldorf</t>
  </si>
  <si>
    <t>Haselund</t>
  </si>
  <si>
    <t>Haselünne, Stadt</t>
  </si>
  <si>
    <t>Hasenkrug</t>
  </si>
  <si>
    <t>Hasenmoor</t>
  </si>
  <si>
    <t>Haserich</t>
  </si>
  <si>
    <t>Haslach im Kinzigtal, Stadt</t>
  </si>
  <si>
    <t>Hasloch</t>
  </si>
  <si>
    <t>Hasloh</t>
  </si>
  <si>
    <t>Haßbergen</t>
  </si>
  <si>
    <t>Hassel</t>
  </si>
  <si>
    <t>Hassel (Weser)</t>
  </si>
  <si>
    <t>Hasselbach</t>
  </si>
  <si>
    <t>Hasselberg</t>
  </si>
  <si>
    <t>Hasselroth</t>
  </si>
  <si>
    <t>Hassendorf</t>
  </si>
  <si>
    <t>Haßfurt, St</t>
  </si>
  <si>
    <t>Haßleben</t>
  </si>
  <si>
    <t>Haßloch</t>
  </si>
  <si>
    <t>Haßmersheim</t>
  </si>
  <si>
    <t>Haßmoor</t>
  </si>
  <si>
    <t>Haste</t>
  </si>
  <si>
    <t>Hatten</t>
  </si>
  <si>
    <t>Hattenhofen</t>
  </si>
  <si>
    <t>Hattersheim am Main, Stadt</t>
  </si>
  <si>
    <t>Hattert</t>
  </si>
  <si>
    <t>Hattgenstein</t>
  </si>
  <si>
    <t>Hattingen, Stadt</t>
  </si>
  <si>
    <t>Hattorf am Harz</t>
  </si>
  <si>
    <t>Hattstedt</t>
  </si>
  <si>
    <t>Hattstedtermarsch</t>
  </si>
  <si>
    <t>Hatzenbühl</t>
  </si>
  <si>
    <t>Hatzenport</t>
  </si>
  <si>
    <t>Hatzfeld (Eder), Stadt</t>
  </si>
  <si>
    <t>Hauenstein</t>
  </si>
  <si>
    <t>Haundorf</t>
  </si>
  <si>
    <t>Hauneck</t>
  </si>
  <si>
    <t>Haunetal</t>
  </si>
  <si>
    <t>Haunsheim</t>
  </si>
  <si>
    <t>Haunstetter Forst</t>
  </si>
  <si>
    <t>Hauptsmoor</t>
  </si>
  <si>
    <t>Hauptstuhl</t>
  </si>
  <si>
    <t>Haurain</t>
  </si>
  <si>
    <t>Hauroth</t>
  </si>
  <si>
    <t>Hausach, Stadt</t>
  </si>
  <si>
    <t>Hausbay</t>
  </si>
  <si>
    <t>Hausen</t>
  </si>
  <si>
    <t>Hausen (Wied)</t>
  </si>
  <si>
    <t>Hausen am Bussen</t>
  </si>
  <si>
    <t>Hausen am Tann</t>
  </si>
  <si>
    <t>Hausen b.Würzburg</t>
  </si>
  <si>
    <t>Hausen im Wiesental</t>
  </si>
  <si>
    <t>Hausen ob Verena</t>
  </si>
  <si>
    <t>Häusern</t>
  </si>
  <si>
    <t>Hausham</t>
  </si>
  <si>
    <t>Häuslingen</t>
  </si>
  <si>
    <t>Haussömmern</t>
  </si>
  <si>
    <t>Hausten</t>
  </si>
  <si>
    <t>Hausweiler</t>
  </si>
  <si>
    <t>Hauzenberg, St</t>
  </si>
  <si>
    <t>Havekost</t>
  </si>
  <si>
    <t>Havelaue</t>
  </si>
  <si>
    <t>Havelberg, Hansestadt</t>
  </si>
  <si>
    <t>Havelsee, Stadt</t>
  </si>
  <si>
    <t>Haverlah</t>
  </si>
  <si>
    <t>Havetoft</t>
  </si>
  <si>
    <t>Havixbeck</t>
  </si>
  <si>
    <t>Hawangen</t>
  </si>
  <si>
    <t>Hayingen, Stadt</t>
  </si>
  <si>
    <t>Haynrode</t>
  </si>
  <si>
    <t>Hebertsfelden</t>
  </si>
  <si>
    <t>Hebertshausen</t>
  </si>
  <si>
    <t>Hechingen, Stadt</t>
  </si>
  <si>
    <t>Hechthausen</t>
  </si>
  <si>
    <t>Heckelberg-Brunow</t>
  </si>
  <si>
    <t>Hecken</t>
  </si>
  <si>
    <t>Heckenbach</t>
  </si>
  <si>
    <t>Heckenmünster</t>
  </si>
  <si>
    <t>Heckhuscheid</t>
  </si>
  <si>
    <t>Hecklingen, Stadt</t>
  </si>
  <si>
    <t>Heddert</t>
  </si>
  <si>
    <t>Heddesbach</t>
  </si>
  <si>
    <t>Heddesheim</t>
  </si>
  <si>
    <t>Hedeper</t>
  </si>
  <si>
    <t>Hedersleben</t>
  </si>
  <si>
    <t>Hedwigenkoog</t>
  </si>
  <si>
    <t>Heede</t>
  </si>
  <si>
    <t>Heek</t>
  </si>
  <si>
    <t>Heemsen</t>
  </si>
  <si>
    <t>Heere</t>
  </si>
  <si>
    <t>Heeslingen</t>
  </si>
  <si>
    <t>Heeßen</t>
  </si>
  <si>
    <t>Hefersweiler</t>
  </si>
  <si>
    <t>Hehlen</t>
  </si>
  <si>
    <t>Heide, Stadt</t>
  </si>
  <si>
    <t>Heideblick</t>
  </si>
  <si>
    <t>Heideck, St</t>
  </si>
  <si>
    <t>Heidekamp</t>
  </si>
  <si>
    <t>Heideland</t>
  </si>
  <si>
    <t>Heidelberg, Stadt</t>
  </si>
  <si>
    <t>Heiden</t>
  </si>
  <si>
    <t>Heidenau</t>
  </si>
  <si>
    <t>Heidenau, Stadt</t>
  </si>
  <si>
    <t>Heidenberg</t>
  </si>
  <si>
    <t>Heidenburg</t>
  </si>
  <si>
    <t>Heidenheim an der Brenz, Stadt</t>
  </si>
  <si>
    <t>Heidenheim, M</t>
  </si>
  <si>
    <t>Heidenrod</t>
  </si>
  <si>
    <t>Heidersdorf</t>
  </si>
  <si>
    <t>Heidesee</t>
  </si>
  <si>
    <t>Heidgraben</t>
  </si>
  <si>
    <t>Heidmoor</t>
  </si>
  <si>
    <t>Heidmühlen</t>
  </si>
  <si>
    <t>Heidweiler</t>
  </si>
  <si>
    <t>Heigenbrücken</t>
  </si>
  <si>
    <t>Heikendorf</t>
  </si>
  <si>
    <t>Heilbach</t>
  </si>
  <si>
    <t>Heilbad Heiligenstadt, Stadt</t>
  </si>
  <si>
    <t>Heilberscheid</t>
  </si>
  <si>
    <t>Heilbronn, Universitätsstadt</t>
  </si>
  <si>
    <t>Heilenbach</t>
  </si>
  <si>
    <t>Heiligenberg</t>
  </si>
  <si>
    <t>Heiligengrabe</t>
  </si>
  <si>
    <t>Heiligenhafen, Stadt</t>
  </si>
  <si>
    <t>Heiligenhaus, Stadt</t>
  </si>
  <si>
    <t>Heiligenmoschel</t>
  </si>
  <si>
    <t>Heiligenroth</t>
  </si>
  <si>
    <t>Heiligenstadt i.OFr., M</t>
  </si>
  <si>
    <t>Heiligenstedten</t>
  </si>
  <si>
    <t>Heiligenstedtenerkamp</t>
  </si>
  <si>
    <t>Heiligkreuzsteinach</t>
  </si>
  <si>
    <t>Heilsbronn, St</t>
  </si>
  <si>
    <t>Heilshoop</t>
  </si>
  <si>
    <t>Heimbach</t>
  </si>
  <si>
    <t>Heimbach, Stadt</t>
  </si>
  <si>
    <t>Heimborn</t>
  </si>
  <si>
    <t>Heimbuchenthal</t>
  </si>
  <si>
    <t>Heimenkirch, M</t>
  </si>
  <si>
    <t>Heimertingen</t>
  </si>
  <si>
    <t>Heimsheim, Stadt</t>
  </si>
  <si>
    <t>Heimweiler</t>
  </si>
  <si>
    <t>Heinade</t>
  </si>
  <si>
    <t>Heinbockel</t>
  </si>
  <si>
    <t>Heinersbrück/Móst</t>
  </si>
  <si>
    <t>Heinersreuth</t>
  </si>
  <si>
    <t>Heinersreuther Forst</t>
  </si>
  <si>
    <t>Heiningen</t>
  </si>
  <si>
    <t>Heinkenborstel</t>
  </si>
  <si>
    <t>Heinrichsthal</t>
  </si>
  <si>
    <t>Heinrichsthaler Forst</t>
  </si>
  <si>
    <t>Heinrichswalde</t>
  </si>
  <si>
    <t>Heinsberg, Stadt</t>
  </si>
  <si>
    <t>Heinsdorfergrund</t>
  </si>
  <si>
    <t>Heinsen</t>
  </si>
  <si>
    <t>Heinzenbach</t>
  </si>
  <si>
    <t>Heinzenberg</t>
  </si>
  <si>
    <t>Heinzenhausen</t>
  </si>
  <si>
    <t>Heisdorf</t>
  </si>
  <si>
    <t>Heist</t>
  </si>
  <si>
    <t>Heistenbach</t>
  </si>
  <si>
    <t>Heitersheim, Stadt</t>
  </si>
  <si>
    <t>Helbedündorf</t>
  </si>
  <si>
    <t>Helbra</t>
  </si>
  <si>
    <t>Heldburg, Stadt</t>
  </si>
  <si>
    <t>Heldenstein</t>
  </si>
  <si>
    <t>Helferskirchen</t>
  </si>
  <si>
    <t>Helgoland</t>
  </si>
  <si>
    <t>Hellenhahn-Schellenberg</t>
  </si>
  <si>
    <t>Hellenthal</t>
  </si>
  <si>
    <t>Hellertshausen</t>
  </si>
  <si>
    <t>Hellschen-Heringsand-Unterschaar</t>
  </si>
  <si>
    <t>Hellwege</t>
  </si>
  <si>
    <t>Helmbrechts, St</t>
  </si>
  <si>
    <t>Helmenzen</t>
  </si>
  <si>
    <t>Helmeroth</t>
  </si>
  <si>
    <t>Helmstadt-Bargen</t>
  </si>
  <si>
    <t>Helmstadt, M</t>
  </si>
  <si>
    <t>Helmstedt, gemfr. Gebiet</t>
  </si>
  <si>
    <t>Helmstedt, Stadt</t>
  </si>
  <si>
    <t>Helmstorf</t>
  </si>
  <si>
    <t>Helpsen</t>
  </si>
  <si>
    <t>Helsa</t>
  </si>
  <si>
    <t>Helse</t>
  </si>
  <si>
    <t>Heltersberg</t>
  </si>
  <si>
    <t>Helvesiek</t>
  </si>
  <si>
    <t>Hemau, St</t>
  </si>
  <si>
    <t>Hemdingen</t>
  </si>
  <si>
    <t>Hemer, Stadt</t>
  </si>
  <si>
    <t>Hemhofen</t>
  </si>
  <si>
    <t>Hemme</t>
  </si>
  <si>
    <t>Hemmelzen</t>
  </si>
  <si>
    <t>Hemmersheim</t>
  </si>
  <si>
    <t>Hemmingen</t>
  </si>
  <si>
    <t>Hemmingen, Stadt</t>
  </si>
  <si>
    <t>Hemmingstedt</t>
  </si>
  <si>
    <t>Hemmoor, Stadt</t>
  </si>
  <si>
    <t>Hemsbach, Stadt</t>
  </si>
  <si>
    <t>Hemsbünde</t>
  </si>
  <si>
    <t>Hemslingen</t>
  </si>
  <si>
    <t>Hemsloh</t>
  </si>
  <si>
    <t>Henau</t>
  </si>
  <si>
    <t>Hendungen</t>
  </si>
  <si>
    <t>Henfenfeld</t>
  </si>
  <si>
    <t>Henfstädt</t>
  </si>
  <si>
    <t>Hengersberg, M</t>
  </si>
  <si>
    <t>Hennef (Sieg), Stadt</t>
  </si>
  <si>
    <t>Hennigsdorf, Stadt</t>
  </si>
  <si>
    <t>Hennstedt</t>
  </si>
  <si>
    <t>Hennweiler</t>
  </si>
  <si>
    <t>Henschtal</t>
  </si>
  <si>
    <t>Henstedt-Ulzburg</t>
  </si>
  <si>
    <t>Hentern</t>
  </si>
  <si>
    <t>Hepberg</t>
  </si>
  <si>
    <t>Heppenheim (Bergstraße), Kreisstadt</t>
  </si>
  <si>
    <t>Hepstedt</t>
  </si>
  <si>
    <t>Herbertingen</t>
  </si>
  <si>
    <t>Herbolzheim, Stadt</t>
  </si>
  <si>
    <t>Herborn</t>
  </si>
  <si>
    <t>Herborn, Stadt</t>
  </si>
  <si>
    <t>Herbrechtingen, Stadt</t>
  </si>
  <si>
    <t>Herbsleben</t>
  </si>
  <si>
    <t>Herbstadt</t>
  </si>
  <si>
    <t>Herbstein, Stadt</t>
  </si>
  <si>
    <t>Herbstmühle</t>
  </si>
  <si>
    <t>Herchweiler</t>
  </si>
  <si>
    <t>Herdecke, Stadt</t>
  </si>
  <si>
    <t>Herdorf, Stadt</t>
  </si>
  <si>
    <t>Herdwangen-Schönach</t>
  </si>
  <si>
    <t>Heretsried</t>
  </si>
  <si>
    <t>Herford, Hansestadt</t>
  </si>
  <si>
    <t>Herforst</t>
  </si>
  <si>
    <t>Hergatz</t>
  </si>
  <si>
    <t>Hergenfeld</t>
  </si>
  <si>
    <t>Hergenroth</t>
  </si>
  <si>
    <t>Hergensweiler</t>
  </si>
  <si>
    <t>Hergersweiler</t>
  </si>
  <si>
    <t>Hergisdorf</t>
  </si>
  <si>
    <t>Heringen (Werra), Stadt</t>
  </si>
  <si>
    <t>Heringen/Helme, Stadt</t>
  </si>
  <si>
    <t>Heringsdorf</t>
  </si>
  <si>
    <t>Heringsdorf, Ostseebad</t>
  </si>
  <si>
    <t>Herl</t>
  </si>
  <si>
    <t>Herleshausen</t>
  </si>
  <si>
    <t>Hermaringen</t>
  </si>
  <si>
    <t>Hermersberg</t>
  </si>
  <si>
    <t>Hermeskeil, Stadt</t>
  </si>
  <si>
    <t>Hermsdorf</t>
  </si>
  <si>
    <t>Hermsdorf, Stadt</t>
  </si>
  <si>
    <t>Hermsdorf/Erzgeb.</t>
  </si>
  <si>
    <t>Herne, Stadt</t>
  </si>
  <si>
    <t>Herold</t>
  </si>
  <si>
    <t>Heroldsbach</t>
  </si>
  <si>
    <t>Heroldsberg, M</t>
  </si>
  <si>
    <t>Heroldstatt</t>
  </si>
  <si>
    <t>Herren-Sulzbach</t>
  </si>
  <si>
    <t>Herrenberg, Stadt</t>
  </si>
  <si>
    <t>Herresbach</t>
  </si>
  <si>
    <t>Herrieden, St</t>
  </si>
  <si>
    <t>Herrischried</t>
  </si>
  <si>
    <t>Herrngiersdorf</t>
  </si>
  <si>
    <t>Herrnhut, Stadt</t>
  </si>
  <si>
    <t>Herrnwald</t>
  </si>
  <si>
    <t>Herrsching a.Ammersee</t>
  </si>
  <si>
    <t>Herrstein</t>
  </si>
  <si>
    <t>Hersbruck, St</t>
  </si>
  <si>
    <t>Herschbach</t>
  </si>
  <si>
    <t>Herschbach (Oberwesterwald)</t>
  </si>
  <si>
    <t>Herschberg</t>
  </si>
  <si>
    <t>Herschbroich</t>
  </si>
  <si>
    <t>Herscheid</t>
  </si>
  <si>
    <t>Herschweiler-Pettersheim</t>
  </si>
  <si>
    <t>Hersdorf</t>
  </si>
  <si>
    <t>Herten, Stadt</t>
  </si>
  <si>
    <t>Herxheim am Berg</t>
  </si>
  <si>
    <t>Herxheim bei Landau/ Pfalz</t>
  </si>
  <si>
    <t>Herxheimweyher</t>
  </si>
  <si>
    <t>Herzberg (Elster), Stadt</t>
  </si>
  <si>
    <t>Herzberg (Mark)</t>
  </si>
  <si>
    <t>Herzberg am Harz, Stadt</t>
  </si>
  <si>
    <t>Herzebrock-Clarholz</t>
  </si>
  <si>
    <t>Herzfeld</t>
  </si>
  <si>
    <t>Herzhorn</t>
  </si>
  <si>
    <t>Herzlake</t>
  </si>
  <si>
    <t>Herzogenaurach, St</t>
  </si>
  <si>
    <t>Herzogenrath, Stadt</t>
  </si>
  <si>
    <t>Hesel</t>
  </si>
  <si>
    <t>Hespe</t>
  </si>
  <si>
    <t>Heßdorf</t>
  </si>
  <si>
    <t>Heßheim</t>
  </si>
  <si>
    <t>Hessigheim</t>
  </si>
  <si>
    <t>Hessisch Lichtenau, Stadt</t>
  </si>
  <si>
    <t>Hessisch Oldendorf, Stadt</t>
  </si>
  <si>
    <t>Hesweiler</t>
  </si>
  <si>
    <t>Hetlingen</t>
  </si>
  <si>
    <t>Hetschburg</t>
  </si>
  <si>
    <t>Hettenhausen</t>
  </si>
  <si>
    <t>Hettenleidelheim</t>
  </si>
  <si>
    <t>Hettenrodt</t>
  </si>
  <si>
    <t>Hettenshausen</t>
  </si>
  <si>
    <t>Hettingen, Stadt</t>
  </si>
  <si>
    <t>Hettstadt</t>
  </si>
  <si>
    <t>Hettstedt, Stadt</t>
  </si>
  <si>
    <t>Hetzerath</t>
  </si>
  <si>
    <t>Hetzles</t>
  </si>
  <si>
    <t>Heubach, Stadt</t>
  </si>
  <si>
    <t>Heuchelheim a. d. Lahn</t>
  </si>
  <si>
    <t>Heuchelheim bei Frankenthal</t>
  </si>
  <si>
    <t>Heuchelheim-Klingen</t>
  </si>
  <si>
    <t>Heuchlingen</t>
  </si>
  <si>
    <t>Heuerßen</t>
  </si>
  <si>
    <t>Heukewalde</t>
  </si>
  <si>
    <t>Heupelzen</t>
  </si>
  <si>
    <t>Heusenstamm, Stadt</t>
  </si>
  <si>
    <t>Heustreu</t>
  </si>
  <si>
    <t>Heusweiler</t>
  </si>
  <si>
    <t>Heuthen</t>
  </si>
  <si>
    <t>Heuweiler</t>
  </si>
  <si>
    <t>Heuzert</t>
  </si>
  <si>
    <t>Heyen</t>
  </si>
  <si>
    <t>Heyersdorf</t>
  </si>
  <si>
    <t>Hiddenhausen</t>
  </si>
  <si>
    <t>Hilbersdorf</t>
  </si>
  <si>
    <t>Hilchenbach, Stadt</t>
  </si>
  <si>
    <t>Hildburghausen, Stadt</t>
  </si>
  <si>
    <t>Hilden, Stadt</t>
  </si>
  <si>
    <t>Hilders, Marktgemeinde</t>
  </si>
  <si>
    <t>Hildesheim, Stadt</t>
  </si>
  <si>
    <t>Hildrizhausen</t>
  </si>
  <si>
    <t>Hilgenroth</t>
  </si>
  <si>
    <t>Hilgermissen</t>
  </si>
  <si>
    <t>Hilgert</t>
  </si>
  <si>
    <t>Hilgertshausen-Tandern</t>
  </si>
  <si>
    <t>Hilkenbrook</t>
  </si>
  <si>
    <t>Hille</t>
  </si>
  <si>
    <t>Hillerse</t>
  </si>
  <si>
    <t>Hillesheim</t>
  </si>
  <si>
    <t>Hillesheim, Stadt</t>
  </si>
  <si>
    <t>Hillgroven</t>
  </si>
  <si>
    <t>Hillscheid</t>
  </si>
  <si>
    <t>Hilpoltstein, St</t>
  </si>
  <si>
    <t>Hilscheid</t>
  </si>
  <si>
    <t>Hilst</t>
  </si>
  <si>
    <t>Hiltenfingen</t>
  </si>
  <si>
    <t>Hilter am Teutoburger Wald</t>
  </si>
  <si>
    <t>Hiltpoltstein, M</t>
  </si>
  <si>
    <t>Hilzingen</t>
  </si>
  <si>
    <t>Himbergen</t>
  </si>
  <si>
    <t>Himmelkron</t>
  </si>
  <si>
    <t>Himmelpforten</t>
  </si>
  <si>
    <t>Himmelstadt</t>
  </si>
  <si>
    <t>Himmighofen</t>
  </si>
  <si>
    <t>Hingstheide</t>
  </si>
  <si>
    <t>Hinrichshagen</t>
  </si>
  <si>
    <t>Hinte</t>
  </si>
  <si>
    <t>Hinterschmiding</t>
  </si>
  <si>
    <t>Hintersee</t>
  </si>
  <si>
    <t>Hintertiefenbach</t>
  </si>
  <si>
    <t>Hinterweidenthal</t>
  </si>
  <si>
    <t>Hinterweiler</t>
  </si>
  <si>
    <t>Hinterzarten</t>
  </si>
  <si>
    <t>Hinzenburg</t>
  </si>
  <si>
    <t>Hinzert-Pölert</t>
  </si>
  <si>
    <t>Hinzweiler</t>
  </si>
  <si>
    <t>Hipstedt</t>
  </si>
  <si>
    <t>Hirrlingen</t>
  </si>
  <si>
    <t>Hirschaid, M</t>
  </si>
  <si>
    <t>Hirschau, St</t>
  </si>
  <si>
    <t>Hirschbach</t>
  </si>
  <si>
    <t>Hirschberg</t>
  </si>
  <si>
    <t>Hirschberg an der Bergstraße</t>
  </si>
  <si>
    <t>Hirschberg, Stadt</t>
  </si>
  <si>
    <t>Hirschfeld</t>
  </si>
  <si>
    <t>Hirschfeld (Hunsrück)</t>
  </si>
  <si>
    <t>Hirschhorn (Neckar), Stadt</t>
  </si>
  <si>
    <t>Hirschhorn/ Pfalz</t>
  </si>
  <si>
    <t>Hirschstein</t>
  </si>
  <si>
    <t>Hirschthal</t>
  </si>
  <si>
    <t>Hirten</t>
  </si>
  <si>
    <t>Hirz-Maulsbach</t>
  </si>
  <si>
    <t>Hirzenhain</t>
  </si>
  <si>
    <t>Hittbergen</t>
  </si>
  <si>
    <t>Hitzacker (Elbe), Stadt</t>
  </si>
  <si>
    <t>Hitzhofen</t>
  </si>
  <si>
    <t>Hitzhusen</t>
  </si>
  <si>
    <t>Höchberg, M</t>
  </si>
  <si>
    <t>Hochborn</t>
  </si>
  <si>
    <t>Hochdonn</t>
  </si>
  <si>
    <t>Hochdorf</t>
  </si>
  <si>
    <t>Hochdorf-Assenheim</t>
  </si>
  <si>
    <t>Höchenschwand</t>
  </si>
  <si>
    <t>Höchheim</t>
  </si>
  <si>
    <t>Hochheim am Main, Stadt</t>
  </si>
  <si>
    <t>Hochkirch / Bukecy</t>
  </si>
  <si>
    <t>Hochscheid</t>
  </si>
  <si>
    <t>Hochspeyer</t>
  </si>
  <si>
    <t>Höchst i. Odw.</t>
  </si>
  <si>
    <t>Hochstadt (Pfalz)</t>
  </si>
  <si>
    <t>Höchstadt a.d.Aisch, St</t>
  </si>
  <si>
    <t>Höchstädt a.d.Donau, St</t>
  </si>
  <si>
    <t>Hochstadt a.Main</t>
  </si>
  <si>
    <t>Höchstädt i.Fichtelgebirge</t>
  </si>
  <si>
    <t>Hochstätten</t>
  </si>
  <si>
    <t>Höchstberg</t>
  </si>
  <si>
    <t>Höchstenbach</t>
  </si>
  <si>
    <t>Hochstetten-Dhaun</t>
  </si>
  <si>
    <t>Hockenheim, Stadt</t>
  </si>
  <si>
    <t>Hockweiler</t>
  </si>
  <si>
    <t>Hodenhagen</t>
  </si>
  <si>
    <t>Hodorf</t>
  </si>
  <si>
    <t>Hof</t>
  </si>
  <si>
    <t>Hofbieber</t>
  </si>
  <si>
    <t>Höfen an der Enz</t>
  </si>
  <si>
    <t>Hoffeld</t>
  </si>
  <si>
    <t>Hofgeismar, Stadt</t>
  </si>
  <si>
    <t>Hofheim am Taunus, Kreisstadt</t>
  </si>
  <si>
    <t>Hofheim i.UFr., St</t>
  </si>
  <si>
    <t>Hofkirchen, M</t>
  </si>
  <si>
    <t>Hofstetten</t>
  </si>
  <si>
    <t>Högel</t>
  </si>
  <si>
    <t>Högersdorf</t>
  </si>
  <si>
    <t>Högsdorf</t>
  </si>
  <si>
    <t>Höhbeck</t>
  </si>
  <si>
    <t>Hohberg</t>
  </si>
  <si>
    <t>Hohe Börde</t>
  </si>
  <si>
    <t>Hohe Wart</t>
  </si>
  <si>
    <t>Höheinöd</t>
  </si>
  <si>
    <t>Höheischweiler</t>
  </si>
  <si>
    <t>Hohen Demzin</t>
  </si>
  <si>
    <t>Hohen Neuendorf, Stadt</t>
  </si>
  <si>
    <t>Hohen Pritz</t>
  </si>
  <si>
    <t>Hohen Sprenz</t>
  </si>
  <si>
    <t>Hohen Viecheln</t>
  </si>
  <si>
    <t>Hohen Wangelin</t>
  </si>
  <si>
    <t>Hohen-Sülzen</t>
  </si>
  <si>
    <t>Hohenahr</t>
  </si>
  <si>
    <t>Hohenaltheim</t>
  </si>
  <si>
    <t>Hohenaspe</t>
  </si>
  <si>
    <t>Hohenau</t>
  </si>
  <si>
    <t>Hohenberg a.d.Eger, St</t>
  </si>
  <si>
    <t>Hohenberg-Krusemark</t>
  </si>
  <si>
    <t>Hohenbocka</t>
  </si>
  <si>
    <t>Hohenbollentin</t>
  </si>
  <si>
    <t>Hohenbrunn</t>
  </si>
  <si>
    <t>Hohenbucko</t>
  </si>
  <si>
    <t>Hohenburg, M</t>
  </si>
  <si>
    <t>Hohendubrau / Wysoka Dubrawa</t>
  </si>
  <si>
    <t>Hohenfelde</t>
  </si>
  <si>
    <t>Hohenfelden</t>
  </si>
  <si>
    <t>Hohenfels</t>
  </si>
  <si>
    <t>Hohenfels-Essingen</t>
  </si>
  <si>
    <t>Hohenfels, M</t>
  </si>
  <si>
    <t>Hohenfinow</t>
  </si>
  <si>
    <t>Hohenfurch</t>
  </si>
  <si>
    <t>Hohengandern</t>
  </si>
  <si>
    <t>Hohenhameln</t>
  </si>
  <si>
    <t>Hohenhorn</t>
  </si>
  <si>
    <t>Hohenkammer</t>
  </si>
  <si>
    <t>Hohenkirchen</t>
  </si>
  <si>
    <t>Höhenkirchen-Siegertsbrunn</t>
  </si>
  <si>
    <t>Höhenland</t>
  </si>
  <si>
    <t>Hohenleimbach</t>
  </si>
  <si>
    <t>Hohenleipisch</t>
  </si>
  <si>
    <t>Hohenleuben, Stadt</t>
  </si>
  <si>
    <t>Hohenlinden</t>
  </si>
  <si>
    <t>Hohenlockstedt</t>
  </si>
  <si>
    <t>Hohenmocker</t>
  </si>
  <si>
    <t>Hohenmölsen, Stadt</t>
  </si>
  <si>
    <t>Hohenöllen</t>
  </si>
  <si>
    <t>Hohenpeißenberg</t>
  </si>
  <si>
    <t>Hohenpolding</t>
  </si>
  <si>
    <t>Hohenroda</t>
  </si>
  <si>
    <t>Hohenroth</t>
  </si>
  <si>
    <t>Hohenselchow-Groß Pinnow</t>
  </si>
  <si>
    <t>Hohenstadt</t>
  </si>
  <si>
    <t>Hohenstein</t>
  </si>
  <si>
    <t>Hohenstein-Ernstthal, Stadt</t>
  </si>
  <si>
    <t>Hohentengen</t>
  </si>
  <si>
    <t>Hohentengen am Hochrhein</t>
  </si>
  <si>
    <t>Hohenthann</t>
  </si>
  <si>
    <t>Hohenwart, M</t>
  </si>
  <si>
    <t>Hohenwarte</t>
  </si>
  <si>
    <t>Hohenwarth</t>
  </si>
  <si>
    <t>Hohenwestedt</t>
  </si>
  <si>
    <t>Hohenzieritz</t>
  </si>
  <si>
    <t>Höhfröschen</t>
  </si>
  <si>
    <t>Hohn</t>
  </si>
  <si>
    <t>Höhn</t>
  </si>
  <si>
    <t>Hohndorf</t>
  </si>
  <si>
    <t>Höhndorf</t>
  </si>
  <si>
    <t>Hohne</t>
  </si>
  <si>
    <t>Hohnhorst</t>
  </si>
  <si>
    <t>Hohnstein, Stadt</t>
  </si>
  <si>
    <t>Hohnstorf (Elbe)</t>
  </si>
  <si>
    <t>Höhr-Grenzhausen, Stadt</t>
  </si>
  <si>
    <t>Hohwacht (Ostsee)</t>
  </si>
  <si>
    <t>Hoisdorf</t>
  </si>
  <si>
    <t>Holdorf</t>
  </si>
  <si>
    <t>Holenberg</t>
  </si>
  <si>
    <t>Holldorf</t>
  </si>
  <si>
    <t>Holle</t>
  </si>
  <si>
    <t>Hollenbach</t>
  </si>
  <si>
    <t>Hollenbek</t>
  </si>
  <si>
    <t>Hollenstedt</t>
  </si>
  <si>
    <t>Holler</t>
  </si>
  <si>
    <t>Hollern-Twielenfleth</t>
  </si>
  <si>
    <t>Hollfeld, St</t>
  </si>
  <si>
    <t>Hollingstedt</t>
  </si>
  <si>
    <t>Hollnich</t>
  </si>
  <si>
    <t>Hollnseth</t>
  </si>
  <si>
    <t>Hollstadt</t>
  </si>
  <si>
    <t>Holm</t>
  </si>
  <si>
    <t>Holste</t>
  </si>
  <si>
    <t>Holstenniendorf</t>
  </si>
  <si>
    <t>Holsthum</t>
  </si>
  <si>
    <t>Holt</t>
  </si>
  <si>
    <t>Holtgast</t>
  </si>
  <si>
    <t>Holthusen</t>
  </si>
  <si>
    <t>Holtland</t>
  </si>
  <si>
    <t>Holtsee</t>
  </si>
  <si>
    <t>Holzappel</t>
  </si>
  <si>
    <t>Holzbach</t>
  </si>
  <si>
    <t>Holzbunge</t>
  </si>
  <si>
    <t>Holzdorf</t>
  </si>
  <si>
    <t>Holzen</t>
  </si>
  <si>
    <t>Holzerath</t>
  </si>
  <si>
    <t>Holzgerlingen, Stadt</t>
  </si>
  <si>
    <t>Holzgünz</t>
  </si>
  <si>
    <t>Holzhausen an der Haide</t>
  </si>
  <si>
    <t>Holzheim</t>
  </si>
  <si>
    <t>Holzheim a.Forst</t>
  </si>
  <si>
    <t>Holzkirch</t>
  </si>
  <si>
    <t>Holzkirchen</t>
  </si>
  <si>
    <t>Holzkirchen, M</t>
  </si>
  <si>
    <t>Holzmaden</t>
  </si>
  <si>
    <t>Holzminden, gemfr. Gebiet</t>
  </si>
  <si>
    <t>Holzminden, Stadt</t>
  </si>
  <si>
    <t>Holzsußra</t>
  </si>
  <si>
    <t>Holzwickede</t>
  </si>
  <si>
    <t>Homberg</t>
  </si>
  <si>
    <t>Hömberg</t>
  </si>
  <si>
    <t>Homberg (Efze), Reformationsstadt, Kreisstadt</t>
  </si>
  <si>
    <t>Homberg (Ohm), Stadt</t>
  </si>
  <si>
    <t>Homburg, Kreisstadt</t>
  </si>
  <si>
    <t>Hommerdingen</t>
  </si>
  <si>
    <t>Honerath</t>
  </si>
  <si>
    <t>Honigsee</t>
  </si>
  <si>
    <t>Hönningen</t>
  </si>
  <si>
    <t>Hontheim</t>
  </si>
  <si>
    <t>Hoogstede</t>
  </si>
  <si>
    <t>Hoort</t>
  </si>
  <si>
    <t>Hopferau</t>
  </si>
  <si>
    <t>Höpfingen</t>
  </si>
  <si>
    <t>Hoppegarten</t>
  </si>
  <si>
    <t>Hoppenrade</t>
  </si>
  <si>
    <t>Hoppstädten</t>
  </si>
  <si>
    <t>Hoppstädten-Weiersbach</t>
  </si>
  <si>
    <t>Hopsten</t>
  </si>
  <si>
    <t>Horath</t>
  </si>
  <si>
    <t>Horb am Neckar, Stadt</t>
  </si>
  <si>
    <t>Horbach</t>
  </si>
  <si>
    <t>Horben</t>
  </si>
  <si>
    <t>Horbruch</t>
  </si>
  <si>
    <t>Hörden am Harz</t>
  </si>
  <si>
    <t>Hördt</t>
  </si>
  <si>
    <t>Horgau</t>
  </si>
  <si>
    <t>Horgenzell</t>
  </si>
  <si>
    <t>Hörgertshausen</t>
  </si>
  <si>
    <t>Horhausen</t>
  </si>
  <si>
    <t>Horhausen (Westerwald)</t>
  </si>
  <si>
    <t>Höringen</t>
  </si>
  <si>
    <t>Horka</t>
  </si>
  <si>
    <t>Horn</t>
  </si>
  <si>
    <t>Horn-Bad Meinberg, Stadt</t>
  </si>
  <si>
    <t>Hornbach, Stadt</t>
  </si>
  <si>
    <t>Hornbek</t>
  </si>
  <si>
    <t>Hornberg, Stadt</t>
  </si>
  <si>
    <t>Horneburg, Flecken</t>
  </si>
  <si>
    <t>Hornsömmern</t>
  </si>
  <si>
    <t>Hornstorf</t>
  </si>
  <si>
    <t>Hörnum (Sylt)</t>
  </si>
  <si>
    <t>Horperath</t>
  </si>
  <si>
    <t>Horrweiler</t>
  </si>
  <si>
    <t>Horschbach</t>
  </si>
  <si>
    <t>Hörscheid</t>
  </si>
  <si>
    <t>Hörschhausen</t>
  </si>
  <si>
    <t>Hörsel</t>
  </si>
  <si>
    <t>Hörselberg-Hainich</t>
  </si>
  <si>
    <t>Horst</t>
  </si>
  <si>
    <t>Horst (Holstein)</t>
  </si>
  <si>
    <t>Horstedt</t>
  </si>
  <si>
    <t>Hörstel, Stadt</t>
  </si>
  <si>
    <t>Hörsten</t>
  </si>
  <si>
    <t>Horstmar, Stadt der Burgmannshöfe</t>
  </si>
  <si>
    <t>Hörup</t>
  </si>
  <si>
    <t>Hösbach, M</t>
  </si>
  <si>
    <t>Hosenfeld</t>
  </si>
  <si>
    <t>Höslwang</t>
  </si>
  <si>
    <t>Hoßkirch</t>
  </si>
  <si>
    <t>Hosten</t>
  </si>
  <si>
    <t>Hötensleben</t>
  </si>
  <si>
    <t>Hottenbach</t>
  </si>
  <si>
    <t>Höttingen</t>
  </si>
  <si>
    <t>Hövede</t>
  </si>
  <si>
    <t>Hövelhof, Sennegemeinde</t>
  </si>
  <si>
    <t>Hövels</t>
  </si>
  <si>
    <t>Höxter, Stadt</t>
  </si>
  <si>
    <t>Hoya, Stadt</t>
  </si>
  <si>
    <t>Hoyerhagen</t>
  </si>
  <si>
    <t>Hoyerswerda / Wojerecy, Stadt</t>
  </si>
  <si>
    <t>Hübingen</t>
  </si>
  <si>
    <t>Hüblingen</t>
  </si>
  <si>
    <t>Hückelhoven, Stadt</t>
  </si>
  <si>
    <t>Hückeswagen, Schloss-Stadt</t>
  </si>
  <si>
    <t>Hude</t>
  </si>
  <si>
    <t>Hüde</t>
  </si>
  <si>
    <t>Hude (Oldb)</t>
  </si>
  <si>
    <t>Hüffelsheim</t>
  </si>
  <si>
    <t>Hüffenhardt</t>
  </si>
  <si>
    <t>Hüffler</t>
  </si>
  <si>
    <t>Hüfingen, Stadt</t>
  </si>
  <si>
    <t>Hügelsheim</t>
  </si>
  <si>
    <t>Huglfing</t>
  </si>
  <si>
    <t>Hugoldsdorf</t>
  </si>
  <si>
    <t>Huisheim</t>
  </si>
  <si>
    <t>Huje</t>
  </si>
  <si>
    <t>Hülben</t>
  </si>
  <si>
    <t>Hüllhorst</t>
  </si>
  <si>
    <t>Hülseburg</t>
  </si>
  <si>
    <t>Hülsede</t>
  </si>
  <si>
    <t>Hümmel</t>
  </si>
  <si>
    <t>Hummelfeld</t>
  </si>
  <si>
    <t>Hummelshain</t>
  </si>
  <si>
    <t>Hummeltal</t>
  </si>
  <si>
    <t>Hümmerich</t>
  </si>
  <si>
    <t>Humptrup</t>
  </si>
  <si>
    <t>Hundelshausen</t>
  </si>
  <si>
    <t>Hunderdorf</t>
  </si>
  <si>
    <t>Hundhaupten</t>
  </si>
  <si>
    <t>Hunding</t>
  </si>
  <si>
    <t>Hundsangen</t>
  </si>
  <si>
    <t>Hundsbach</t>
  </si>
  <si>
    <t>Hundsdorf</t>
  </si>
  <si>
    <t>Hünfeld, Konrad-Zuse-Stadt</t>
  </si>
  <si>
    <t>Hünfelden</t>
  </si>
  <si>
    <t>Hungen, Stadt</t>
  </si>
  <si>
    <t>Hungenroth</t>
  </si>
  <si>
    <t>Hünstetten</t>
  </si>
  <si>
    <t>Hünxe</t>
  </si>
  <si>
    <t>Hunzel</t>
  </si>
  <si>
    <t>Hupperath</t>
  </si>
  <si>
    <t>Hurlach</t>
  </si>
  <si>
    <t>Hürtgenwald</t>
  </si>
  <si>
    <t>Hürth, Stadt</t>
  </si>
  <si>
    <t>Hürup</t>
  </si>
  <si>
    <t>Husby</t>
  </si>
  <si>
    <t>Hüsby</t>
  </si>
  <si>
    <t>Husum</t>
  </si>
  <si>
    <t>Husum, Stadt</t>
  </si>
  <si>
    <t>Hütschenhausen</t>
  </si>
  <si>
    <t>Hüttblek</t>
  </si>
  <si>
    <t>Hütten</t>
  </si>
  <si>
    <t>Hüttenberg</t>
  </si>
  <si>
    <t>Hütterscheid</t>
  </si>
  <si>
    <t>Hutthurm, M</t>
  </si>
  <si>
    <t>Hüttingen an der Kyll</t>
  </si>
  <si>
    <t>Hüttingen bei Lahr</t>
  </si>
  <si>
    <t>Hüttisheim</t>
  </si>
  <si>
    <t>Hüttlingen</t>
  </si>
  <si>
    <t>Hüven</t>
  </si>
  <si>
    <t>Huy</t>
  </si>
  <si>
    <t>Ibach</t>
  </si>
  <si>
    <t>Ibbenbüren, Stadt</t>
  </si>
  <si>
    <t>Ichenhausen, St</t>
  </si>
  <si>
    <t>Icking</t>
  </si>
  <si>
    <t>Idar-Oberstein, Stadt</t>
  </si>
  <si>
    <t>Idelberg</t>
  </si>
  <si>
    <t>Iden</t>
  </si>
  <si>
    <t>Idenheim</t>
  </si>
  <si>
    <t>Idesheim</t>
  </si>
  <si>
    <t>Idstedt</t>
  </si>
  <si>
    <t>Idstein, Hochschulstadt</t>
  </si>
  <si>
    <t>Iffeldorf</t>
  </si>
  <si>
    <t>Iffezheim</t>
  </si>
  <si>
    <t>Igel</t>
  </si>
  <si>
    <t>Igensdorf, M</t>
  </si>
  <si>
    <t>Igersheim</t>
  </si>
  <si>
    <t>Iggensbach</t>
  </si>
  <si>
    <t>Iggingen</t>
  </si>
  <si>
    <t>Igling</t>
  </si>
  <si>
    <t>Ihlienworth</t>
  </si>
  <si>
    <t>Ihlow</t>
  </si>
  <si>
    <t>Ihringen</t>
  </si>
  <si>
    <t>Ihrlerstein</t>
  </si>
  <si>
    <t>Ilberstedt</t>
  </si>
  <si>
    <t>Ilbesheim</t>
  </si>
  <si>
    <t>Ilbesheim bei Landau in der Pfalz</t>
  </si>
  <si>
    <t>Illerich</t>
  </si>
  <si>
    <t>Illerkirchberg</t>
  </si>
  <si>
    <t>Illerrieden</t>
  </si>
  <si>
    <t>Illertissen, St</t>
  </si>
  <si>
    <t>Illesheim</t>
  </si>
  <si>
    <t>Illingen</t>
  </si>
  <si>
    <t>Illmensee</t>
  </si>
  <si>
    <t>Illschwang</t>
  </si>
  <si>
    <t>Ilmenau, Stadt</t>
  </si>
  <si>
    <t>Ilmmünster</t>
  </si>
  <si>
    <t>Ilmtal-Weinstraße</t>
  </si>
  <si>
    <t>Ilsede</t>
  </si>
  <si>
    <t>Ilsenburg (Harz), Stadt</t>
  </si>
  <si>
    <t>Ilsfeld</t>
  </si>
  <si>
    <t>Ilshofen, Stadt</t>
  </si>
  <si>
    <t>Ilvesheim</t>
  </si>
  <si>
    <t>Immendingen</t>
  </si>
  <si>
    <t>Immenhausen, Stadt</t>
  </si>
  <si>
    <t>Immenreuth</t>
  </si>
  <si>
    <t>Immenstaad am Bodensee</t>
  </si>
  <si>
    <t>Immenstadt i.Allgäu, St</t>
  </si>
  <si>
    <t>Immenstedt</t>
  </si>
  <si>
    <t>Immerath</t>
  </si>
  <si>
    <t>Immert</t>
  </si>
  <si>
    <t>Immesheim</t>
  </si>
  <si>
    <t>Impflingen</t>
  </si>
  <si>
    <t>Imsbach</t>
  </si>
  <si>
    <t>Imsweiler</t>
  </si>
  <si>
    <t>Inchenhofen, M</t>
  </si>
  <si>
    <t>Inden</t>
  </si>
  <si>
    <t>Ingelbach</t>
  </si>
  <si>
    <t>Ingelfingen, Stadt</t>
  </si>
  <si>
    <t>Ingelheim am Rhein, Stadt</t>
  </si>
  <si>
    <t>Ingendorf</t>
  </si>
  <si>
    <t>Ingenried</t>
  </si>
  <si>
    <t>Ingersheim</t>
  </si>
  <si>
    <t>Ingersleben</t>
  </si>
  <si>
    <t>Ingoldingen</t>
  </si>
  <si>
    <t>Ingolstadt</t>
  </si>
  <si>
    <t>Innernzell</t>
  </si>
  <si>
    <t>Inning a.Ammersee</t>
  </si>
  <si>
    <t>Inning a.Holz</t>
  </si>
  <si>
    <t>Insel Hiddensee, Seebad</t>
  </si>
  <si>
    <t>Insel Lütje Hörn, gemfr. Gebiet</t>
  </si>
  <si>
    <t>Insel Poel, Ostseebad</t>
  </si>
  <si>
    <t>Insheim</t>
  </si>
  <si>
    <t>Insingen</t>
  </si>
  <si>
    <t>Insul</t>
  </si>
  <si>
    <t>Inzell</t>
  </si>
  <si>
    <t>Inzigkofen</t>
  </si>
  <si>
    <t>Inzlingen</t>
  </si>
  <si>
    <t>Iphofen, St</t>
  </si>
  <si>
    <t>Ippenschied</t>
  </si>
  <si>
    <t>Ippesheim, M</t>
  </si>
  <si>
    <t>Ipsheim, M</t>
  </si>
  <si>
    <t>Irchenrieth</t>
  </si>
  <si>
    <t>Irlbach</t>
  </si>
  <si>
    <t>Irmenach</t>
  </si>
  <si>
    <t>Irmtraut</t>
  </si>
  <si>
    <t>Irndorf</t>
  </si>
  <si>
    <t>Irrel</t>
  </si>
  <si>
    <t>Irrhausen</t>
  </si>
  <si>
    <t>Irsch</t>
  </si>
  <si>
    <t>Irschenberg</t>
  </si>
  <si>
    <t>Irsee, M</t>
  </si>
  <si>
    <t>Irtenberger Wald</t>
  </si>
  <si>
    <t>Isen, M</t>
  </si>
  <si>
    <t>Isenburg</t>
  </si>
  <si>
    <t>Isenbüttel</t>
  </si>
  <si>
    <t>Iserlohn, Stadt</t>
  </si>
  <si>
    <t>Isernhagen</t>
  </si>
  <si>
    <t>Isert</t>
  </si>
  <si>
    <t>Ismaning</t>
  </si>
  <si>
    <t>Isny im Allgäu, Stadt</t>
  </si>
  <si>
    <t>Ispringen</t>
  </si>
  <si>
    <t>Isselbach</t>
  </si>
  <si>
    <t>Isselburg, Stadt</t>
  </si>
  <si>
    <t>Issigau</t>
  </si>
  <si>
    <t>Issum</t>
  </si>
  <si>
    <t>Isterberg</t>
  </si>
  <si>
    <t>Itterbeck</t>
  </si>
  <si>
    <t>Ittlingen</t>
  </si>
  <si>
    <t>Itzehoe, Stadt</t>
  </si>
  <si>
    <t>Itzgrund</t>
  </si>
  <si>
    <t>Itzstedt</t>
  </si>
  <si>
    <t>Iven</t>
  </si>
  <si>
    <t>Ivenack</t>
  </si>
  <si>
    <t>Jabel</t>
  </si>
  <si>
    <t>Jachenau</t>
  </si>
  <si>
    <t>Jacobsdorf</t>
  </si>
  <si>
    <t>Jade</t>
  </si>
  <si>
    <t>Jagel</t>
  </si>
  <si>
    <t>Jagsthausen</t>
  </si>
  <si>
    <t>Jagstzell</t>
  </si>
  <si>
    <t>Jahnatal</t>
  </si>
  <si>
    <t>Jahnsdorf/Erzgeb.</t>
  </si>
  <si>
    <t>Jahrsdorf</t>
  </si>
  <si>
    <t>Jakobsdorf</t>
  </si>
  <si>
    <t>Jakobsweiler</t>
  </si>
  <si>
    <t>Jameln</t>
  </si>
  <si>
    <t>Jamlitz</t>
  </si>
  <si>
    <t>Jämlitz-Klein Düben</t>
  </si>
  <si>
    <t>Jandelsbrunn</t>
  </si>
  <si>
    <t>Janneby</t>
  </si>
  <si>
    <t>Jänschwalde/Janšojce</t>
  </si>
  <si>
    <t>Jardelund</t>
  </si>
  <si>
    <t>Jarmen, Stadt</t>
  </si>
  <si>
    <t>Jatznick</t>
  </si>
  <si>
    <t>Jeckenbach</t>
  </si>
  <si>
    <t>Jelmstorf</t>
  </si>
  <si>
    <t>Jembke</t>
  </si>
  <si>
    <t>Jemgum</t>
  </si>
  <si>
    <t>Jena, Stadt</t>
  </si>
  <si>
    <t>Jenalöbnitz</t>
  </si>
  <si>
    <t>Jengen</t>
  </si>
  <si>
    <t>Jerichow, Stadt</t>
  </si>
  <si>
    <t>Jerrishoe</t>
  </si>
  <si>
    <t>Jersbek</t>
  </si>
  <si>
    <t>Jerxheim</t>
  </si>
  <si>
    <t>Jesberg</t>
  </si>
  <si>
    <t>Jesendorf</t>
  </si>
  <si>
    <t>Jesenwang</t>
  </si>
  <si>
    <t>Jesewitz</t>
  </si>
  <si>
    <t>Jessen (Elster), Stadt</t>
  </si>
  <si>
    <t>Jesteburg</t>
  </si>
  <si>
    <t>Jestetten</t>
  </si>
  <si>
    <t>Jettenbach</t>
  </si>
  <si>
    <t>Jettingen</t>
  </si>
  <si>
    <t>Jettingen-Scheppach, M</t>
  </si>
  <si>
    <t>Jetzendorf</t>
  </si>
  <si>
    <t>Jevenstedt</t>
  </si>
  <si>
    <t>Jever, Stadt</t>
  </si>
  <si>
    <t>Joachimsthal, Stadt</t>
  </si>
  <si>
    <t>Jockgrim</t>
  </si>
  <si>
    <t>Johannesberg</t>
  </si>
  <si>
    <t>Johanngeorgenstadt, Stadt</t>
  </si>
  <si>
    <t>Johanniskirchen</t>
  </si>
  <si>
    <t>Jöhstadt, Stadt</t>
  </si>
  <si>
    <t>Joldelund</t>
  </si>
  <si>
    <t>Jonaswalde</t>
  </si>
  <si>
    <t>Jonsdorf, Kurort</t>
  </si>
  <si>
    <t>Jördenstorf</t>
  </si>
  <si>
    <t>Jork</t>
  </si>
  <si>
    <t>Jörl</t>
  </si>
  <si>
    <t>Jossgrund</t>
  </si>
  <si>
    <t>Jübar</t>
  </si>
  <si>
    <t>Jübek</t>
  </si>
  <si>
    <t>Jüchen, Stadt</t>
  </si>
  <si>
    <t>Jucken</t>
  </si>
  <si>
    <t>Jugenheim in Rheinhessen</t>
  </si>
  <si>
    <t>Jühnde</t>
  </si>
  <si>
    <t>Juist, Inselgemeinde</t>
  </si>
  <si>
    <t>Julbach</t>
  </si>
  <si>
    <t>Jülich, Stadt</t>
  </si>
  <si>
    <t>Juliusburg</t>
  </si>
  <si>
    <t>Jungingen</t>
  </si>
  <si>
    <t>Jünkerath</t>
  </si>
  <si>
    <t>Jürgenshagen</t>
  </si>
  <si>
    <t>Jürgenstorf</t>
  </si>
  <si>
    <t>Jüterbog, Stadt</t>
  </si>
  <si>
    <t>Kaaks</t>
  </si>
  <si>
    <t>Kaarst, Stadt</t>
  </si>
  <si>
    <t>Kabelhorst</t>
  </si>
  <si>
    <t>Kabelsketal</t>
  </si>
  <si>
    <t>Käbschütztal</t>
  </si>
  <si>
    <t>Kaden</t>
  </si>
  <si>
    <t>Kadenbach</t>
  </si>
  <si>
    <t>Kahl a.Main</t>
  </si>
  <si>
    <t>Kahla, Stadt</t>
  </si>
  <si>
    <t>Kaifenheim</t>
  </si>
  <si>
    <t>Kail</t>
  </si>
  <si>
    <t>Kaisborstel</t>
  </si>
  <si>
    <t>Kaiser-Wilhelm-Koog</t>
  </si>
  <si>
    <t>Kaiserhammer Forst-Ost</t>
  </si>
  <si>
    <t>Kaiserpfalz</t>
  </si>
  <si>
    <t>Kaisersbach</t>
  </si>
  <si>
    <t>Kaisersesch, Stadt</t>
  </si>
  <si>
    <t>Kaiserslautern, Stadt</t>
  </si>
  <si>
    <t>Kaisheim, M</t>
  </si>
  <si>
    <t>Kakenstorf</t>
  </si>
  <si>
    <t>Kalbach</t>
  </si>
  <si>
    <t>Kalbe</t>
  </si>
  <si>
    <t>Kalbe (Milde), Stadt</t>
  </si>
  <si>
    <t>Kälberberg</t>
  </si>
  <si>
    <t>Kalbsrieth</t>
  </si>
  <si>
    <t>Kalchreuth</t>
  </si>
  <si>
    <t>Kalchreuther Forst</t>
  </si>
  <si>
    <t>Kalefeld</t>
  </si>
  <si>
    <t>Kalenborn</t>
  </si>
  <si>
    <t>Kalenborn-Scheuern</t>
  </si>
  <si>
    <t>Kalkar, Stadt</t>
  </si>
  <si>
    <t>Kalkhorst</t>
  </si>
  <si>
    <t>Kalkofen</t>
  </si>
  <si>
    <t>Kall</t>
  </si>
  <si>
    <t>Kalletal</t>
  </si>
  <si>
    <t>Kallmünz, M</t>
  </si>
  <si>
    <t>Kallstadt</t>
  </si>
  <si>
    <t>Kalt</t>
  </si>
  <si>
    <t>Kaltenborn</t>
  </si>
  <si>
    <t>Kaltenengers</t>
  </si>
  <si>
    <t>Kaltenholzhausen</t>
  </si>
  <si>
    <t>Kaltenkirchen, Stadt</t>
  </si>
  <si>
    <t>Kaltennordheim, Stadt</t>
  </si>
  <si>
    <t>Kaltental, M</t>
  </si>
  <si>
    <t>Kalübbe</t>
  </si>
  <si>
    <t>Kamen, Stadt</t>
  </si>
  <si>
    <t>Kamenz / Kamjenc, Stadt</t>
  </si>
  <si>
    <t>Kamern</t>
  </si>
  <si>
    <t>Kammeltal</t>
  </si>
  <si>
    <t>Kammerforst</t>
  </si>
  <si>
    <t>Kammerstein</t>
  </si>
  <si>
    <t>Kamminke</t>
  </si>
  <si>
    <t>Kammlach</t>
  </si>
  <si>
    <t>Kamp-Bornhofen</t>
  </si>
  <si>
    <t>Kamp-Lintfort, Stadt</t>
  </si>
  <si>
    <t>Kampen (Sylt)</t>
  </si>
  <si>
    <t>Kämpfelbach</t>
  </si>
  <si>
    <t>Kandel, Stadt</t>
  </si>
  <si>
    <t>Kandern, Stadt</t>
  </si>
  <si>
    <t>Kankelau</t>
  </si>
  <si>
    <t>Kanzach</t>
  </si>
  <si>
    <t>Kanzem</t>
  </si>
  <si>
    <t>Kapellen-Drusweiler</t>
  </si>
  <si>
    <t>Kapellendorf</t>
  </si>
  <si>
    <t>Kaperich</t>
  </si>
  <si>
    <t>Kappel</t>
  </si>
  <si>
    <t>Kappel-Grafenhausen</t>
  </si>
  <si>
    <t>Kappeln</t>
  </si>
  <si>
    <t>Kappeln, Stadt</t>
  </si>
  <si>
    <t>Kappelrodeck</t>
  </si>
  <si>
    <t>Kapsweyer</t>
  </si>
  <si>
    <t>Karbach</t>
  </si>
  <si>
    <t>Karbach, M</t>
  </si>
  <si>
    <t>Karben, Stadt</t>
  </si>
  <si>
    <t>Karby</t>
  </si>
  <si>
    <t>Karenz</t>
  </si>
  <si>
    <t>Kargow</t>
  </si>
  <si>
    <t>Karl</t>
  </si>
  <si>
    <t>Karlsbad</t>
  </si>
  <si>
    <t>Karlsburg</t>
  </si>
  <si>
    <t>Karlsdorf</t>
  </si>
  <si>
    <t>Karlsdorf-Neuthard</t>
  </si>
  <si>
    <t>Karlsfeld</t>
  </si>
  <si>
    <t>Karlshagen, Ostseebad</t>
  </si>
  <si>
    <t>Karlshausen</t>
  </si>
  <si>
    <t>Karlshuld</t>
  </si>
  <si>
    <t>Karlskron</t>
  </si>
  <si>
    <t>Karlsruhe, Stadt</t>
  </si>
  <si>
    <t>Karlstadt, St</t>
  </si>
  <si>
    <t>Karlstein a.Main</t>
  </si>
  <si>
    <t>Karlum</t>
  </si>
  <si>
    <t>Karnin</t>
  </si>
  <si>
    <t>Karolinenkoog</t>
  </si>
  <si>
    <t>Karrenzin</t>
  </si>
  <si>
    <t>Karsbach</t>
  </si>
  <si>
    <t>Karsdorf</t>
  </si>
  <si>
    <t>Karstädt</t>
  </si>
  <si>
    <t>Karwitz</t>
  </si>
  <si>
    <t>Kasbach-Ohlenberg</t>
  </si>
  <si>
    <t>Kaschenbach</t>
  </si>
  <si>
    <t>Kasdorf</t>
  </si>
  <si>
    <t>Kasel</t>
  </si>
  <si>
    <t>Kasel-Golzig</t>
  </si>
  <si>
    <t>Kasendorf, M</t>
  </si>
  <si>
    <t>Käshofen</t>
  </si>
  <si>
    <t>Kasseburg</t>
  </si>
  <si>
    <t>Kasseedorf</t>
  </si>
  <si>
    <t>Kassel, documenta-Stadt</t>
  </si>
  <si>
    <t>Kassow</t>
  </si>
  <si>
    <t>Kastel-Staadt</t>
  </si>
  <si>
    <t>Kastellaun, Stadt</t>
  </si>
  <si>
    <t>Kastl</t>
  </si>
  <si>
    <t>Kastl, M</t>
  </si>
  <si>
    <t>Kastorf</t>
  </si>
  <si>
    <t>Katharinenheerd</t>
  </si>
  <si>
    <t>Katlenburg-Lindau</t>
  </si>
  <si>
    <t>Kattendorf</t>
  </si>
  <si>
    <t>Katzenbach</t>
  </si>
  <si>
    <t>Katzenelnbogen, Stadt</t>
  </si>
  <si>
    <t>Katzhütte</t>
  </si>
  <si>
    <t>Katzow</t>
  </si>
  <si>
    <t>Katzweiler</t>
  </si>
  <si>
    <t>Katzwinkel</t>
  </si>
  <si>
    <t>Katzwinkel (Sieg)</t>
  </si>
  <si>
    <t>Kaub, Stadt</t>
  </si>
  <si>
    <t>Kauern</t>
  </si>
  <si>
    <t>Kaufbeuren</t>
  </si>
  <si>
    <t>Kaufering, M</t>
  </si>
  <si>
    <t>Kaufungen</t>
  </si>
  <si>
    <t>Kaulsdorf</t>
  </si>
  <si>
    <t>Kausen</t>
  </si>
  <si>
    <t>Kayhude</t>
  </si>
  <si>
    <t>Kefenrod</t>
  </si>
  <si>
    <t>Kehl, Stadt</t>
  </si>
  <si>
    <t>Kehlbach</t>
  </si>
  <si>
    <t>Kehmstedt</t>
  </si>
  <si>
    <t>Kehrig</t>
  </si>
  <si>
    <t>Keidelheim</t>
  </si>
  <si>
    <t>Keila</t>
  </si>
  <si>
    <t>Kelberg</t>
  </si>
  <si>
    <t>Kelbra (Kyffhäuser), Stadt</t>
  </si>
  <si>
    <t>Kelheim, St</t>
  </si>
  <si>
    <t>Kelkheim (Taunus), Stadt</t>
  </si>
  <si>
    <t>Kell am See</t>
  </si>
  <si>
    <t>Kella</t>
  </si>
  <si>
    <t>Kellenbach</t>
  </si>
  <si>
    <t>Kellenhusen (Ostsee)</t>
  </si>
  <si>
    <t>Kellinghusen, Stadt</t>
  </si>
  <si>
    <t>Kellmünz a.d.Iller, M</t>
  </si>
  <si>
    <t>Kelsterbach, Stadt</t>
  </si>
  <si>
    <t>Keltern</t>
  </si>
  <si>
    <t>Kemberg, Stadt</t>
  </si>
  <si>
    <t>Kemmenau</t>
  </si>
  <si>
    <t>Kemmern</t>
  </si>
  <si>
    <t>Kemnath, St</t>
  </si>
  <si>
    <t>Kemnitz</t>
  </si>
  <si>
    <t>Kempen, Stadt</t>
  </si>
  <si>
    <t>Kempenich</t>
  </si>
  <si>
    <t>Kempfeld</t>
  </si>
  <si>
    <t>Kempten (Allgäu)</t>
  </si>
  <si>
    <t>Kempter Wald</t>
  </si>
  <si>
    <t>Kenn</t>
  </si>
  <si>
    <t>Kentzlin</t>
  </si>
  <si>
    <t>Kenz-Küstrow</t>
  </si>
  <si>
    <t>Kenzingen, Stadt</t>
  </si>
  <si>
    <t>Keppeshausen</t>
  </si>
  <si>
    <t>Kerben</t>
  </si>
  <si>
    <t>Kerken</t>
  </si>
  <si>
    <t>Kernen im Remstal</t>
  </si>
  <si>
    <t>Kerpen (Eifel)</t>
  </si>
  <si>
    <t>Kerpen, Kolpingstadt</t>
  </si>
  <si>
    <t>Kerschenbach</t>
  </si>
  <si>
    <t>Kerzenheim</t>
  </si>
  <si>
    <t>Kescheid</t>
  </si>
  <si>
    <t>Kesfeld</t>
  </si>
  <si>
    <t>Kesseling</t>
  </si>
  <si>
    <t>Kesten</t>
  </si>
  <si>
    <t>Kestert</t>
  </si>
  <si>
    <t>Ketsch</t>
  </si>
  <si>
    <t>Kettenhausen</t>
  </si>
  <si>
    <t>Kettenheim</t>
  </si>
  <si>
    <t>Kettenkamp</t>
  </si>
  <si>
    <t>Kettershausen</t>
  </si>
  <si>
    <t>Kettig</t>
  </si>
  <si>
    <t>Ketzin/Havel, Stadt</t>
  </si>
  <si>
    <t>Kevelaer, Stadt</t>
  </si>
  <si>
    <t>Kickeshausen</t>
  </si>
  <si>
    <t>Kiebitzreihe</t>
  </si>
  <si>
    <t>Kiedrich</t>
  </si>
  <si>
    <t>Kiefersfelden</t>
  </si>
  <si>
    <t>Kiel, Landeshauptstadt</t>
  </si>
  <si>
    <t>Kienberg</t>
  </si>
  <si>
    <t>Kierspe, Stadt</t>
  </si>
  <si>
    <t>Kieselbronn</t>
  </si>
  <si>
    <t>Kieve</t>
  </si>
  <si>
    <t>Kiliansroda</t>
  </si>
  <si>
    <t>Kindelbrück</t>
  </si>
  <si>
    <t>Kindenheim</t>
  </si>
  <si>
    <t>Kinderbeuern</t>
  </si>
  <si>
    <t>Kinding, M</t>
  </si>
  <si>
    <t>Kindsbach</t>
  </si>
  <si>
    <t>Kinheim</t>
  </si>
  <si>
    <t>Kinsau</t>
  </si>
  <si>
    <t>Kinzenburg</t>
  </si>
  <si>
    <t>Kipfenberg, M</t>
  </si>
  <si>
    <t>Kippenheim</t>
  </si>
  <si>
    <t>Kirburg</t>
  </si>
  <si>
    <t>Kirch Jesar</t>
  </si>
  <si>
    <t>Kirchanschöring</t>
  </si>
  <si>
    <t>Kirchardt</t>
  </si>
  <si>
    <t>Kirchbarkau</t>
  </si>
  <si>
    <t>Kirchberg</t>
  </si>
  <si>
    <t>Kirchberg (Hunsrück), Stadt</t>
  </si>
  <si>
    <t>Kirchberg an der Iller</t>
  </si>
  <si>
    <t>Kirchberg an der Jagst, Stadt</t>
  </si>
  <si>
    <t>Kirchberg an der Murr</t>
  </si>
  <si>
    <t>Kirchberg i.Wald</t>
  </si>
  <si>
    <t>Kirchberg, Stadt</t>
  </si>
  <si>
    <t>Kirchbrak</t>
  </si>
  <si>
    <t>Kirchdorf</t>
  </si>
  <si>
    <t>Kirchdorf a.d.Amper</t>
  </si>
  <si>
    <t>Kirchdorf a.Inn</t>
  </si>
  <si>
    <t>Kirchdorf an der Iller</t>
  </si>
  <si>
    <t>Kirchdorf i.Wald</t>
  </si>
  <si>
    <t>Kirchehrenbach</t>
  </si>
  <si>
    <t>Kircheib</t>
  </si>
  <si>
    <t>Kirchen (Sieg), Stadt</t>
  </si>
  <si>
    <t>Kirchendemenreuth</t>
  </si>
  <si>
    <t>Kirchenlamitz, St</t>
  </si>
  <si>
    <t>Kirchenpingarten</t>
  </si>
  <si>
    <t>Kirchensittenbach</t>
  </si>
  <si>
    <t>Kirchentellinsfurt</t>
  </si>
  <si>
    <t>Kirchenthumbach, M</t>
  </si>
  <si>
    <t>Kirchgandern</t>
  </si>
  <si>
    <t>Kirchgellersen</t>
  </si>
  <si>
    <t>Kirchhain, Stadt</t>
  </si>
  <si>
    <t>Kirchham</t>
  </si>
  <si>
    <t>Kirchhaslach</t>
  </si>
  <si>
    <t>Kirchheilingen</t>
  </si>
  <si>
    <t>Kirchheim</t>
  </si>
  <si>
    <t>Kirchheim am Neckar</t>
  </si>
  <si>
    <t>Kirchheim am Ries</t>
  </si>
  <si>
    <t>Kirchheim an der Weinstraße</t>
  </si>
  <si>
    <t>Kirchheim b.München</t>
  </si>
  <si>
    <t>Kirchheim i.Schw., M</t>
  </si>
  <si>
    <t>Kirchheim unter Teck, Stadt</t>
  </si>
  <si>
    <t>Kirchheimbolanden, Stadt</t>
  </si>
  <si>
    <t>Kirchhundem</t>
  </si>
  <si>
    <t>Kirchlauter</t>
  </si>
  <si>
    <t>Kirchlengern</t>
  </si>
  <si>
    <t>Kirchlinteln</t>
  </si>
  <si>
    <t>Kirchnüchel</t>
  </si>
  <si>
    <t>Kirchroth</t>
  </si>
  <si>
    <t>Kirchsahr</t>
  </si>
  <si>
    <t>Kirchseelte</t>
  </si>
  <si>
    <t>Kirchseeon, M</t>
  </si>
  <si>
    <t>Kirchtimke</t>
  </si>
  <si>
    <t>Kirchwald</t>
  </si>
  <si>
    <t>Kirchwalsede</t>
  </si>
  <si>
    <t>Kirchweidach</t>
  </si>
  <si>
    <t>Kirchweiler</t>
  </si>
  <si>
    <t>Kirchworbis</t>
  </si>
  <si>
    <t>Kirchzarten</t>
  </si>
  <si>
    <t>Kirchzell, M</t>
  </si>
  <si>
    <t>Kirf</t>
  </si>
  <si>
    <t>Kirkel</t>
  </si>
  <si>
    <t>Kirn, Stadt</t>
  </si>
  <si>
    <t>Kirrweiler</t>
  </si>
  <si>
    <t>Kirrweiler (Pfalz)</t>
  </si>
  <si>
    <t>Kirsbach</t>
  </si>
  <si>
    <t>Kirschkau</t>
  </si>
  <si>
    <t>Kirschroth</t>
  </si>
  <si>
    <t>Kirschweiler</t>
  </si>
  <si>
    <t>Kirtorf, Stadt</t>
  </si>
  <si>
    <t>Kisdorf</t>
  </si>
  <si>
    <t>Kisselbach</t>
  </si>
  <si>
    <t>Kissenbrück</t>
  </si>
  <si>
    <t>Kissing</t>
  </si>
  <si>
    <t>Kißlegg</t>
  </si>
  <si>
    <t>Kist</t>
  </si>
  <si>
    <t>Kittendorf</t>
  </si>
  <si>
    <t>Kittlitz</t>
  </si>
  <si>
    <t>Kitzingen, GKSt</t>
  </si>
  <si>
    <t>Kitzscher, Stadt</t>
  </si>
  <si>
    <t>Klamp</t>
  </si>
  <si>
    <t>Klanxbüll</t>
  </si>
  <si>
    <t>Klappholz</t>
  </si>
  <si>
    <t>Klausdorf</t>
  </si>
  <si>
    <t>Klausen</t>
  </si>
  <si>
    <t>Klein Barkau</t>
  </si>
  <si>
    <t>Klein Belitz</t>
  </si>
  <si>
    <t>Klein Bennebek</t>
  </si>
  <si>
    <t>Klein Berßen</t>
  </si>
  <si>
    <t>Klein Bünzow</t>
  </si>
  <si>
    <t>Klein Gladebrügge</t>
  </si>
  <si>
    <t>Klein Meckelsen</t>
  </si>
  <si>
    <t>Klein Nordende</t>
  </si>
  <si>
    <t>Klein Offenseth-Sparrieshoop</t>
  </si>
  <si>
    <t>Klein Pampau</t>
  </si>
  <si>
    <t>Klein Rheide</t>
  </si>
  <si>
    <t>Klein Rogahn</t>
  </si>
  <si>
    <t>Klein Rönnau</t>
  </si>
  <si>
    <t>Klein Trebbow</t>
  </si>
  <si>
    <t>Klein Upahl</t>
  </si>
  <si>
    <t>Klein Vielen</t>
  </si>
  <si>
    <t>Klein Wesenberg</t>
  </si>
  <si>
    <t>Klein Wittensee</t>
  </si>
  <si>
    <t>Klein Zecher</t>
  </si>
  <si>
    <t>Klein-Winternheim</t>
  </si>
  <si>
    <t>Kleinaitingen</t>
  </si>
  <si>
    <t>Kleinblittersdorf</t>
  </si>
  <si>
    <t>Kleinbockedra</t>
  </si>
  <si>
    <t>Kleinbundenbach</t>
  </si>
  <si>
    <t>Kleinebersdorf</t>
  </si>
  <si>
    <t>Kleines Wiesental</t>
  </si>
  <si>
    <t>Kleineutersdorf</t>
  </si>
  <si>
    <t>Kleinfischlingen</t>
  </si>
  <si>
    <t>Kleinfurra</t>
  </si>
  <si>
    <t>Kleinheubach, M</t>
  </si>
  <si>
    <t>Kleinich</t>
  </si>
  <si>
    <t>Kleinkahl</t>
  </si>
  <si>
    <t>Kleinkarlbach</t>
  </si>
  <si>
    <t>Kleinlangenfeld</t>
  </si>
  <si>
    <t>Kleinlangheim, M</t>
  </si>
  <si>
    <t>Kleinmachnow</t>
  </si>
  <si>
    <t>Kleinmaischeid</t>
  </si>
  <si>
    <t>Kleinmölsen</t>
  </si>
  <si>
    <t>Kleinneuhausen</t>
  </si>
  <si>
    <t>Kleinniedesheim</t>
  </si>
  <si>
    <t>Kleinostheim</t>
  </si>
  <si>
    <t>Kleinrinderfeld</t>
  </si>
  <si>
    <t>Kleinschwabhausen</t>
  </si>
  <si>
    <t>Kleinsendelbach</t>
  </si>
  <si>
    <t>Kleinsteinhausen</t>
  </si>
  <si>
    <t>Kleinwallstadt, M</t>
  </si>
  <si>
    <t>Klempau</t>
  </si>
  <si>
    <t>Kleßen-Görne</t>
  </si>
  <si>
    <t>Kletkamp</t>
  </si>
  <si>
    <t>Klettbach</t>
  </si>
  <si>
    <t>Klettgau</t>
  </si>
  <si>
    <t>Kletzin</t>
  </si>
  <si>
    <t>Kleve</t>
  </si>
  <si>
    <t>Kleve, Stadt</t>
  </si>
  <si>
    <t>Kliding</t>
  </si>
  <si>
    <t>Klietz</t>
  </si>
  <si>
    <t>Klingelbach</t>
  </si>
  <si>
    <t>Klingenberg</t>
  </si>
  <si>
    <t>Klingenberg a.Main, St</t>
  </si>
  <si>
    <t>Klingenmünster</t>
  </si>
  <si>
    <t>Klingenthal, Stadt</t>
  </si>
  <si>
    <t>Klink</t>
  </si>
  <si>
    <t>Klinkrade</t>
  </si>
  <si>
    <t>Klipphausen</t>
  </si>
  <si>
    <t>Klixbüll</t>
  </si>
  <si>
    <t>Klocksin</t>
  </si>
  <si>
    <t>Kloster Lehnin</t>
  </si>
  <si>
    <t>Kloster Tempzin</t>
  </si>
  <si>
    <t>Kloster Veßra</t>
  </si>
  <si>
    <t>Klosterkumbd</t>
  </si>
  <si>
    <t>Klosterlechfeld</t>
  </si>
  <si>
    <t>Klostermansfeld</t>
  </si>
  <si>
    <t>Klotten</t>
  </si>
  <si>
    <t>Klötze, Stadt</t>
  </si>
  <si>
    <t>Kludenbach</t>
  </si>
  <si>
    <t>Kluis</t>
  </si>
  <si>
    <t>Kluse</t>
  </si>
  <si>
    <t>Klüsserath</t>
  </si>
  <si>
    <t>Klütz, Stadt</t>
  </si>
  <si>
    <t>Kneese</t>
  </si>
  <si>
    <t>Kneitlingen</t>
  </si>
  <si>
    <t>Knetzgau</t>
  </si>
  <si>
    <t>Knittelsheim</t>
  </si>
  <si>
    <t>Knittlingen, Stadt</t>
  </si>
  <si>
    <t>Knopp-Labach</t>
  </si>
  <si>
    <t>Knöringen</t>
  </si>
  <si>
    <t>Knorrendorf</t>
  </si>
  <si>
    <t>Knüllwald</t>
  </si>
  <si>
    <t>Koberg</t>
  </si>
  <si>
    <t>Kobern-Gondorf</t>
  </si>
  <si>
    <t>Koblentz</t>
  </si>
  <si>
    <t>Koblenz, Stadt</t>
  </si>
  <si>
    <t>Kobrow</t>
  </si>
  <si>
    <t>Kochel a.See</t>
  </si>
  <si>
    <t>Kodersdorf</t>
  </si>
  <si>
    <t>Köditz</t>
  </si>
  <si>
    <t>Ködnitz</t>
  </si>
  <si>
    <t>Köfering</t>
  </si>
  <si>
    <t>Kogel</t>
  </si>
  <si>
    <t>Kohlberg</t>
  </si>
  <si>
    <t>Kohlberg, M</t>
  </si>
  <si>
    <t>Köhn</t>
  </si>
  <si>
    <t>Kolbermoor, St</t>
  </si>
  <si>
    <t>Kolbingen</t>
  </si>
  <si>
    <t>Kölbingen</t>
  </si>
  <si>
    <t>Koldenbüttel</t>
  </si>
  <si>
    <t>Kolitzheim</t>
  </si>
  <si>
    <t>Kolkerheide</t>
  </si>
  <si>
    <t>Kolkwitz/Gołkojce</t>
  </si>
  <si>
    <t>Kölleda, Stadt</t>
  </si>
  <si>
    <t>Kollig</t>
  </si>
  <si>
    <t>Kollmar</t>
  </si>
  <si>
    <t>Kollmoor</t>
  </si>
  <si>
    <t>Kölln-Reisiek</t>
  </si>
  <si>
    <t>Kollnburg</t>
  </si>
  <si>
    <t>Köllnholz</t>
  </si>
  <si>
    <t>Kollow</t>
  </si>
  <si>
    <t>Kollweiler</t>
  </si>
  <si>
    <t>Köln, Stadt</t>
  </si>
  <si>
    <t>Kolverath</t>
  </si>
  <si>
    <t>Kommen</t>
  </si>
  <si>
    <t>Köngen</t>
  </si>
  <si>
    <t>Köngernheim</t>
  </si>
  <si>
    <t>Königheim</t>
  </si>
  <si>
    <t>Königs Wusterhausen, Stadt</t>
  </si>
  <si>
    <t>Königsau</t>
  </si>
  <si>
    <t>Königsbach-Stein</t>
  </si>
  <si>
    <t>Königsberg i.Bay., St</t>
  </si>
  <si>
    <t>Königsbronn</t>
  </si>
  <si>
    <t>Königsbrück, Stadt</t>
  </si>
  <si>
    <t>Königsbrunn, St</t>
  </si>
  <si>
    <t>Königsdorf</t>
  </si>
  <si>
    <t>Königsee, Stadt</t>
  </si>
  <si>
    <t>Königseggwald</t>
  </si>
  <si>
    <t>Königsfeld</t>
  </si>
  <si>
    <t>Königsfeld im Schwarzwald</t>
  </si>
  <si>
    <t>Königshain</t>
  </si>
  <si>
    <t>Königshain-Wiederau</t>
  </si>
  <si>
    <t>Königsheim</t>
  </si>
  <si>
    <t>Königshügel</t>
  </si>
  <si>
    <t>Königslutter am Elm, Stadt</t>
  </si>
  <si>
    <t>Königslutter, gemfr. Gebiet</t>
  </si>
  <si>
    <t>Königsmoor</t>
  </si>
  <si>
    <t>Königsmoos</t>
  </si>
  <si>
    <t>Königstein im Taunus, Stadt</t>
  </si>
  <si>
    <t>Königstein, M</t>
  </si>
  <si>
    <t>Königstein/Sächs. Schw., Stadt</t>
  </si>
  <si>
    <t>Königswalde</t>
  </si>
  <si>
    <t>Königswartha / Rakecy</t>
  </si>
  <si>
    <t>Königswinter, Stadt</t>
  </si>
  <si>
    <t>Konken</t>
  </si>
  <si>
    <t>Könnern, Stadt</t>
  </si>
  <si>
    <t>Konnersreuth, M</t>
  </si>
  <si>
    <t>Konradsreuth</t>
  </si>
  <si>
    <t>Konstanz, Universitätsstadt</t>
  </si>
  <si>
    <t>Konz, Stadt</t>
  </si>
  <si>
    <t>Konzell</t>
  </si>
  <si>
    <t>Kopp</t>
  </si>
  <si>
    <t>Koppenwinder Forst</t>
  </si>
  <si>
    <t>Korb</t>
  </si>
  <si>
    <t>Korbach, Hansestadt, Kreisstadt</t>
  </si>
  <si>
    <t>Körborn</t>
  </si>
  <si>
    <t>Korbußen</t>
  </si>
  <si>
    <t>Kordel</t>
  </si>
  <si>
    <t>Kördorf</t>
  </si>
  <si>
    <t>Körle</t>
  </si>
  <si>
    <t>Korlingen</t>
  </si>
  <si>
    <t>Körner</t>
  </si>
  <si>
    <t>Korntal-Münchingen, Stadt</t>
  </si>
  <si>
    <t>Kornwestheim, Stadt</t>
  </si>
  <si>
    <t>Körperich</t>
  </si>
  <si>
    <t>Korschenbroich, Stadt</t>
  </si>
  <si>
    <t>Korswandt</t>
  </si>
  <si>
    <t>Korweiler</t>
  </si>
  <si>
    <t>Kösching, M</t>
  </si>
  <si>
    <t>Kosel</t>
  </si>
  <si>
    <t>Koserow, Ostseebad</t>
  </si>
  <si>
    <t>Kospoda</t>
  </si>
  <si>
    <t>Kößlarn, M</t>
  </si>
  <si>
    <t>Köthel</t>
  </si>
  <si>
    <t>Köthen (Anhalt), Stadt</t>
  </si>
  <si>
    <t>Kottenborn</t>
  </si>
  <si>
    <t>Kottenheim</t>
  </si>
  <si>
    <t>Kötterichen</t>
  </si>
  <si>
    <t>Kottgeisering</t>
  </si>
  <si>
    <t>Kottmar</t>
  </si>
  <si>
    <t>Kottweiler-Schwanden</t>
  </si>
  <si>
    <t>Kötz</t>
  </si>
  <si>
    <t>Kotzen</t>
  </si>
  <si>
    <t>Kotzenbüll</t>
  </si>
  <si>
    <t>Köwerich</t>
  </si>
  <si>
    <t>Koxhausen</t>
  </si>
  <si>
    <t>Kraam</t>
  </si>
  <si>
    <t>Krackow</t>
  </si>
  <si>
    <t>Kradenbach</t>
  </si>
  <si>
    <t>Kraftisried</t>
  </si>
  <si>
    <t>Kraftsdorf</t>
  </si>
  <si>
    <t>Kraftshofer Forst</t>
  </si>
  <si>
    <t>Krähenberg</t>
  </si>
  <si>
    <t>Kraiburg a.Inn, M</t>
  </si>
  <si>
    <t>Kraichtal, Stadt</t>
  </si>
  <si>
    <t>Krailling</t>
  </si>
  <si>
    <t>Krakow am See, Stadt</t>
  </si>
  <si>
    <t>Kramerhof</t>
  </si>
  <si>
    <t>Kranenburg</t>
  </si>
  <si>
    <t>Kranichfeld, Stadt</t>
  </si>
  <si>
    <t>Kranzberg</t>
  </si>
  <si>
    <t>Kratzeburg</t>
  </si>
  <si>
    <t>Kratzenburg</t>
  </si>
  <si>
    <t>Krauchenwies</t>
  </si>
  <si>
    <t>Krauschwitz i.d. O.L. / Krušwica</t>
  </si>
  <si>
    <t>Krausnick-Groß Wasserburg</t>
  </si>
  <si>
    <t>Krauthausen</t>
  </si>
  <si>
    <t>Krautheim, Stadt</t>
  </si>
  <si>
    <t>Krautscheid</t>
  </si>
  <si>
    <t>Krayenberggemeinde</t>
  </si>
  <si>
    <t>Kreba-Neudorf / Chrjebja-Nowa Wjes</t>
  </si>
  <si>
    <t>Krebeck</t>
  </si>
  <si>
    <t>Krefeld, Stadt</t>
  </si>
  <si>
    <t>Kreien</t>
  </si>
  <si>
    <t>Kreimbach-Kaulbach</t>
  </si>
  <si>
    <t>Kreischa</t>
  </si>
  <si>
    <t>Krembz</t>
  </si>
  <si>
    <t>Kremitzaue</t>
  </si>
  <si>
    <t>Kremmen, Stadt</t>
  </si>
  <si>
    <t>Kremmin</t>
  </si>
  <si>
    <t>Krempdorf</t>
  </si>
  <si>
    <t>Krempe, Stadt</t>
  </si>
  <si>
    <t>Krempel</t>
  </si>
  <si>
    <t>Kremperheide</t>
  </si>
  <si>
    <t>Krempermoor</t>
  </si>
  <si>
    <t>Krems II</t>
  </si>
  <si>
    <t>Kreßberg</t>
  </si>
  <si>
    <t>Kressbronn am Bodensee</t>
  </si>
  <si>
    <t>Kretz</t>
  </si>
  <si>
    <t>Kretzschau</t>
  </si>
  <si>
    <t>Kreuth</t>
  </si>
  <si>
    <t>Kreuther Forst</t>
  </si>
  <si>
    <t>Kreuzau</t>
  </si>
  <si>
    <t>Kreuztal, Stadt</t>
  </si>
  <si>
    <t>Kreuzwertheim, M</t>
  </si>
  <si>
    <t>Krickenbach</t>
  </si>
  <si>
    <t>Kriebitzsch</t>
  </si>
  <si>
    <t>Kriebstein</t>
  </si>
  <si>
    <t>Kriegsfeld</t>
  </si>
  <si>
    <t>Krien</t>
  </si>
  <si>
    <t>Kriesow</t>
  </si>
  <si>
    <t>Kriftel</t>
  </si>
  <si>
    <t>Kritzmow</t>
  </si>
  <si>
    <t>Kritzow</t>
  </si>
  <si>
    <t>Krogaspe</t>
  </si>
  <si>
    <t>Krokau</t>
  </si>
  <si>
    <t>Krölpa</t>
  </si>
  <si>
    <t>Krombach</t>
  </si>
  <si>
    <t>Kronach, St</t>
  </si>
  <si>
    <t>Kronau</t>
  </si>
  <si>
    <t>Kronberg im Taunus, Stadt</t>
  </si>
  <si>
    <t>Kronburg</t>
  </si>
  <si>
    <t>Kröning</t>
  </si>
  <si>
    <t>Kronprinzenkoog</t>
  </si>
  <si>
    <t>Kronsgaard</t>
  </si>
  <si>
    <t>Kronshagen</t>
  </si>
  <si>
    <t>Kronsmoor</t>
  </si>
  <si>
    <t>Kronweiler</t>
  </si>
  <si>
    <t>Kröpelin, Stadt</t>
  </si>
  <si>
    <t>Kropp</t>
  </si>
  <si>
    <t>Kroppach</t>
  </si>
  <si>
    <t>Kröppelshagen-Fahrendorf</t>
  </si>
  <si>
    <t>Kroppen</t>
  </si>
  <si>
    <t>Kröppen</t>
  </si>
  <si>
    <t>Kroppenstedt, Stadt</t>
  </si>
  <si>
    <t>Kröslin</t>
  </si>
  <si>
    <t>Krostitz</t>
  </si>
  <si>
    <t>Krottelbach</t>
  </si>
  <si>
    <t>Kröv</t>
  </si>
  <si>
    <t>Kruchten</t>
  </si>
  <si>
    <t>Kruckow</t>
  </si>
  <si>
    <t>Kruft</t>
  </si>
  <si>
    <t>Krugsdorf</t>
  </si>
  <si>
    <t>Krukow</t>
  </si>
  <si>
    <t>Krumbach (Schwaben), St</t>
  </si>
  <si>
    <t>Krummbek</t>
  </si>
  <si>
    <t>Krümmel</t>
  </si>
  <si>
    <t>Krummenau</t>
  </si>
  <si>
    <t>Krummendeich</t>
  </si>
  <si>
    <t>Krummendiek</t>
  </si>
  <si>
    <t>Krummennaab</t>
  </si>
  <si>
    <t>Krummesse</t>
  </si>
  <si>
    <t>Krummhörn</t>
  </si>
  <si>
    <t>Krummin</t>
  </si>
  <si>
    <t>Krummwisch</t>
  </si>
  <si>
    <t>Krumstedt</t>
  </si>
  <si>
    <t>Krün</t>
  </si>
  <si>
    <t>Krunkel</t>
  </si>
  <si>
    <t>Krusenfelde</t>
  </si>
  <si>
    <t>Krusenhagen</t>
  </si>
  <si>
    <t>Krüzen</t>
  </si>
  <si>
    <t>Kublank</t>
  </si>
  <si>
    <t>Kubschütz / Kubšicy</t>
  </si>
  <si>
    <t>Kuchelmiß</t>
  </si>
  <si>
    <t>Kuchen</t>
  </si>
  <si>
    <t>Kuckssee</t>
  </si>
  <si>
    <t>Kuddewörde</t>
  </si>
  <si>
    <t>Kuden</t>
  </si>
  <si>
    <t>Kudensee</t>
  </si>
  <si>
    <t>Kuhardt</t>
  </si>
  <si>
    <t>Kühbach, M</t>
  </si>
  <si>
    <t>Kuhfelde</t>
  </si>
  <si>
    <t>Kuhlen-Wendorf</t>
  </si>
  <si>
    <t>Kühlenthal</t>
  </si>
  <si>
    <t>Kühlungsborn, Ostseebad, Stadt</t>
  </si>
  <si>
    <t>Kühndorf</t>
  </si>
  <si>
    <t>Kuhnhöfen</t>
  </si>
  <si>
    <t>Kühren</t>
  </si>
  <si>
    <t>Kuhs</t>
  </si>
  <si>
    <t>Kühsen</t>
  </si>
  <si>
    <t>Kuhstorf</t>
  </si>
  <si>
    <t>Kükels</t>
  </si>
  <si>
    <t>Küllstedt</t>
  </si>
  <si>
    <t>Kulmain</t>
  </si>
  <si>
    <t>Kulmbach, GKSt</t>
  </si>
  <si>
    <t>Kulpin</t>
  </si>
  <si>
    <t>Külsheim, Stadt</t>
  </si>
  <si>
    <t>Külz (Hunsrück)</t>
  </si>
  <si>
    <t>Kümbdchen</t>
  </si>
  <si>
    <t>Kumhausen</t>
  </si>
  <si>
    <t>Kummerfeld</t>
  </si>
  <si>
    <t>Kümmernitztal</t>
  </si>
  <si>
    <t>Kummerow, Seegemeinde</t>
  </si>
  <si>
    <t>Kümmersbruck</t>
  </si>
  <si>
    <t>Kundert</t>
  </si>
  <si>
    <t>Kunreuth</t>
  </si>
  <si>
    <t>Künzell</t>
  </si>
  <si>
    <t>Künzelsau, Stadt</t>
  </si>
  <si>
    <t>Künzing</t>
  </si>
  <si>
    <t>Kupferberg, St</t>
  </si>
  <si>
    <t>Kupferzell</t>
  </si>
  <si>
    <t>Kuppenheim, Stadt</t>
  </si>
  <si>
    <t>Küps, M</t>
  </si>
  <si>
    <t>Kürnach</t>
  </si>
  <si>
    <t>Kürnbach</t>
  </si>
  <si>
    <t>Kürten</t>
  </si>
  <si>
    <t>Kurtscheid</t>
  </si>
  <si>
    <t>Kusel, Stadt</t>
  </si>
  <si>
    <t>Küssaberg</t>
  </si>
  <si>
    <t>Küsten</t>
  </si>
  <si>
    <t>Küstengewässer einschl. Anteil am Festlandsockel</t>
  </si>
  <si>
    <t>Kusterdingen</t>
  </si>
  <si>
    <t>Küstriner Vorland</t>
  </si>
  <si>
    <t>Kutenholz</t>
  </si>
  <si>
    <t>Kutzenhausen</t>
  </si>
  <si>
    <t>Kutzleben</t>
  </si>
  <si>
    <t>Kyffhäuserland</t>
  </si>
  <si>
    <t>Kyllburg, Stadt</t>
  </si>
  <si>
    <t>Kyllburgweiler</t>
  </si>
  <si>
    <t>Kyritz, Stadt</t>
  </si>
  <si>
    <t>Laaber, M</t>
  </si>
  <si>
    <t>Laage, Stadt</t>
  </si>
  <si>
    <t>Laar</t>
  </si>
  <si>
    <t>Laasdorf</t>
  </si>
  <si>
    <t>Laatzen, Stadt</t>
  </si>
  <si>
    <t>Labenz</t>
  </si>
  <si>
    <t>Laberweinting</t>
  </si>
  <si>
    <t>Laboe</t>
  </si>
  <si>
    <t>Lachen</t>
  </si>
  <si>
    <t>Lachendorf</t>
  </si>
  <si>
    <t>Ladbergen</t>
  </si>
  <si>
    <t>Ladelund</t>
  </si>
  <si>
    <t>Ladenburg, Stadt</t>
  </si>
  <si>
    <t>Laer</t>
  </si>
  <si>
    <t>Lage</t>
  </si>
  <si>
    <t>Lage, Stadt</t>
  </si>
  <si>
    <t>Lägerdorf</t>
  </si>
  <si>
    <t>Lähden</t>
  </si>
  <si>
    <t>Lahn</t>
  </si>
  <si>
    <t>Lahnau</t>
  </si>
  <si>
    <t>Lahnstein, Stadt</t>
  </si>
  <si>
    <t>Lahntal</t>
  </si>
  <si>
    <t>Lahr</t>
  </si>
  <si>
    <t>Lahr/Schwarzwald, Stadt</t>
  </si>
  <si>
    <t>Laichingen, Stadt</t>
  </si>
  <si>
    <t>Lalendorf</t>
  </si>
  <si>
    <t>Lalling</t>
  </si>
  <si>
    <t>Lam, M</t>
  </si>
  <si>
    <t>Lambertsberg</t>
  </si>
  <si>
    <t>Lambrecht (Pfalz), Stadt</t>
  </si>
  <si>
    <t>Lambrechtshagen</t>
  </si>
  <si>
    <t>Lambsborn</t>
  </si>
  <si>
    <t>Lambsheim</t>
  </si>
  <si>
    <t>Lamerdingen</t>
  </si>
  <si>
    <t>Lammershagen</t>
  </si>
  <si>
    <t>Lampaden</t>
  </si>
  <si>
    <t>Lampertheim, Stadt</t>
  </si>
  <si>
    <t>Lampertswalde</t>
  </si>
  <si>
    <t>Lamspringe</t>
  </si>
  <si>
    <t>Lamstedt</t>
  </si>
  <si>
    <t>Lancken-Granitz</t>
  </si>
  <si>
    <t>Landau a.d.Isar, St</t>
  </si>
  <si>
    <t>Landau in der Pfalz, Stadt</t>
  </si>
  <si>
    <t>Landensberg</t>
  </si>
  <si>
    <t>Landesbergen</t>
  </si>
  <si>
    <t>Landkern</t>
  </si>
  <si>
    <t>Landolfshausen</t>
  </si>
  <si>
    <t>Landrecht</t>
  </si>
  <si>
    <t>Landsberg am Lech, GKSt</t>
  </si>
  <si>
    <t>Landsberg, Stadt</t>
  </si>
  <si>
    <t>Landsberied</t>
  </si>
  <si>
    <t>Landscheid</t>
  </si>
  <si>
    <t>Landscheide</t>
  </si>
  <si>
    <t>Landshut</t>
  </si>
  <si>
    <t>Landstuhl, Sickingenstadt, Stadt</t>
  </si>
  <si>
    <t>Langballig</t>
  </si>
  <si>
    <t>Langdorf</t>
  </si>
  <si>
    <t>Langeln</t>
  </si>
  <si>
    <t>Langelsheim, Stadt</t>
  </si>
  <si>
    <t>Langen</t>
  </si>
  <si>
    <t>Langen (Hessen), Stadt</t>
  </si>
  <si>
    <t>Langen Brütz</t>
  </si>
  <si>
    <t>Langenaltheim</t>
  </si>
  <si>
    <t>Langenargen</t>
  </si>
  <si>
    <t>Langenau, Stadt</t>
  </si>
  <si>
    <t>Langenbach</t>
  </si>
  <si>
    <t>Langenbach bei Kirburg</t>
  </si>
  <si>
    <t>Langenbacher Forst</t>
  </si>
  <si>
    <t>Langenberg</t>
  </si>
  <si>
    <t>Langenbernsdorf</t>
  </si>
  <si>
    <t>Langenbrettach</t>
  </si>
  <si>
    <t>Langenburg, Stadt</t>
  </si>
  <si>
    <t>Langendorf</t>
  </si>
  <si>
    <t>Langenenslingen</t>
  </si>
  <si>
    <t>Langeneß</t>
  </si>
  <si>
    <t>Langenfeld</t>
  </si>
  <si>
    <t>Langenfeld (Rheinland), Stadt</t>
  </si>
  <si>
    <t>Langenhagen, Stadt</t>
  </si>
  <si>
    <t>Langenhahn</t>
  </si>
  <si>
    <t>Langenhorn</t>
  </si>
  <si>
    <t>Langenlehsten</t>
  </si>
  <si>
    <t>Langenleuba-Niederhain</t>
  </si>
  <si>
    <t>Langenlonsheim</t>
  </si>
  <si>
    <t>Langenmosen</t>
  </si>
  <si>
    <t>Langenneufnach</t>
  </si>
  <si>
    <t>Langenorla</t>
  </si>
  <si>
    <t>Langenpreising</t>
  </si>
  <si>
    <t>Langenprozeltener Forst</t>
  </si>
  <si>
    <t>Langenscheid</t>
  </si>
  <si>
    <t>Langenselbold, Stadt</t>
  </si>
  <si>
    <t>Langensendelbach</t>
  </si>
  <si>
    <t>Langenthal</t>
  </si>
  <si>
    <t>Langenweißbach</t>
  </si>
  <si>
    <t>Langenwetzendorf</t>
  </si>
  <si>
    <t>Langenwolschendorf</t>
  </si>
  <si>
    <t>Langenzenn, St</t>
  </si>
  <si>
    <t>Langeoog</t>
  </si>
  <si>
    <t>Langerringen</t>
  </si>
  <si>
    <t>Langerwehe</t>
  </si>
  <si>
    <t>Langewahl</t>
  </si>
  <si>
    <t>Langfurth</t>
  </si>
  <si>
    <t>Langgöns</t>
  </si>
  <si>
    <t>Langlingen</t>
  </si>
  <si>
    <t>Langquaid, M</t>
  </si>
  <si>
    <t>Langscheid</t>
  </si>
  <si>
    <t>Langstedt</t>
  </si>
  <si>
    <t>Langsur</t>
  </si>
  <si>
    <t>Langwedel</t>
  </si>
  <si>
    <t>Langwedel, Flecken</t>
  </si>
  <si>
    <t>Langweid a.Lech</t>
  </si>
  <si>
    <t>Langweiler</t>
  </si>
  <si>
    <t>Langwieden</t>
  </si>
  <si>
    <t>Lanitz-Hassel-Tal</t>
  </si>
  <si>
    <t>Lankau</t>
  </si>
  <si>
    <t>Lanz</t>
  </si>
  <si>
    <t>Lanze</t>
  </si>
  <si>
    <t>Lappersdorf, M</t>
  </si>
  <si>
    <t>Lärz</t>
  </si>
  <si>
    <t>Lasbek</t>
  </si>
  <si>
    <t>Lascheid</t>
  </si>
  <si>
    <t>Lasel</t>
  </si>
  <si>
    <t>Lassan, Stadt</t>
  </si>
  <si>
    <t>Lastrup</t>
  </si>
  <si>
    <t>Latendorf</t>
  </si>
  <si>
    <t>Lathen</t>
  </si>
  <si>
    <t>Laubach</t>
  </si>
  <si>
    <t>Laubach, Stadt</t>
  </si>
  <si>
    <t>Lauben</t>
  </si>
  <si>
    <t>Laubenheim</t>
  </si>
  <si>
    <t>Laucha an der Unstrut, Stadt</t>
  </si>
  <si>
    <t>Lauchhammer, Stadt</t>
  </si>
  <si>
    <t>Lauchheim, Stadt</t>
  </si>
  <si>
    <t>Lauchringen</t>
  </si>
  <si>
    <t>Lauda-Königshofen, Stadt</t>
  </si>
  <si>
    <t>Laudenbach</t>
  </si>
  <si>
    <t>Laudert</t>
  </si>
  <si>
    <t>Lauenau, Flecken</t>
  </si>
  <si>
    <t>Lauenbrück</t>
  </si>
  <si>
    <t>Lauenburg/ Elbe, Stadt</t>
  </si>
  <si>
    <t>Lauenförde, Flecken</t>
  </si>
  <si>
    <t>Lauenhagen</t>
  </si>
  <si>
    <t>Lauf</t>
  </si>
  <si>
    <t>Lauf a.d.Pegnitz, St</t>
  </si>
  <si>
    <t>Laufach</t>
  </si>
  <si>
    <t>Laufamholzer Forst</t>
  </si>
  <si>
    <t>Laufeld</t>
  </si>
  <si>
    <t>Laufen, St</t>
  </si>
  <si>
    <t>Laufenburg (Baden), Stadt</t>
  </si>
  <si>
    <t>Laufersweiler</t>
  </si>
  <si>
    <t>Lauffen am Neckar, Stadt</t>
  </si>
  <si>
    <t>Laugna</t>
  </si>
  <si>
    <t>Lauingen (Donau), St</t>
  </si>
  <si>
    <t>Laumersheim</t>
  </si>
  <si>
    <t>Lauperath</t>
  </si>
  <si>
    <t>Laupheim, Stadt</t>
  </si>
  <si>
    <t>Laurenburg</t>
  </si>
  <si>
    <t>Lauscha, Stadt</t>
  </si>
  <si>
    <t>Lauschied</t>
  </si>
  <si>
    <t>Lausnitz b. Neustadt an der Orla</t>
  </si>
  <si>
    <t>Laußig</t>
  </si>
  <si>
    <t>Laußnitz</t>
  </si>
  <si>
    <t>Lauta, Stadt</t>
  </si>
  <si>
    <t>Lautenbach</t>
  </si>
  <si>
    <t>Lauter</t>
  </si>
  <si>
    <t>Lauter-Bernsbach, Stadt</t>
  </si>
  <si>
    <t>Lauterach</t>
  </si>
  <si>
    <t>Lauterbach</t>
  </si>
  <si>
    <t>Lauterbach (Hessen), Kreisstadt</t>
  </si>
  <si>
    <t>Lauterecken, Stadt</t>
  </si>
  <si>
    <t>Lauterhofen, M</t>
  </si>
  <si>
    <t>Lautersheim</t>
  </si>
  <si>
    <t>Lauterstein, Stadt</t>
  </si>
  <si>
    <t>Lautert</t>
  </si>
  <si>
    <t>Lautertal</t>
  </si>
  <si>
    <t>Lautertal (Odenwald)</t>
  </si>
  <si>
    <t>Lautertal (Vogelsberg)</t>
  </si>
  <si>
    <t>Lautrach</t>
  </si>
  <si>
    <t>Lautzenbrücken</t>
  </si>
  <si>
    <t>Lautzenhausen</t>
  </si>
  <si>
    <t>Lawalde</t>
  </si>
  <si>
    <t>Lawitz</t>
  </si>
  <si>
    <t>Lebach, Stadt</t>
  </si>
  <si>
    <t>Lebrade</t>
  </si>
  <si>
    <t>Lebus, Stadt</t>
  </si>
  <si>
    <t>Lebusa</t>
  </si>
  <si>
    <t>Lechbruck am See</t>
  </si>
  <si>
    <t>Leck</t>
  </si>
  <si>
    <t>Lederhose</t>
  </si>
  <si>
    <t>Leegebruch</t>
  </si>
  <si>
    <t>Leer (Ostfriesland), Stadt</t>
  </si>
  <si>
    <t>Leese</t>
  </si>
  <si>
    <t>Leezdorf</t>
  </si>
  <si>
    <t>Leezen</t>
  </si>
  <si>
    <t>Legau, M</t>
  </si>
  <si>
    <t>Legde/Quitzöbel</t>
  </si>
  <si>
    <t>Legden</t>
  </si>
  <si>
    <t>Lehe</t>
  </si>
  <si>
    <t>Lehesten</t>
  </si>
  <si>
    <t>Lehesten, Stadt</t>
  </si>
  <si>
    <t>Lehmen</t>
  </si>
  <si>
    <t>Lehmkuhlen</t>
  </si>
  <si>
    <t>Lehmrade</t>
  </si>
  <si>
    <t>Lehnstedt</t>
  </si>
  <si>
    <t>Lehrberg, M</t>
  </si>
  <si>
    <t>Lehre</t>
  </si>
  <si>
    <t>Lehrensteinsfeld</t>
  </si>
  <si>
    <t>Lehrte, Stadt</t>
  </si>
  <si>
    <t>Leibertingen</t>
  </si>
  <si>
    <t>Leiblfing</t>
  </si>
  <si>
    <t>Leichlingen (Rheinland), Blütenstadt</t>
  </si>
  <si>
    <t>Leidenborn</t>
  </si>
  <si>
    <t>Leidersbach</t>
  </si>
  <si>
    <t>Leienkaul</t>
  </si>
  <si>
    <t>Leiferde</t>
  </si>
  <si>
    <t>Leimbach</t>
  </si>
  <si>
    <t>Leimen</t>
  </si>
  <si>
    <t>Leimen, Stadt</t>
  </si>
  <si>
    <t>Leimersheim</t>
  </si>
  <si>
    <t>Leinach</t>
  </si>
  <si>
    <t>Leinburg</t>
  </si>
  <si>
    <t>Leinefelde-Worbis, Stadt</t>
  </si>
  <si>
    <t>Leinfelden-Echterdingen, Stadt</t>
  </si>
  <si>
    <t>Leingarten, Stadt</t>
  </si>
  <si>
    <t>Leiningen</t>
  </si>
  <si>
    <t>Leinsweiler</t>
  </si>
  <si>
    <t>Leinzell</t>
  </si>
  <si>
    <t>Leipheim, St</t>
  </si>
  <si>
    <t>Leipzig, Stadt</t>
  </si>
  <si>
    <t>Leisel</t>
  </si>
  <si>
    <t>Leisnig, Stadt</t>
  </si>
  <si>
    <t>Leitzweiler</t>
  </si>
  <si>
    <t>Leiwen</t>
  </si>
  <si>
    <t>Leizen</t>
  </si>
  <si>
    <t>Lelkendorf</t>
  </si>
  <si>
    <t>Lemberg</t>
  </si>
  <si>
    <t>Lembruch</t>
  </si>
  <si>
    <t>Lemförde, Flecken</t>
  </si>
  <si>
    <t>Lemgo, Stadt</t>
  </si>
  <si>
    <t>Lemgow</t>
  </si>
  <si>
    <t>Lemnitz</t>
  </si>
  <si>
    <t>Lemwerder</t>
  </si>
  <si>
    <t>Lengdorf</t>
  </si>
  <si>
    <t>Lengede</t>
  </si>
  <si>
    <t>Lengenbostel</t>
  </si>
  <si>
    <t>Lengenfeld, Stadt</t>
  </si>
  <si>
    <t>Lengenwang</t>
  </si>
  <si>
    <t>Lengerich</t>
  </si>
  <si>
    <t>Lengerich, Stadt</t>
  </si>
  <si>
    <t>Lengfeld</t>
  </si>
  <si>
    <t>Lenggries</t>
  </si>
  <si>
    <t>Lenne</t>
  </si>
  <si>
    <t>Lennestadt, Stadt</t>
  </si>
  <si>
    <t>Lenningen</t>
  </si>
  <si>
    <t>Lensahn</t>
  </si>
  <si>
    <t>Lentföhrden</t>
  </si>
  <si>
    <t>Lenting</t>
  </si>
  <si>
    <t>Lenzen (Elbe), Stadt</t>
  </si>
  <si>
    <t>Lenzerwische</t>
  </si>
  <si>
    <t>Lenzkirch</t>
  </si>
  <si>
    <t>Leonberg</t>
  </si>
  <si>
    <t>Leonberg, Stadt</t>
  </si>
  <si>
    <t>Leopoldshagen</t>
  </si>
  <si>
    <t>Leopoldshöhe</t>
  </si>
  <si>
    <t>Leopoldsreuter Wald</t>
  </si>
  <si>
    <t>Letschin</t>
  </si>
  <si>
    <t>Lettweiler</t>
  </si>
  <si>
    <t>Leubsdorf</t>
  </si>
  <si>
    <t>Leuchtenberg, M</t>
  </si>
  <si>
    <t>Leun, Stadt</t>
  </si>
  <si>
    <t>Leuna, Stadt</t>
  </si>
  <si>
    <t>Leupoldsgrün</t>
  </si>
  <si>
    <t>Leutenbach</t>
  </si>
  <si>
    <t>Leutenberg, Stadt</t>
  </si>
  <si>
    <t>Leuterod</t>
  </si>
  <si>
    <t>Leutersdorf</t>
  </si>
  <si>
    <t>Leutershausen, St</t>
  </si>
  <si>
    <t>Leutesdorf</t>
  </si>
  <si>
    <t>Leutkirch im Allgäu, Stadt</t>
  </si>
  <si>
    <t>Levenhagen</t>
  </si>
  <si>
    <t>Leverkusen, Stadt</t>
  </si>
  <si>
    <t>Lewitzrand</t>
  </si>
  <si>
    <t>Lexgaard</t>
  </si>
  <si>
    <t>Lich, Stadt</t>
  </si>
  <si>
    <t>Lichtenau</t>
  </si>
  <si>
    <t>Lichtenau, M</t>
  </si>
  <si>
    <t>Lichtenau, Stadt</t>
  </si>
  <si>
    <t>Lichtenberg</t>
  </si>
  <si>
    <t>Lichtenberg, St</t>
  </si>
  <si>
    <t>Lichtenberg/Erzgeb.</t>
  </si>
  <si>
    <t>Lichtenborn</t>
  </si>
  <si>
    <t>Lichtenfels, St</t>
  </si>
  <si>
    <t>Lichtenfels, Stadt</t>
  </si>
  <si>
    <t>Lichtenstein</t>
  </si>
  <si>
    <t>Lichtenstein/Sa., Stadt</t>
  </si>
  <si>
    <t>Lichtentanne</t>
  </si>
  <si>
    <t>Lichtenwald</t>
  </si>
  <si>
    <t>Lichterfeld-Schacksdorf</t>
  </si>
  <si>
    <t>Liebenau, Flecken</t>
  </si>
  <si>
    <t>Liebenau, Stadt</t>
  </si>
  <si>
    <t>Liebenburg</t>
  </si>
  <si>
    <t>Liebenscheid</t>
  </si>
  <si>
    <t>Liebenwalde, Stadt</t>
  </si>
  <si>
    <t>Lieberose, Stadt</t>
  </si>
  <si>
    <t>Liebschützberg</t>
  </si>
  <si>
    <t>Liebshausen</t>
  </si>
  <si>
    <t>Liebstadt, Stadt</t>
  </si>
  <si>
    <t>Liederbach am Taunus</t>
  </si>
  <si>
    <t>Lieg</t>
  </si>
  <si>
    <t>Lienen</t>
  </si>
  <si>
    <t>Liepe</t>
  </si>
  <si>
    <t>Liepgarten</t>
  </si>
  <si>
    <t>Lierfeld</t>
  </si>
  <si>
    <t>Lierschied</t>
  </si>
  <si>
    <t>Liesenich</t>
  </si>
  <si>
    <t>Lieser</t>
  </si>
  <si>
    <t>Ließem</t>
  </si>
  <si>
    <t>Lieth</t>
  </si>
  <si>
    <t>Lietzen</t>
  </si>
  <si>
    <t>Lietzow</t>
  </si>
  <si>
    <t>Lilienthal</t>
  </si>
  <si>
    <t>Limbach</t>
  </si>
  <si>
    <t>Limbach-Oberfrohna, Stadt</t>
  </si>
  <si>
    <t>Limburg a. d. Lahn, Kreisstadt</t>
  </si>
  <si>
    <t>Limburgerhof</t>
  </si>
  <si>
    <t>Limeshain</t>
  </si>
  <si>
    <t>Linau</t>
  </si>
  <si>
    <t>Lind</t>
  </si>
  <si>
    <t>Linda b. Weida</t>
  </si>
  <si>
    <t>Lindach</t>
  </si>
  <si>
    <t>Lindau</t>
  </si>
  <si>
    <t>Lindau (Bodensee), GKSt</t>
  </si>
  <si>
    <t>Lindberg</t>
  </si>
  <si>
    <t>Linden</t>
  </si>
  <si>
    <t>Linden, Stadt</t>
  </si>
  <si>
    <t>Lindenau</t>
  </si>
  <si>
    <t>Lindenberg</t>
  </si>
  <si>
    <t>Lindenberg i.Allgäu, St</t>
  </si>
  <si>
    <t>Lindendorf</t>
  </si>
  <si>
    <t>Lindenfels, Stadt</t>
  </si>
  <si>
    <t>Lindenkreuz</t>
  </si>
  <si>
    <t>Lindenschied</t>
  </si>
  <si>
    <t>Lindern (Oldenburg)</t>
  </si>
  <si>
    <t>Lindetal</t>
  </si>
  <si>
    <t>Lindewerra</t>
  </si>
  <si>
    <t>Lindewitt</t>
  </si>
  <si>
    <t>Lindholz</t>
  </si>
  <si>
    <t>Lindhorst</t>
  </si>
  <si>
    <t>Lindig</t>
  </si>
  <si>
    <t>Lindlar</t>
  </si>
  <si>
    <t>Lindow (Mark), Stadt</t>
  </si>
  <si>
    <t>Lindwedel</t>
  </si>
  <si>
    <t>Lingen (Ems), Stadt</t>
  </si>
  <si>
    <t>Lingenfeld</t>
  </si>
  <si>
    <t>Lingerhahn</t>
  </si>
  <si>
    <t>Linkenbach</t>
  </si>
  <si>
    <t>Linkenheim-Hochstetten</t>
  </si>
  <si>
    <t>Linnich, Stadt</t>
  </si>
  <si>
    <t>Linsburg</t>
  </si>
  <si>
    <t>Linsengericht</t>
  </si>
  <si>
    <t>Linthe</t>
  </si>
  <si>
    <t>Linz am Rhein, Stadt</t>
  </si>
  <si>
    <t>Lippersdorf-Erdmannsdorf</t>
  </si>
  <si>
    <t>Lippetal</t>
  </si>
  <si>
    <t>Lipporn</t>
  </si>
  <si>
    <t>Lipprechterode</t>
  </si>
  <si>
    <t>Lippstadt, Stadt</t>
  </si>
  <si>
    <t>Lirstal</t>
  </si>
  <si>
    <t>Lisberg</t>
  </si>
  <si>
    <t>Lissendorf</t>
  </si>
  <si>
    <t>List auf Sylt</t>
  </si>
  <si>
    <t>Litzendorf</t>
  </si>
  <si>
    <t>Löbau, Stadt</t>
  </si>
  <si>
    <t>Lobbach</t>
  </si>
  <si>
    <t>Löberschütz</t>
  </si>
  <si>
    <t>Löbichau</t>
  </si>
  <si>
    <t>Löbnitz</t>
  </si>
  <si>
    <t>Löchgau</t>
  </si>
  <si>
    <t>Lochum</t>
  </si>
  <si>
    <t>Löcknitz</t>
  </si>
  <si>
    <t>Lockstedt</t>
  </si>
  <si>
    <t>Loddin, Seebad</t>
  </si>
  <si>
    <t>Lödla</t>
  </si>
  <si>
    <t>Löf</t>
  </si>
  <si>
    <t>Loffenau</t>
  </si>
  <si>
    <t>Löffingen, Stadt</t>
  </si>
  <si>
    <t>Lohbarbek</t>
  </si>
  <si>
    <t>Lohberg</t>
  </si>
  <si>
    <t>Lohe-Föhrden</t>
  </si>
  <si>
    <t>Lohe-Rickelshof</t>
  </si>
  <si>
    <t>Lohfelden</t>
  </si>
  <si>
    <t>Lohheide, gemfr. Bezirk</t>
  </si>
  <si>
    <t>Lohkirchen</t>
  </si>
  <si>
    <t>Löhma</t>
  </si>
  <si>
    <t>Lohmar, Stadt</t>
  </si>
  <si>
    <t>Lohme</t>
  </si>
  <si>
    <t>Lohmen</t>
  </si>
  <si>
    <t>Löhnberg</t>
  </si>
  <si>
    <t>Lohne (Oldenburg), Stadt</t>
  </si>
  <si>
    <t>Löhne, Stadt</t>
  </si>
  <si>
    <t>Lohnsfeld</t>
  </si>
  <si>
    <t>Lohnweiler</t>
  </si>
  <si>
    <t>Lohr a.Main, St</t>
  </si>
  <si>
    <t>Lohra</t>
  </si>
  <si>
    <t>Lohrheim</t>
  </si>
  <si>
    <t>Lohsa / Łaz</t>
  </si>
  <si>
    <t>Loiching</t>
  </si>
  <si>
    <t>Loissin</t>
  </si>
  <si>
    <t>Loit</t>
  </si>
  <si>
    <t>Loitsche-Heinrichsberg</t>
  </si>
  <si>
    <t>Loitz, Stadt</t>
  </si>
  <si>
    <t>Loitzendorf</t>
  </si>
  <si>
    <t>Lollar, Stadt</t>
  </si>
  <si>
    <t>Löllbach</t>
  </si>
  <si>
    <t>Lollschied</t>
  </si>
  <si>
    <t>Lommatzsch, Stadt</t>
  </si>
  <si>
    <t>Longen</t>
  </si>
  <si>
    <t>Longkamp</t>
  </si>
  <si>
    <t>Longuich</t>
  </si>
  <si>
    <t>Löningen, Stadt</t>
  </si>
  <si>
    <t>Lonnerstadt, M</t>
  </si>
  <si>
    <t>Lonnig</t>
  </si>
  <si>
    <t>Lonsee</t>
  </si>
  <si>
    <t>Lonsheim</t>
  </si>
  <si>
    <t>Looft</t>
  </si>
  <si>
    <t>Loop</t>
  </si>
  <si>
    <t>Loose</t>
  </si>
  <si>
    <t>Löptin</t>
  </si>
  <si>
    <t>Lorch, Stadt</t>
  </si>
  <si>
    <t>Lörrach, Stadt</t>
  </si>
  <si>
    <t>Lorsch, Karolingerstadt</t>
  </si>
  <si>
    <t>Lorscheid</t>
  </si>
  <si>
    <t>Lorup</t>
  </si>
  <si>
    <t>Lörzweiler</t>
  </si>
  <si>
    <t>Losheim am See</t>
  </si>
  <si>
    <t>Lösnich</t>
  </si>
  <si>
    <t>Lossatal</t>
  </si>
  <si>
    <t>Loßburg</t>
  </si>
  <si>
    <t>Lößnitz, Stadt</t>
  </si>
  <si>
    <t>Lotte</t>
  </si>
  <si>
    <t>Lottorf</t>
  </si>
  <si>
    <t>Lottstetten</t>
  </si>
  <si>
    <t>Lötzbeuren</t>
  </si>
  <si>
    <t>Löwenberger Land</t>
  </si>
  <si>
    <t>Löwenstedt</t>
  </si>
  <si>
    <t>Löwenstein, Stadt</t>
  </si>
  <si>
    <t>Loxstedt</t>
  </si>
  <si>
    <t>Lübbecke, Stadt</t>
  </si>
  <si>
    <t>Lübben (Spreewald) / Lubin (Błota), Stadt</t>
  </si>
  <si>
    <t>Lübbenau/Spreewald / Lubnjow/Błota, Stadt</t>
  </si>
  <si>
    <t>Lübberstedt</t>
  </si>
  <si>
    <t>Lübberstorf</t>
  </si>
  <si>
    <t>Lübbow</t>
  </si>
  <si>
    <t>Lübeck, Hansestadt</t>
  </si>
  <si>
    <t>Lübesse</t>
  </si>
  <si>
    <t>Lüblow</t>
  </si>
  <si>
    <t>Lubmin, Seebad</t>
  </si>
  <si>
    <t>Lübow</t>
  </si>
  <si>
    <t>Lübs</t>
  </si>
  <si>
    <t>Lübstorf</t>
  </si>
  <si>
    <t>Lübtheen, Stadt</t>
  </si>
  <si>
    <t>Lübz, Stadt</t>
  </si>
  <si>
    <t>Lüchow</t>
  </si>
  <si>
    <t>Lüchow (Wendland), Stadt</t>
  </si>
  <si>
    <t>Lucka, Stadt</t>
  </si>
  <si>
    <t>Luckaitztal</t>
  </si>
  <si>
    <t>Luckau (Wendland)</t>
  </si>
  <si>
    <t>Luckau, Stadt</t>
  </si>
  <si>
    <t>Luckenbach</t>
  </si>
  <si>
    <t>Lückenburg</t>
  </si>
  <si>
    <t>Luckenwalde, Stadt</t>
  </si>
  <si>
    <t>Luckow</t>
  </si>
  <si>
    <t>Lüdenscheid, Stadt</t>
  </si>
  <si>
    <t>Lüder</t>
  </si>
  <si>
    <t>Lüdersburg</t>
  </si>
  <si>
    <t>Lüdersdorf</t>
  </si>
  <si>
    <t>Lüdersfeld</t>
  </si>
  <si>
    <t>Lüdershagen</t>
  </si>
  <si>
    <t>Lüdinghausen, Stadt</t>
  </si>
  <si>
    <t>Ludwigsau</t>
  </si>
  <si>
    <t>Ludwigsburg, Stadt</t>
  </si>
  <si>
    <t>Ludwigschorgast, M</t>
  </si>
  <si>
    <t>Ludwigsfelde, Stadt</t>
  </si>
  <si>
    <t>Ludwigshafen am Rhein, Stadt</t>
  </si>
  <si>
    <t>Ludwigshöhe</t>
  </si>
  <si>
    <t>Ludwigslust, Stadt</t>
  </si>
  <si>
    <t>Ludwigsstadt, St</t>
  </si>
  <si>
    <t>Ludwigswinkel</t>
  </si>
  <si>
    <t>Lüerdissen</t>
  </si>
  <si>
    <t>Lug</t>
  </si>
  <si>
    <t>Lugau/Erzgeb., Stadt</t>
  </si>
  <si>
    <t>Lügde, Stadt der Osterräder</t>
  </si>
  <si>
    <t>Luhden</t>
  </si>
  <si>
    <t>Luhe-Wildenau, M</t>
  </si>
  <si>
    <t>Luhnstedt</t>
  </si>
  <si>
    <t>Luisenthal</t>
  </si>
  <si>
    <t>Lülsfeld</t>
  </si>
  <si>
    <t>Lunden</t>
  </si>
  <si>
    <t>Lünebach</t>
  </si>
  <si>
    <t>Lüneburg, Hansestadt</t>
  </si>
  <si>
    <t>Lünen, Stadt</t>
  </si>
  <si>
    <t>Lünne</t>
  </si>
  <si>
    <t>Lunow-Stolzenhagen</t>
  </si>
  <si>
    <t>Lunzenau, Stadt</t>
  </si>
  <si>
    <t>Lupburg, M</t>
  </si>
  <si>
    <t>Lürschau</t>
  </si>
  <si>
    <t>Lüssow</t>
  </si>
  <si>
    <t>Lustadt</t>
  </si>
  <si>
    <t>Lütau</t>
  </si>
  <si>
    <t>Lütetsburg</t>
  </si>
  <si>
    <t>Lütjenburg, Stadt</t>
  </si>
  <si>
    <t>Lütjenholm</t>
  </si>
  <si>
    <t>Lütjensee</t>
  </si>
  <si>
    <t>Lütjenwestedt</t>
  </si>
  <si>
    <t>Lütow</t>
  </si>
  <si>
    <t>Lutterbek</t>
  </si>
  <si>
    <t>Lüttow-Valluhn</t>
  </si>
  <si>
    <t>Lütz</t>
  </si>
  <si>
    <t>Lützelbach</t>
  </si>
  <si>
    <t>Lützen, Stadt</t>
  </si>
  <si>
    <t>Lutzerath</t>
  </si>
  <si>
    <t>Lutzhorn</t>
  </si>
  <si>
    <t>Lutzingen</t>
  </si>
  <si>
    <t>Lützkampen</t>
  </si>
  <si>
    <t>Lützow</t>
  </si>
  <si>
    <t>Luxem</t>
  </si>
  <si>
    <t>Lychen, Stadt</t>
  </si>
  <si>
    <t>Lykershausen</t>
  </si>
  <si>
    <t>Maasen</t>
  </si>
  <si>
    <t>Maasholm</t>
  </si>
  <si>
    <t>Machern</t>
  </si>
  <si>
    <t>Macken</t>
  </si>
  <si>
    <t>Mackenbach</t>
  </si>
  <si>
    <t>Mackenrodt</t>
  </si>
  <si>
    <t>Magdala, Stadt</t>
  </si>
  <si>
    <t>Magdeburg, Landeshauptstadt</t>
  </si>
  <si>
    <t>Magstadt</t>
  </si>
  <si>
    <t>Mahlberg, Stadt</t>
  </si>
  <si>
    <t>Mahlstetten</t>
  </si>
  <si>
    <t>Mähren</t>
  </si>
  <si>
    <t>Mähring, M</t>
  </si>
  <si>
    <t>Maierhöfen</t>
  </si>
  <si>
    <t>Maihingen</t>
  </si>
  <si>
    <t>Maikammer</t>
  </si>
  <si>
    <t>Mainaschaff</t>
  </si>
  <si>
    <t>Mainbernheim, St</t>
  </si>
  <si>
    <t>Mainburg, St</t>
  </si>
  <si>
    <t>Mainhardt</t>
  </si>
  <si>
    <t>Mainhausen</t>
  </si>
  <si>
    <t>Mainleus, M</t>
  </si>
  <si>
    <t>Mainstockheim</t>
  </si>
  <si>
    <t>Maintal, Stadt</t>
  </si>
  <si>
    <t>Mainz, Stadt</t>
  </si>
  <si>
    <t>Maisach</t>
  </si>
  <si>
    <t>Maisborn</t>
  </si>
  <si>
    <t>Maitenbeth</t>
  </si>
  <si>
    <t>Maitzborn</t>
  </si>
  <si>
    <t>Malberg</t>
  </si>
  <si>
    <t>Malbergweich</t>
  </si>
  <si>
    <t>Malborn</t>
  </si>
  <si>
    <t>Malchin, Stadt</t>
  </si>
  <si>
    <t>Malching</t>
  </si>
  <si>
    <t>Malchow, Inselstadt</t>
  </si>
  <si>
    <t>Malente</t>
  </si>
  <si>
    <t>Malgersdorf</t>
  </si>
  <si>
    <t>Malk Göhren</t>
  </si>
  <si>
    <t>Mallersdorf-Pfaffenberg, M</t>
  </si>
  <si>
    <t>Malliß</t>
  </si>
  <si>
    <t>Malsburg-Marzell</t>
  </si>
  <si>
    <t>Malsch</t>
  </si>
  <si>
    <t>Malschwitz / Malešecy</t>
  </si>
  <si>
    <t>Malsfeld</t>
  </si>
  <si>
    <t>Malterdingen</t>
  </si>
  <si>
    <t>Mammelzen</t>
  </si>
  <si>
    <t>Mammendorf</t>
  </si>
  <si>
    <t>Mamming</t>
  </si>
  <si>
    <t>Manching, M</t>
  </si>
  <si>
    <t>Mandel</t>
  </si>
  <si>
    <t>Mandelbachtal</t>
  </si>
  <si>
    <t>Mandern</t>
  </si>
  <si>
    <t>Manderscheid</t>
  </si>
  <si>
    <t>Manderscheid, Stadt</t>
  </si>
  <si>
    <t>Manhagen</t>
  </si>
  <si>
    <t>Mannebach</t>
  </si>
  <si>
    <t>Mannheim, Universitätsstadt</t>
  </si>
  <si>
    <t>Mannweiler-Cölln</t>
  </si>
  <si>
    <t>Mansfeld, Stadt</t>
  </si>
  <si>
    <t>Mantel, M</t>
  </si>
  <si>
    <t>Manteler Forst</t>
  </si>
  <si>
    <t>Manubach</t>
  </si>
  <si>
    <t>Marbach am Neckar, Stadt</t>
  </si>
  <si>
    <t>Marburg, Universitätsstadt</t>
  </si>
  <si>
    <t>March</t>
  </si>
  <si>
    <t>Margetshöchheim</t>
  </si>
  <si>
    <t>Mariaposching</t>
  </si>
  <si>
    <t>Marienberg, Stadt</t>
  </si>
  <si>
    <t>Marienfels</t>
  </si>
  <si>
    <t>Marienfließ</t>
  </si>
  <si>
    <t>Marienhafe, Flecken</t>
  </si>
  <si>
    <t>Marienhausen</t>
  </si>
  <si>
    <t>Marienheide</t>
  </si>
  <si>
    <t>Marienmünster, Stadt</t>
  </si>
  <si>
    <t>Marienrachdorf</t>
  </si>
  <si>
    <t>Mariental</t>
  </si>
  <si>
    <t>Mariental, gemfr. Gebiet</t>
  </si>
  <si>
    <t>Marienwerder</t>
  </si>
  <si>
    <t>Maring-Noviand</t>
  </si>
  <si>
    <t>Marisfeld</t>
  </si>
  <si>
    <t>Mark</t>
  </si>
  <si>
    <t>Markdorf, Stadt</t>
  </si>
  <si>
    <t>Markersdorf</t>
  </si>
  <si>
    <t>Markgröningen, Stadt</t>
  </si>
  <si>
    <t>Märkisch Buchholz, Stadt</t>
  </si>
  <si>
    <t>Märkisch Linden</t>
  </si>
  <si>
    <t>Märkisch Luch</t>
  </si>
  <si>
    <t>Märkische Heide/Markojska Góla</t>
  </si>
  <si>
    <t>Märkische Höhe</t>
  </si>
  <si>
    <t>Markkleeberg, Stadt</t>
  </si>
  <si>
    <t>Marklkofen</t>
  </si>
  <si>
    <t>Marklohe</t>
  </si>
  <si>
    <t>Markneukirchen, Stadt</t>
  </si>
  <si>
    <t>Markranstädt, Stadt</t>
  </si>
  <si>
    <t>Markt Berolzheim, M</t>
  </si>
  <si>
    <t>Markt Bibart, M</t>
  </si>
  <si>
    <t>Markt Einersheim, M</t>
  </si>
  <si>
    <t>Markt Erlbach, M</t>
  </si>
  <si>
    <t>Markt Indersdorf, M</t>
  </si>
  <si>
    <t>Markt Nordheim, M</t>
  </si>
  <si>
    <t>Markt Rettenbach, M</t>
  </si>
  <si>
    <t>Markt Schwaben, M</t>
  </si>
  <si>
    <t>Markt Taschendorf, M</t>
  </si>
  <si>
    <t>Markt Wald, M</t>
  </si>
  <si>
    <t>Marktbergel, M</t>
  </si>
  <si>
    <t>Marktbreit, St</t>
  </si>
  <si>
    <t>Marktgraitz, M</t>
  </si>
  <si>
    <t>Marktheidenfeld, St</t>
  </si>
  <si>
    <t>Marktl, M</t>
  </si>
  <si>
    <t>Marktleugast, M</t>
  </si>
  <si>
    <t>Marktleuthen, St</t>
  </si>
  <si>
    <t>Marktoberdorf, St</t>
  </si>
  <si>
    <t>Marktoffingen</t>
  </si>
  <si>
    <t>Marktredwitz, GKSt</t>
  </si>
  <si>
    <t>Marktrodach, M</t>
  </si>
  <si>
    <t>Marktschellenberg, M</t>
  </si>
  <si>
    <t>Marktschorgast, M</t>
  </si>
  <si>
    <t>Marktsteft, St</t>
  </si>
  <si>
    <t>Marktzeuln, M</t>
  </si>
  <si>
    <t>Markvippach</t>
  </si>
  <si>
    <t>Marl</t>
  </si>
  <si>
    <t>Marl, Stadt</t>
  </si>
  <si>
    <t>Marloffstein</t>
  </si>
  <si>
    <t>Marlow, Stadt</t>
  </si>
  <si>
    <t>Marne, Stadt</t>
  </si>
  <si>
    <t>Marnerdeich</t>
  </si>
  <si>
    <t>Marnheim</t>
  </si>
  <si>
    <t>Maroldsweisach, M</t>
  </si>
  <si>
    <t>Marolterode</t>
  </si>
  <si>
    <t>Maroth</t>
  </si>
  <si>
    <t>Marpingen</t>
  </si>
  <si>
    <t>Marquartstein</t>
  </si>
  <si>
    <t>Marsberg, Stadt</t>
  </si>
  <si>
    <t>Marschacht</t>
  </si>
  <si>
    <t>Martensrade</t>
  </si>
  <si>
    <t>Martfeld</t>
  </si>
  <si>
    <t>Marth</t>
  </si>
  <si>
    <t>Martinlamitzer Forst-Nord</t>
  </si>
  <si>
    <t>Martinlamitzer Forst-Süd</t>
  </si>
  <si>
    <t>Martinroda</t>
  </si>
  <si>
    <t>Martinsheim</t>
  </si>
  <si>
    <t>Martinshöhe</t>
  </si>
  <si>
    <t>Martinstein</t>
  </si>
  <si>
    <t>Marxen</t>
  </si>
  <si>
    <t>Marxheim</t>
  </si>
  <si>
    <t>Marxzell</t>
  </si>
  <si>
    <t>Marzhausen</t>
  </si>
  <si>
    <t>Marzling</t>
  </si>
  <si>
    <t>Masburg</t>
  </si>
  <si>
    <t>Maselheim</t>
  </si>
  <si>
    <t>Maßbach, M</t>
  </si>
  <si>
    <t>Massen-Niederlausitz</t>
  </si>
  <si>
    <t>Massenbachhausen</t>
  </si>
  <si>
    <t>Masserberg</t>
  </si>
  <si>
    <t>Massing, M</t>
  </si>
  <si>
    <t>Maßweiler</t>
  </si>
  <si>
    <t>Mastershausen</t>
  </si>
  <si>
    <t>Masthorn</t>
  </si>
  <si>
    <t>Matzenbach</t>
  </si>
  <si>
    <t>Matzerath</t>
  </si>
  <si>
    <t>Mauchenheim</t>
  </si>
  <si>
    <t>Mauden</t>
  </si>
  <si>
    <t>Mauel</t>
  </si>
  <si>
    <t>Mauer</t>
  </si>
  <si>
    <t>Mauern</t>
  </si>
  <si>
    <t>Mauerstetten</t>
  </si>
  <si>
    <t>Maulbronn, Stadt</t>
  </si>
  <si>
    <t>Maulburg</t>
  </si>
  <si>
    <t>Mauschbach</t>
  </si>
  <si>
    <t>Mauth</t>
  </si>
  <si>
    <t>Mauther Forst</t>
  </si>
  <si>
    <t>Maxdorf</t>
  </si>
  <si>
    <t>Maxhütte-Haidhof, St</t>
  </si>
  <si>
    <t>Maxsain</t>
  </si>
  <si>
    <t>Mayen, Stadt</t>
  </si>
  <si>
    <t>Mayschoß</t>
  </si>
  <si>
    <t>Mechelroda</t>
  </si>
  <si>
    <t>Mechernich, Stadt</t>
  </si>
  <si>
    <t>Mechow</t>
  </si>
  <si>
    <t>Mechtersen</t>
  </si>
  <si>
    <t>Meckel</t>
  </si>
  <si>
    <t>Meckenbach</t>
  </si>
  <si>
    <t>Meckenbeuren</t>
  </si>
  <si>
    <t>Meckenheim</t>
  </si>
  <si>
    <t>Meckenheim, Stadt</t>
  </si>
  <si>
    <t>Meckesheim</t>
  </si>
  <si>
    <t>Medard</t>
  </si>
  <si>
    <t>Meddersheim</t>
  </si>
  <si>
    <t>Meddewade</t>
  </si>
  <si>
    <t>Medebach, Hansestadt</t>
  </si>
  <si>
    <t>Medelby</t>
  </si>
  <si>
    <t>Medlingen</t>
  </si>
  <si>
    <t>Medow</t>
  </si>
  <si>
    <t>Meeder</t>
  </si>
  <si>
    <t>Meerane, Stadt</t>
  </si>
  <si>
    <t>Meerbeck</t>
  </si>
  <si>
    <t>Meerbusch, Stadt</t>
  </si>
  <si>
    <t>Meerfeld</t>
  </si>
  <si>
    <t>Meersburg, Stadt</t>
  </si>
  <si>
    <t>Meesiger</t>
  </si>
  <si>
    <t>Meezen</t>
  </si>
  <si>
    <t>Megesheim</t>
  </si>
  <si>
    <t>Meggerdorf</t>
  </si>
  <si>
    <t>Mehlbach</t>
  </si>
  <si>
    <t>Mehlbek</t>
  </si>
  <si>
    <t>Mehlingen</t>
  </si>
  <si>
    <t>Mehlmeisel</t>
  </si>
  <si>
    <t>Mehmels</t>
  </si>
  <si>
    <t>Mehna</t>
  </si>
  <si>
    <t>Mehren</t>
  </si>
  <si>
    <t>Mehring</t>
  </si>
  <si>
    <t>Mehrstetten</t>
  </si>
  <si>
    <t>Meierhöfer Seite</t>
  </si>
  <si>
    <t>Meiersberg</t>
  </si>
  <si>
    <t>Meinborn</t>
  </si>
  <si>
    <t>Meine</t>
  </si>
  <si>
    <t>Meinersen</t>
  </si>
  <si>
    <t>Meinerzhagen, Stadt</t>
  </si>
  <si>
    <t>Meineweh</t>
  </si>
  <si>
    <t>Meinhard</t>
  </si>
  <si>
    <t>Meinheim</t>
  </si>
  <si>
    <t>Meiningen, Stadt</t>
  </si>
  <si>
    <t>Meisburg</t>
  </si>
  <si>
    <t>Meisenheim, Stadt</t>
  </si>
  <si>
    <t>Meißen, Stadt</t>
  </si>
  <si>
    <t>Meißenheim</t>
  </si>
  <si>
    <t>Meißner</t>
  </si>
  <si>
    <t>Meitingen, M</t>
  </si>
  <si>
    <t>Melbeck</t>
  </si>
  <si>
    <t>Melchow</t>
  </si>
  <si>
    <t>Meldorf, Stadt</t>
  </si>
  <si>
    <t>Melle, Stadt</t>
  </si>
  <si>
    <t>Mellenthin</t>
  </si>
  <si>
    <t>Mellingen</t>
  </si>
  <si>
    <t>Mellinghausen</t>
  </si>
  <si>
    <t>Mellrichstadt, St</t>
  </si>
  <si>
    <t>Mellrichstadter Forst</t>
  </si>
  <si>
    <t>Melsbach</t>
  </si>
  <si>
    <t>Melsdorf</t>
  </si>
  <si>
    <t>Melsungen, Stadt</t>
  </si>
  <si>
    <t>Melz</t>
  </si>
  <si>
    <t>Memmelsdorf</t>
  </si>
  <si>
    <t>Memmingen</t>
  </si>
  <si>
    <t>Memmingerberg</t>
  </si>
  <si>
    <t>Menden (Sauerland), Stadt</t>
  </si>
  <si>
    <t>Mendig, Stadt</t>
  </si>
  <si>
    <t>Mengen, Stadt</t>
  </si>
  <si>
    <t>Mengerschied</t>
  </si>
  <si>
    <t>Mengerskirchen, Marktflecken</t>
  </si>
  <si>
    <t>Mengkofen</t>
  </si>
  <si>
    <t>Menningen</t>
  </si>
  <si>
    <t>Menslage</t>
  </si>
  <si>
    <t>Menzendorf</t>
  </si>
  <si>
    <t>Meppen, Stadt</t>
  </si>
  <si>
    <t>Merching</t>
  </si>
  <si>
    <t>Merchweiler</t>
  </si>
  <si>
    <t>Merdingen</t>
  </si>
  <si>
    <t>Merenberg, Marktflecken</t>
  </si>
  <si>
    <t>Mering, M</t>
  </si>
  <si>
    <t>Merkelbach</t>
  </si>
  <si>
    <t>Merkendorf, St</t>
  </si>
  <si>
    <t>Merklingen</t>
  </si>
  <si>
    <t>Merlscheid</t>
  </si>
  <si>
    <t>Mermuth</t>
  </si>
  <si>
    <t>Merschbach</t>
  </si>
  <si>
    <t>Merseburg, Stadt</t>
  </si>
  <si>
    <t>Mertendorf</t>
  </si>
  <si>
    <t>Mertesdorf</t>
  </si>
  <si>
    <t>Mertesheim</t>
  </si>
  <si>
    <t>Mertingen</t>
  </si>
  <si>
    <t>Mertloch</t>
  </si>
  <si>
    <t>Merxhausen, gemfr. Gebiet</t>
  </si>
  <si>
    <t>Merxheim</t>
  </si>
  <si>
    <t>Merzalben</t>
  </si>
  <si>
    <t>Merzdorf</t>
  </si>
  <si>
    <t>Merzen</t>
  </si>
  <si>
    <t>Merzenich</t>
  </si>
  <si>
    <t>Merzhausen</t>
  </si>
  <si>
    <t>Merzig, Kreisstadt</t>
  </si>
  <si>
    <t>Merzkirchen</t>
  </si>
  <si>
    <t>Merzweiler</t>
  </si>
  <si>
    <t>Meschede, Kreis- und  Hochschulstadt</t>
  </si>
  <si>
    <t>Mescherin</t>
  </si>
  <si>
    <t>Mesekenhagen</t>
  </si>
  <si>
    <t>Mesenich</t>
  </si>
  <si>
    <t>Mespelbrunn</t>
  </si>
  <si>
    <t>Messel</t>
  </si>
  <si>
    <t>Messenkamp</t>
  </si>
  <si>
    <t>Messerich</t>
  </si>
  <si>
    <t>Messingen</t>
  </si>
  <si>
    <t>Meßkirch, Stadt</t>
  </si>
  <si>
    <t>Meßstetten, Stadt</t>
  </si>
  <si>
    <t>Mestlin</t>
  </si>
  <si>
    <t>Metelen</t>
  </si>
  <si>
    <t>Metelsdorf</t>
  </si>
  <si>
    <t>Metten, M</t>
  </si>
  <si>
    <t>Mettendorf</t>
  </si>
  <si>
    <t>Mettenheim</t>
  </si>
  <si>
    <t>Metterich</t>
  </si>
  <si>
    <t>Mettingen</t>
  </si>
  <si>
    <t>Mettlach</t>
  </si>
  <si>
    <t>Mettmann, Stadt</t>
  </si>
  <si>
    <t>Mettweiler</t>
  </si>
  <si>
    <t>Metzenhausen</t>
  </si>
  <si>
    <t>Metzingen, Stadt</t>
  </si>
  <si>
    <t>Meudt</t>
  </si>
  <si>
    <t>Meura</t>
  </si>
  <si>
    <t>Meusebach</t>
  </si>
  <si>
    <t>Meuselwitz, Stadt</t>
  </si>
  <si>
    <t>Meuspath</t>
  </si>
  <si>
    <t>Meyenburg, Stadt</t>
  </si>
  <si>
    <t>Meyn</t>
  </si>
  <si>
    <t>Michelau i.OFr.</t>
  </si>
  <si>
    <t>Michelau i.Steigerwald</t>
  </si>
  <si>
    <t>Michelbach</t>
  </si>
  <si>
    <t>Michelbach (Westerwald)</t>
  </si>
  <si>
    <t>Michelbach an der Bilz</t>
  </si>
  <si>
    <t>Michelbuch, gemfr. Gebiet</t>
  </si>
  <si>
    <t>Michelfeld</t>
  </si>
  <si>
    <t>Michelsneukirchen</t>
  </si>
  <si>
    <t>Michelstadt, Stadt</t>
  </si>
  <si>
    <t>Michendorf</t>
  </si>
  <si>
    <t>Mickhausen</t>
  </si>
  <si>
    <t>Midlum</t>
  </si>
  <si>
    <t>Miehlen</t>
  </si>
  <si>
    <t>Mielkendorf</t>
  </si>
  <si>
    <t>Miellen</t>
  </si>
  <si>
    <t>Miesbach, St</t>
  </si>
  <si>
    <t>Miesitz</t>
  </si>
  <si>
    <t>Mietingen</t>
  </si>
  <si>
    <t>Milda</t>
  </si>
  <si>
    <t>Mildenau</t>
  </si>
  <si>
    <t>Mildstedt</t>
  </si>
  <si>
    <t>Millienhagen-Oebelitz</t>
  </si>
  <si>
    <t>Milmersdorf</t>
  </si>
  <si>
    <t>Milow</t>
  </si>
  <si>
    <t>Milower Land</t>
  </si>
  <si>
    <t>Miltach</t>
  </si>
  <si>
    <t>Miltenberg, St</t>
  </si>
  <si>
    <t>Mindelheim, St</t>
  </si>
  <si>
    <t>Mindelstetten</t>
  </si>
  <si>
    <t>Minden</t>
  </si>
  <si>
    <t>Minden, Stadt</t>
  </si>
  <si>
    <t>Minderlittgen</t>
  </si>
  <si>
    <t>Minfeld</t>
  </si>
  <si>
    <t>Minheim</t>
  </si>
  <si>
    <t>Mintraching</t>
  </si>
  <si>
    <t>Mirow, Stadt</t>
  </si>
  <si>
    <t>Misselberg</t>
  </si>
  <si>
    <t>Missen-Wilhams</t>
  </si>
  <si>
    <t>Mistelbach</t>
  </si>
  <si>
    <t>Mistelgau</t>
  </si>
  <si>
    <t>Mistorf</t>
  </si>
  <si>
    <t>Mittelangeln</t>
  </si>
  <si>
    <t>Mittelbiberach</t>
  </si>
  <si>
    <t>Mittelbrunn</t>
  </si>
  <si>
    <t>Mitteleschenbach</t>
  </si>
  <si>
    <t>Mittelfischbach</t>
  </si>
  <si>
    <t>Mittelherwigsdorf</t>
  </si>
  <si>
    <t>Mittelhof</t>
  </si>
  <si>
    <t>Mittelneufnach</t>
  </si>
  <si>
    <t>Mittelnkirchen</t>
  </si>
  <si>
    <t>Mittelpöllnitz</t>
  </si>
  <si>
    <t>Mittelreidenbach</t>
  </si>
  <si>
    <t>Mittelsinn</t>
  </si>
  <si>
    <t>Mittelsömmern</t>
  </si>
  <si>
    <t>Mittelstenahe</t>
  </si>
  <si>
    <t>Mittelstetten</t>
  </si>
  <si>
    <t>Mittelstrimmig</t>
  </si>
  <si>
    <t>Mittenaar</t>
  </si>
  <si>
    <t>Mittenwald, M</t>
  </si>
  <si>
    <t>Mittenwalde</t>
  </si>
  <si>
    <t>Mittenwalde, Stadt</t>
  </si>
  <si>
    <t>Mitterfels, M</t>
  </si>
  <si>
    <t>Mitterskirchen</t>
  </si>
  <si>
    <t>Mitterteich, St</t>
  </si>
  <si>
    <t>Mittweida, Stadt, Hochschulstadt</t>
  </si>
  <si>
    <t>Mitwitz, M</t>
  </si>
  <si>
    <t>Mixdorf</t>
  </si>
  <si>
    <t>Möckern</t>
  </si>
  <si>
    <t>Möckern, Stadt</t>
  </si>
  <si>
    <t>Möckmühl, Stadt</t>
  </si>
  <si>
    <t>Mockrehna</t>
  </si>
  <si>
    <t>Modautal</t>
  </si>
  <si>
    <t>Mödingen</t>
  </si>
  <si>
    <t>Moers, Stadt</t>
  </si>
  <si>
    <t>Mogendorf</t>
  </si>
  <si>
    <t>Mögglingen</t>
  </si>
  <si>
    <t>Möglingen</t>
  </si>
  <si>
    <t>Mohlsdorf-Teichwolframsdorf</t>
  </si>
  <si>
    <t>Möhnesee</t>
  </si>
  <si>
    <t>Möhnsen</t>
  </si>
  <si>
    <t>Möhrendorf</t>
  </si>
  <si>
    <t>Mohrkirch</t>
  </si>
  <si>
    <t>Moisburg</t>
  </si>
  <si>
    <t>Molauer Land</t>
  </si>
  <si>
    <t>Molbergen</t>
  </si>
  <si>
    <t>Molfsee</t>
  </si>
  <si>
    <t>Möllenbeck</t>
  </si>
  <si>
    <t>Möllenhagen</t>
  </si>
  <si>
    <t>Mölln</t>
  </si>
  <si>
    <t>Mölln, Stadt</t>
  </si>
  <si>
    <t>Molsberg</t>
  </si>
  <si>
    <t>Molschleben</t>
  </si>
  <si>
    <t>Mölschow</t>
  </si>
  <si>
    <t>Mölsheim</t>
  </si>
  <si>
    <t>Moltzow</t>
  </si>
  <si>
    <t>Molzhain</t>
  </si>
  <si>
    <t>Mömbris, M</t>
  </si>
  <si>
    <t>Mömlingen</t>
  </si>
  <si>
    <t>Mommenheim</t>
  </si>
  <si>
    <t>Mönchberg, M</t>
  </si>
  <si>
    <t>Mönchengladbach, Stadt</t>
  </si>
  <si>
    <t>Mönchgut, Ostseebad</t>
  </si>
  <si>
    <t>Mönchhagen</t>
  </si>
  <si>
    <t>Mönchpfiffel-Nikolausrieth</t>
  </si>
  <si>
    <t>Mönchsdeggingen</t>
  </si>
  <si>
    <t>Mönchsroth</t>
  </si>
  <si>
    <t>Mönchweiler</t>
  </si>
  <si>
    <t>Monheim am Rhein, Stadt</t>
  </si>
  <si>
    <t>Monheim, St</t>
  </si>
  <si>
    <t>Mönkeberg</t>
  </si>
  <si>
    <t>Mönkebude</t>
  </si>
  <si>
    <t>Mönkhagen</t>
  </si>
  <si>
    <t>Mönkloh</t>
  </si>
  <si>
    <t>Monreal</t>
  </si>
  <si>
    <t>Monschau, Stadt</t>
  </si>
  <si>
    <t>Monsheim</t>
  </si>
  <si>
    <t>Mönsheim</t>
  </si>
  <si>
    <t>Monstab</t>
  </si>
  <si>
    <t>Montabaur, Stadt</t>
  </si>
  <si>
    <t>Möntenich</t>
  </si>
  <si>
    <t>Monzelfeld</t>
  </si>
  <si>
    <t>Monzernheim</t>
  </si>
  <si>
    <t>Monzingen</t>
  </si>
  <si>
    <t>Moordiek</t>
  </si>
  <si>
    <t>Moorenweis</t>
  </si>
  <si>
    <t>Moorhusen</t>
  </si>
  <si>
    <t>Moormerland</t>
  </si>
  <si>
    <t>Moorrege</t>
  </si>
  <si>
    <t>Moorweg</t>
  </si>
  <si>
    <t>Moos</t>
  </si>
  <si>
    <t>Moosach</t>
  </si>
  <si>
    <t>Moosbach, M</t>
  </si>
  <si>
    <t>Moosburg</t>
  </si>
  <si>
    <t>Moosburg a.d.Isar, St</t>
  </si>
  <si>
    <t>Moosinning</t>
  </si>
  <si>
    <t>Moosthenning</t>
  </si>
  <si>
    <t>Moraas</t>
  </si>
  <si>
    <t>Morbach</t>
  </si>
  <si>
    <t>Mörel</t>
  </si>
  <si>
    <t>Mörfelden-Walldorf, Stadt</t>
  </si>
  <si>
    <t>Moringen, Stadt</t>
  </si>
  <si>
    <t>Moritzburg</t>
  </si>
  <si>
    <t>Moritzheim</t>
  </si>
  <si>
    <t>Mörlen</t>
  </si>
  <si>
    <t>Mörlenbach</t>
  </si>
  <si>
    <t>Mörnsheim, M</t>
  </si>
  <si>
    <t>Morsbach</t>
  </si>
  <si>
    <t>Mörsbach</t>
  </si>
  <si>
    <t>Mörschbach</t>
  </si>
  <si>
    <t>Morscheid</t>
  </si>
  <si>
    <t>Morschen</t>
  </si>
  <si>
    <t>Morschheim</t>
  </si>
  <si>
    <t>Mörschied</t>
  </si>
  <si>
    <t>Mörsdorf</t>
  </si>
  <si>
    <t>Mörsfeld</t>
  </si>
  <si>
    <t>Morshausen</t>
  </si>
  <si>
    <t>Mörstadt</t>
  </si>
  <si>
    <t>Mosbach, Stadt</t>
  </si>
  <si>
    <t>Mosbruch</t>
  </si>
  <si>
    <t>Moschheim</t>
  </si>
  <si>
    <t>Moselkern</t>
  </si>
  <si>
    <t>Möser</t>
  </si>
  <si>
    <t>Mossautal</t>
  </si>
  <si>
    <t>Moßbach</t>
  </si>
  <si>
    <t>Mössingen, Stadt</t>
  </si>
  <si>
    <t>Motten</t>
  </si>
  <si>
    <t>Mottener Forst-Süd</t>
  </si>
  <si>
    <t>Möttingen</t>
  </si>
  <si>
    <t>Mötzing</t>
  </si>
  <si>
    <t>Mötzingen</t>
  </si>
  <si>
    <t>Moxa</t>
  </si>
  <si>
    <t>Mözen</t>
  </si>
  <si>
    <t>Much</t>
  </si>
  <si>
    <t>Mucheln</t>
  </si>
  <si>
    <t>Mücheln (Geiseltal), Stadt</t>
  </si>
  <si>
    <t>Muchow</t>
  </si>
  <si>
    <t>Mücka / Mikow</t>
  </si>
  <si>
    <t>Mücke</t>
  </si>
  <si>
    <t>Mückeln</t>
  </si>
  <si>
    <t>Mudau</t>
  </si>
  <si>
    <t>Müden (Aller)</t>
  </si>
  <si>
    <t>Müden (Mosel)</t>
  </si>
  <si>
    <t>Mudenbach</t>
  </si>
  <si>
    <t>Mudersbach</t>
  </si>
  <si>
    <t>Mudershausen</t>
  </si>
  <si>
    <t>Mügeln, Stadt</t>
  </si>
  <si>
    <t>Muggensturm</t>
  </si>
  <si>
    <t>Müglitztal</t>
  </si>
  <si>
    <t>Mühbrook</t>
  </si>
  <si>
    <t>Mühl Rosin</t>
  </si>
  <si>
    <t>Mühlacker, Stadt</t>
  </si>
  <si>
    <t>Mühlau</t>
  </si>
  <si>
    <t>Mühlberg/Elbe, Stadt</t>
  </si>
  <si>
    <t>Mühldorf a.Inn, St</t>
  </si>
  <si>
    <t>Mühldorfer Hart</t>
  </si>
  <si>
    <t>Mühlen Eichsen</t>
  </si>
  <si>
    <t>Mühlenbach</t>
  </si>
  <si>
    <t>Mühlenbarbek</t>
  </si>
  <si>
    <t>Mühlenbecker Land</t>
  </si>
  <si>
    <t>Mühlenberge</t>
  </si>
  <si>
    <t>Mühlenfließ</t>
  </si>
  <si>
    <t>Mühlenrade</t>
  </si>
  <si>
    <t>Mühlental</t>
  </si>
  <si>
    <t>Mühlhausen</t>
  </si>
  <si>
    <t>Mühlhausen im Täle</t>
  </si>
  <si>
    <t>Mühlhausen-Ehingen</t>
  </si>
  <si>
    <t>Mühlhausen, M</t>
  </si>
  <si>
    <t>Mühlhausen/Thüringen, Stadt</t>
  </si>
  <si>
    <t>Mühlheim am Main, Stadt</t>
  </si>
  <si>
    <t>Mühlheim an der Donau, Stadt</t>
  </si>
  <si>
    <t>Mühlingen</t>
  </si>
  <si>
    <t>Mühlpfad</t>
  </si>
  <si>
    <t>Mühltal</t>
  </si>
  <si>
    <t>Muhr a.See</t>
  </si>
  <si>
    <t>Mülbach</t>
  </si>
  <si>
    <t>Mulda/Sa.</t>
  </si>
  <si>
    <t>Muldenhammer</t>
  </si>
  <si>
    <t>Muldestausee</t>
  </si>
  <si>
    <t>Mulfingen</t>
  </si>
  <si>
    <t>Mülheim an der Mosel</t>
  </si>
  <si>
    <t>Mülheim an der Ruhr, Stadt</t>
  </si>
  <si>
    <t>Mülheim-Kärlich, Stadt</t>
  </si>
  <si>
    <t>Müllenbach</t>
  </si>
  <si>
    <t>Müllheim im Markgräflerland, Stadt</t>
  </si>
  <si>
    <t>Müllrose, Stadt</t>
  </si>
  <si>
    <t>Mülsen</t>
  </si>
  <si>
    <t>Münchberg, St</t>
  </si>
  <si>
    <t>Müncheberg, Stadt</t>
  </si>
  <si>
    <t>Münchehofe</t>
  </si>
  <si>
    <t>München, Landeshauptstadt</t>
  </si>
  <si>
    <t>Münchenbernsdorf, Stadt</t>
  </si>
  <si>
    <t>Münchhausen</t>
  </si>
  <si>
    <t>Münchsmünster</t>
  </si>
  <si>
    <t>Münchsteinach</t>
  </si>
  <si>
    <t>Münchwald</t>
  </si>
  <si>
    <t>Münchweiler am Klingbach</t>
  </si>
  <si>
    <t>Münchweiler an der Alsenz</t>
  </si>
  <si>
    <t>Münchweiler an der Rodalb</t>
  </si>
  <si>
    <t>Mundelsheim</t>
  </si>
  <si>
    <t>Munderkingen, Stadt</t>
  </si>
  <si>
    <t>Mündersbach</t>
  </si>
  <si>
    <t>Münk</t>
  </si>
  <si>
    <t>Munkbrarup</t>
  </si>
  <si>
    <t>Münnerstadt, St</t>
  </si>
  <si>
    <t>Munningen</t>
  </si>
  <si>
    <t>Münsing</t>
  </si>
  <si>
    <t>Münsingen, Stadt</t>
  </si>
  <si>
    <t>Münster</t>
  </si>
  <si>
    <t>Münster (Hessen)</t>
  </si>
  <si>
    <t>Münster-Sarmsheim</t>
  </si>
  <si>
    <t>Munster, Stadt</t>
  </si>
  <si>
    <t>Münster, Stadt</t>
  </si>
  <si>
    <t>Münsterappel</t>
  </si>
  <si>
    <t>Münsterdorf</t>
  </si>
  <si>
    <t>Münsterhausen, M</t>
  </si>
  <si>
    <t>Münstermaifeld, Stadt</t>
  </si>
  <si>
    <t>Münstertal/Schwarzwald</t>
  </si>
  <si>
    <t>Münzenberg, Stadt</t>
  </si>
  <si>
    <t>Murchin</t>
  </si>
  <si>
    <t>Murg</t>
  </si>
  <si>
    <t>Mürlenbach</t>
  </si>
  <si>
    <t>Murnau a.Staffelsee, M</t>
  </si>
  <si>
    <t>Murr</t>
  </si>
  <si>
    <t>Murrhardt, Stadt</t>
  </si>
  <si>
    <t>Müsch</t>
  </si>
  <si>
    <t>Müschenbach</t>
  </si>
  <si>
    <t>Müssen</t>
  </si>
  <si>
    <t>Mustin</t>
  </si>
  <si>
    <t>Musweiler</t>
  </si>
  <si>
    <t>Mutlangen</t>
  </si>
  <si>
    <t>Mutterschied</t>
  </si>
  <si>
    <t>Mutterstadt</t>
  </si>
  <si>
    <t>Mützenich</t>
  </si>
  <si>
    <t>Muxerath</t>
  </si>
  <si>
    <t>Nabburg, St</t>
  </si>
  <si>
    <t>Nachrodt-Wiblingwerde</t>
  </si>
  <si>
    <t>Nachtsheim</t>
  </si>
  <si>
    <t>Nack</t>
  </si>
  <si>
    <t>Nackenheim</t>
  </si>
  <si>
    <t>Nadrensee</t>
  </si>
  <si>
    <t>Nagel</t>
  </si>
  <si>
    <t>Nagold, Stadt</t>
  </si>
  <si>
    <t>Nahe</t>
  </si>
  <si>
    <t>Nahrendorf</t>
  </si>
  <si>
    <t>Naila, St</t>
  </si>
  <si>
    <t>Nalbach</t>
  </si>
  <si>
    <t>Namborn</t>
  </si>
  <si>
    <t>Nandlstadt, M</t>
  </si>
  <si>
    <t>Nannhausen</t>
  </si>
  <si>
    <t>Nanzdietschweiler</t>
  </si>
  <si>
    <t>Nasingen</t>
  </si>
  <si>
    <t>Nassau, Stadt</t>
  </si>
  <si>
    <t>Nassenfels, M</t>
  </si>
  <si>
    <t>Nastätten, Stadt</t>
  </si>
  <si>
    <t>Natendorf</t>
  </si>
  <si>
    <t>Nattenheim</t>
  </si>
  <si>
    <t>Nattheim</t>
  </si>
  <si>
    <t>Nauen, Stadt</t>
  </si>
  <si>
    <t>Nauendorf</t>
  </si>
  <si>
    <t>Nauheim</t>
  </si>
  <si>
    <t>Naumburg (Saale), Stadt</t>
  </si>
  <si>
    <t>Naumburg, Stadt</t>
  </si>
  <si>
    <t>Naundorf</t>
  </si>
  <si>
    <t>Naunheim</t>
  </si>
  <si>
    <t>Naunhof, Stadt</t>
  </si>
  <si>
    <t>Nauort</t>
  </si>
  <si>
    <t>Naurath (Eifel)</t>
  </si>
  <si>
    <t>Naurath (Wald)</t>
  </si>
  <si>
    <t>Nauroth</t>
  </si>
  <si>
    <t>Nausnitz</t>
  </si>
  <si>
    <t>Nazza</t>
  </si>
  <si>
    <t>Nebel</t>
  </si>
  <si>
    <t>Nebelschütz / Njebjelčicy</t>
  </si>
  <si>
    <t>Nebra (Unstrut), Stadt</t>
  </si>
  <si>
    <t>Neckarbischofsheim, Stadt</t>
  </si>
  <si>
    <t>Neckargemünd, Stadt</t>
  </si>
  <si>
    <t>Neckargerach</t>
  </si>
  <si>
    <t>Neckarsteinach, Stadt</t>
  </si>
  <si>
    <t>Neckarsulm, Stadt</t>
  </si>
  <si>
    <t>Neckartailfingen</t>
  </si>
  <si>
    <t>Neckartenzlingen</t>
  </si>
  <si>
    <t>Neckarwestheim</t>
  </si>
  <si>
    <t>Neckarzimmern</t>
  </si>
  <si>
    <t>Neddemin</t>
  </si>
  <si>
    <t>Neef</t>
  </si>
  <si>
    <t>Neenstetten</t>
  </si>
  <si>
    <t>Neetze</t>
  </si>
  <si>
    <t>Neetzka</t>
  </si>
  <si>
    <t>Neetzow-Liepen</t>
  </si>
  <si>
    <t>Negenborn</t>
  </si>
  <si>
    <t>Negenharrie</t>
  </si>
  <si>
    <t>Negernbötel</t>
  </si>
  <si>
    <t>Nehms</t>
  </si>
  <si>
    <t>Nehmten</t>
  </si>
  <si>
    <t>Nehren</t>
  </si>
  <si>
    <t>Neichen</t>
  </si>
  <si>
    <t>Neidenbach</t>
  </si>
  <si>
    <t>Neidenfels</t>
  </si>
  <si>
    <t>Neidenstein</t>
  </si>
  <si>
    <t>Neidlingen</t>
  </si>
  <si>
    <t>Neiße-Malxetal/Dolina Nysa-Małksa</t>
  </si>
  <si>
    <t>Neißeaue</t>
  </si>
  <si>
    <t>Neißemünde</t>
  </si>
  <si>
    <t>Neitersen</t>
  </si>
  <si>
    <t>Nellingen</t>
  </si>
  <si>
    <t>Nemsdorf-Göhrendorf</t>
  </si>
  <si>
    <t>Nenndorf</t>
  </si>
  <si>
    <t>Nennhausen</t>
  </si>
  <si>
    <t>Nennslingen, M</t>
  </si>
  <si>
    <t>Nentershausen</t>
  </si>
  <si>
    <t>Nerdlen</t>
  </si>
  <si>
    <t>Nerenstetten</t>
  </si>
  <si>
    <t>Neresheim, Stadt</t>
  </si>
  <si>
    <t>Neritz</t>
  </si>
  <si>
    <t>Neroth</t>
  </si>
  <si>
    <t>Nersingen</t>
  </si>
  <si>
    <t>Nerzweiler</t>
  </si>
  <si>
    <t>Neschwitz / Njeswačidło</t>
  </si>
  <si>
    <t>Nesse-Apfelstädt</t>
  </si>
  <si>
    <t>Nesselwang, M</t>
  </si>
  <si>
    <t>Nessetal</t>
  </si>
  <si>
    <t>Netphen, Stadt</t>
  </si>
  <si>
    <t>Nettelsee</t>
  </si>
  <si>
    <t>Nettersheim</t>
  </si>
  <si>
    <t>Nettetal, Stadt</t>
  </si>
  <si>
    <t>Netzbach</t>
  </si>
  <si>
    <t>Netzschkau, Stadt</t>
  </si>
  <si>
    <t>Neu Boltenhagen</t>
  </si>
  <si>
    <t>Neu Darchau</t>
  </si>
  <si>
    <t>Neu Duvenstedt</t>
  </si>
  <si>
    <t>Neu Gülze</t>
  </si>
  <si>
    <t>Neu Kaliß</t>
  </si>
  <si>
    <t>Neu Kosenow</t>
  </si>
  <si>
    <t>Neu Poserin</t>
  </si>
  <si>
    <t>Neu Wulmstorf</t>
  </si>
  <si>
    <t>Neu Zauche/Nowa Niwa</t>
  </si>
  <si>
    <t>Neu-Anspach, Stadt</t>
  </si>
  <si>
    <t>Neu-Bamberg</t>
  </si>
  <si>
    <t>Neu-Eichenberg</t>
  </si>
  <si>
    <t>Neu-Isenburg, Stadt</t>
  </si>
  <si>
    <t>Neu-Seeland/Nowa Jazorina</t>
  </si>
  <si>
    <t>Neu-Ulm, GKSt</t>
  </si>
  <si>
    <t>Neubauer Forst-Nord</t>
  </si>
  <si>
    <t>Neubauer Forst-Süd</t>
  </si>
  <si>
    <t>Neuberend</t>
  </si>
  <si>
    <t>Neuberg</t>
  </si>
  <si>
    <t>Neubeuern, M</t>
  </si>
  <si>
    <t>Neubiberg</t>
  </si>
  <si>
    <t>Neubörger</t>
  </si>
  <si>
    <t>Neubrandenburg, Vier-Tore-Stadt</t>
  </si>
  <si>
    <t>Neubrunn</t>
  </si>
  <si>
    <t>Neubrunn, M</t>
  </si>
  <si>
    <t>Neubukow, Schliemannstadt</t>
  </si>
  <si>
    <t>Neubulach, Stadt</t>
  </si>
  <si>
    <t>Neuburg</t>
  </si>
  <si>
    <t>Neuburg a.d.Donau, GKSt</t>
  </si>
  <si>
    <t>Neuburg a.d.Kammel, M</t>
  </si>
  <si>
    <t>Neuburg a.Inn</t>
  </si>
  <si>
    <t>Neuburg am Rhein</t>
  </si>
  <si>
    <t>Neuching</t>
  </si>
  <si>
    <t>Neudenau, Stadt</t>
  </si>
  <si>
    <t>Neudorf-Bornstein</t>
  </si>
  <si>
    <t>Neudrossenfeld</t>
  </si>
  <si>
    <t>Neuenbrook</t>
  </si>
  <si>
    <t>Neuenburg am Rhein, Stadt</t>
  </si>
  <si>
    <t>Neuenbürg, Stadt</t>
  </si>
  <si>
    <t>Neuendeich</t>
  </si>
  <si>
    <t>Neuendettelsau</t>
  </si>
  <si>
    <t>Neuendorf</t>
  </si>
  <si>
    <t>Neuendorf b. Elmshorn</t>
  </si>
  <si>
    <t>Neuendorf-Sachsenbande</t>
  </si>
  <si>
    <t>Neuengönna</t>
  </si>
  <si>
    <t>Neuengörs</t>
  </si>
  <si>
    <t>Neuenhagen bei Berlin</t>
  </si>
  <si>
    <t>Neuenhaus, Stadt</t>
  </si>
  <si>
    <t>Neuenkirchen</t>
  </si>
  <si>
    <t>Neuenkirchen-Vörden</t>
  </si>
  <si>
    <t>Neuenmarkt</t>
  </si>
  <si>
    <t>Neuenrade, Stadt</t>
  </si>
  <si>
    <t>Neuensalz</t>
  </si>
  <si>
    <t>Neuensorger Forst</t>
  </si>
  <si>
    <t>Neuenstadt am Kocher, Stadt</t>
  </si>
  <si>
    <t>Neuenstein</t>
  </si>
  <si>
    <t>Neuenstein, Stadt</t>
  </si>
  <si>
    <t>Neuental</t>
  </si>
  <si>
    <t>Neuerburg, Stadt</t>
  </si>
  <si>
    <t>Neuerkirch</t>
  </si>
  <si>
    <t>Neufahrn b.Freising</t>
  </si>
  <si>
    <t>Neufahrn i.NB</t>
  </si>
  <si>
    <t>Neufeld</t>
  </si>
  <si>
    <t>Neufelderkoog</t>
  </si>
  <si>
    <t>Neuffen, Stadt</t>
  </si>
  <si>
    <t>Neufra</t>
  </si>
  <si>
    <t>Neufraunhofen</t>
  </si>
  <si>
    <t>Neuhardenberg</t>
  </si>
  <si>
    <t>Neuharlingersiel</t>
  </si>
  <si>
    <t>Neuhaus (Oste), Flecken</t>
  </si>
  <si>
    <t>Neuhaus a.d.Pegnitz, M</t>
  </si>
  <si>
    <t>Neuhaus a.Inn</t>
  </si>
  <si>
    <t>Neuhaus am Rennweg, Stadt</t>
  </si>
  <si>
    <t>Neuhäusel</t>
  </si>
  <si>
    <t>Neuhausen</t>
  </si>
  <si>
    <t>Neuhausen auf den Fildern</t>
  </si>
  <si>
    <t>Neuhausen ob Eck</t>
  </si>
  <si>
    <t>Neuhausen/Erzgeb.</t>
  </si>
  <si>
    <t>Neuhausen/Spree / Kopańce/Sprjewja</t>
  </si>
  <si>
    <t>Neuheilenbach</t>
  </si>
  <si>
    <t>Neuhemsbach</t>
  </si>
  <si>
    <t>Neuhof</t>
  </si>
  <si>
    <t>Neuhof a.d.Zenn, M</t>
  </si>
  <si>
    <t>Neuhofen</t>
  </si>
  <si>
    <t>Neuhütten</t>
  </si>
  <si>
    <t>Neukalen, Peenestadt</t>
  </si>
  <si>
    <t>Neukamperfehn</t>
  </si>
  <si>
    <t>Neukieritzsch</t>
  </si>
  <si>
    <t>Neukirch</t>
  </si>
  <si>
    <t>Neukirch/Lausitz</t>
  </si>
  <si>
    <t>Neukirchen</t>
  </si>
  <si>
    <t>Neukirchen b.Hl.Blut, M</t>
  </si>
  <si>
    <t>Neukirchen b.Sulzbach-Rosenberg</t>
  </si>
  <si>
    <t>Neukirchen vorm Wald</t>
  </si>
  <si>
    <t>Neukirchen-Balbini, M</t>
  </si>
  <si>
    <t>Neukirchen-Vluyn, Stadt</t>
  </si>
  <si>
    <t>Neukirchen, Stadt</t>
  </si>
  <si>
    <t>Neukirchen/Erzgeb.</t>
  </si>
  <si>
    <t>Neukirchen/Pleiße</t>
  </si>
  <si>
    <t>Neukloster, Stadt</t>
  </si>
  <si>
    <t>Neulehe</t>
  </si>
  <si>
    <t>Neuleiningen</t>
  </si>
  <si>
    <t>Neuler</t>
  </si>
  <si>
    <t>Neulewin</t>
  </si>
  <si>
    <t>Neulingen</t>
  </si>
  <si>
    <t>Neulußheim</t>
  </si>
  <si>
    <t>Neumagen-Dhron</t>
  </si>
  <si>
    <t>Neumark</t>
  </si>
  <si>
    <t>Neumark, Stadt</t>
  </si>
  <si>
    <t>Neumarkt i.d.OPf., GKSt</t>
  </si>
  <si>
    <t>Neumarkt-Sankt Veit, St</t>
  </si>
  <si>
    <t>Neumünster, Stadt</t>
  </si>
  <si>
    <t>Neunburg vorm Wald, St</t>
  </si>
  <si>
    <t>Neundorf (bei Schleiz)</t>
  </si>
  <si>
    <t>Neunhofer Forst</t>
  </si>
  <si>
    <t>Neunkhausen</t>
  </si>
  <si>
    <t>Neunkirchen</t>
  </si>
  <si>
    <t>Neunkirchen a.Brand, M</t>
  </si>
  <si>
    <t>Neunkirchen a.Sand</t>
  </si>
  <si>
    <t>Neunkirchen am Potzberg</t>
  </si>
  <si>
    <t>Neunkirchen-Seelscheid</t>
  </si>
  <si>
    <t>Neunkirchen, Kreisstadt</t>
  </si>
  <si>
    <t>Neuötting, St</t>
  </si>
  <si>
    <t>Neupetershain/Nowe Wiki</t>
  </si>
  <si>
    <t>Neupotz</t>
  </si>
  <si>
    <t>Neureichenau</t>
  </si>
  <si>
    <t>Neuried</t>
  </si>
  <si>
    <t>Neuruppin, Stadt</t>
  </si>
  <si>
    <t>Neusalza-Spremberg, Stadt</t>
  </si>
  <si>
    <t>Neusäß, St</t>
  </si>
  <si>
    <t>Neuschönau</t>
  </si>
  <si>
    <t>Neuschoo</t>
  </si>
  <si>
    <t>Neusitz</t>
  </si>
  <si>
    <t>Neusorg</t>
  </si>
  <si>
    <t>Neuss, Stadt</t>
  </si>
  <si>
    <t>Neustadt (Dosse), Stadt</t>
  </si>
  <si>
    <t>Neustadt (Hessen), Stadt</t>
  </si>
  <si>
    <t>Neustadt (Wied)</t>
  </si>
  <si>
    <t>Neustadt a.d.Aisch, St</t>
  </si>
  <si>
    <t>Neustadt a.d.Donau, St</t>
  </si>
  <si>
    <t>Neustadt a.d.Waldnaab, St</t>
  </si>
  <si>
    <t>Neustadt a.Main</t>
  </si>
  <si>
    <t>Neustadt am Kulm, St</t>
  </si>
  <si>
    <t>Neustadt am Rübenberge, Stadt</t>
  </si>
  <si>
    <t>Neustadt an der Orla, Stadt</t>
  </si>
  <si>
    <t>Neustadt an der Weinstraße, Stadt</t>
  </si>
  <si>
    <t>Neustadt b.Coburg, GKSt</t>
  </si>
  <si>
    <t>Neustadt in Holstein, Stadt</t>
  </si>
  <si>
    <t>Neustadt in Sachsen, Stadt</t>
  </si>
  <si>
    <t>Neustadt-Glewe, Stadt</t>
  </si>
  <si>
    <t>Neustadt/ Westerwald</t>
  </si>
  <si>
    <t>Neustadt/Vogtl.</t>
  </si>
  <si>
    <t>Neustetten</t>
  </si>
  <si>
    <t>Neustrelitz, Residenzstadt</t>
  </si>
  <si>
    <t>Neutraubling, St</t>
  </si>
  <si>
    <t>Neutrebbin</t>
  </si>
  <si>
    <t>Neuweiler</t>
  </si>
  <si>
    <t>Neuwied, Stadt</t>
  </si>
  <si>
    <t>Neuwirtshauser Forst</t>
  </si>
  <si>
    <t>Neuwittenbek</t>
  </si>
  <si>
    <t>Neuzelle</t>
  </si>
  <si>
    <t>Neverin</t>
  </si>
  <si>
    <t>Neversdorf</t>
  </si>
  <si>
    <t>Newel</t>
  </si>
  <si>
    <t>Ney</t>
  </si>
  <si>
    <t>Nickenich</t>
  </si>
  <si>
    <t>Nidda, Stadt</t>
  </si>
  <si>
    <t>Niddatal, Stadt</t>
  </si>
  <si>
    <t>Nidderau, Stadt</t>
  </si>
  <si>
    <t>Nideggen, Stadt</t>
  </si>
  <si>
    <t>Nieblum</t>
  </si>
  <si>
    <t>Niebüll, Stadt</t>
  </si>
  <si>
    <t>Nieby</t>
  </si>
  <si>
    <t>Nieden</t>
  </si>
  <si>
    <t>Niedenstein, Stadt</t>
  </si>
  <si>
    <t>Nieder Kostenz</t>
  </si>
  <si>
    <t>Nieder-Hilbersheim</t>
  </si>
  <si>
    <t>Nieder-Olm, Stadt</t>
  </si>
  <si>
    <t>Nieder-Wiesen</t>
  </si>
  <si>
    <t>Niederahr</t>
  </si>
  <si>
    <t>Niederaichbach</t>
  </si>
  <si>
    <t>Niederalben</t>
  </si>
  <si>
    <t>Niederalteich</t>
  </si>
  <si>
    <t>Niederau</t>
  </si>
  <si>
    <t>Niederaula, Marktgemeinde</t>
  </si>
  <si>
    <t>Niederbachheim</t>
  </si>
  <si>
    <t>Niederbergkirchen</t>
  </si>
  <si>
    <t>Niederbösa</t>
  </si>
  <si>
    <t>Niederbreitbach</t>
  </si>
  <si>
    <t>Niederbrombach</t>
  </si>
  <si>
    <t>Niederburg</t>
  </si>
  <si>
    <t>Niederdorf</t>
  </si>
  <si>
    <t>Niederdorfelden</t>
  </si>
  <si>
    <t>Niederdreisbach</t>
  </si>
  <si>
    <t>Niederdürenbach</t>
  </si>
  <si>
    <t>Niedere Börde</t>
  </si>
  <si>
    <t>Niederelbert</t>
  </si>
  <si>
    <t>Niederer Fläming</t>
  </si>
  <si>
    <t>Niedererbach</t>
  </si>
  <si>
    <t>Niedereschach</t>
  </si>
  <si>
    <t>Niederfell</t>
  </si>
  <si>
    <t>Niederfinow</t>
  </si>
  <si>
    <t>Niederfischbach</t>
  </si>
  <si>
    <t>Niederfrohna</t>
  </si>
  <si>
    <t>Niederfüllbach</t>
  </si>
  <si>
    <t>Niedergebra</t>
  </si>
  <si>
    <t>Niedergeckler</t>
  </si>
  <si>
    <t>Niedergörsdorf</t>
  </si>
  <si>
    <t>Niederhambach</t>
  </si>
  <si>
    <t>Niederhausen</t>
  </si>
  <si>
    <t>Niederhausen an der Appel</t>
  </si>
  <si>
    <t>Niederheimbach</t>
  </si>
  <si>
    <t>Niederhofen</t>
  </si>
  <si>
    <t>Niederhorbach</t>
  </si>
  <si>
    <t>Niederhosenbach</t>
  </si>
  <si>
    <t>Niederirsen</t>
  </si>
  <si>
    <t>Niederkassel, Stadt</t>
  </si>
  <si>
    <t>Niederkirchen</t>
  </si>
  <si>
    <t>Niederkirchen bei Deidesheim</t>
  </si>
  <si>
    <t>Niederkrüchten</t>
  </si>
  <si>
    <t>Niederkumbd</t>
  </si>
  <si>
    <t>Niederlangen</t>
  </si>
  <si>
    <t>Niederlauch</t>
  </si>
  <si>
    <t>Niederlauer</t>
  </si>
  <si>
    <t>Niedermohr</t>
  </si>
  <si>
    <t>Niedermoschel</t>
  </si>
  <si>
    <t>Niedermurach</t>
  </si>
  <si>
    <t>Niedernberg</t>
  </si>
  <si>
    <t>Niederneisen</t>
  </si>
  <si>
    <t>Niedernhall, Stadt</t>
  </si>
  <si>
    <t>Niedernhausen</t>
  </si>
  <si>
    <t>Niedernwöhren</t>
  </si>
  <si>
    <t>Niederöfflingen</t>
  </si>
  <si>
    <t>Niederorschel</t>
  </si>
  <si>
    <t>Niederotterbach</t>
  </si>
  <si>
    <t>Niederpierscheid</t>
  </si>
  <si>
    <t>Niederraden</t>
  </si>
  <si>
    <t>Niederrieden</t>
  </si>
  <si>
    <t>Niederroßbach</t>
  </si>
  <si>
    <t>Niedersayn</t>
  </si>
  <si>
    <t>Niederscheidweiler</t>
  </si>
  <si>
    <t>Niederschlettenbach</t>
  </si>
  <si>
    <t>Niederschönenfeld</t>
  </si>
  <si>
    <t>Niedersohren</t>
  </si>
  <si>
    <t>Niederstadtfeld</t>
  </si>
  <si>
    <t>Niederstaufenbach</t>
  </si>
  <si>
    <t>Niederstedem</t>
  </si>
  <si>
    <t>Niedersteinebach</t>
  </si>
  <si>
    <t>Niederstetten, Stadt</t>
  </si>
  <si>
    <t>Niederstotzingen, Stadt</t>
  </si>
  <si>
    <t>Niedert</t>
  </si>
  <si>
    <t>Niedertaufkirchen</t>
  </si>
  <si>
    <t>Niedertiefenbach</t>
  </si>
  <si>
    <t>Niedertrebra</t>
  </si>
  <si>
    <t>Niederviehbach</t>
  </si>
  <si>
    <t>Niederwallmenach</t>
  </si>
  <si>
    <t>Niederwambach</t>
  </si>
  <si>
    <t>Niederweiler</t>
  </si>
  <si>
    <t>Niederweis</t>
  </si>
  <si>
    <t>Niederwerrn</t>
  </si>
  <si>
    <t>Niederwerth</t>
  </si>
  <si>
    <t>Niederwiesa</t>
  </si>
  <si>
    <t>Niederwinkling</t>
  </si>
  <si>
    <t>Niederwörresbach</t>
  </si>
  <si>
    <t>Niederwürschnitz</t>
  </si>
  <si>
    <t>Niederzier</t>
  </si>
  <si>
    <t>Niederzissen</t>
  </si>
  <si>
    <t>Niefern-Öschelbronn</t>
  </si>
  <si>
    <t>Nieheim, Stadt</t>
  </si>
  <si>
    <t>Niehl</t>
  </si>
  <si>
    <t>Niemegk, Stadt</t>
  </si>
  <si>
    <t>Niemetal</t>
  </si>
  <si>
    <t>Nienborstel</t>
  </si>
  <si>
    <t>Nienburg (Saale), Stadt</t>
  </si>
  <si>
    <t>Nienburg (Weser), Stadt</t>
  </si>
  <si>
    <t>Nienbüttel</t>
  </si>
  <si>
    <t>Niendorf bei Berkenthin</t>
  </si>
  <si>
    <t>Niendorf/ Stecknitz</t>
  </si>
  <si>
    <t>Nienhagen</t>
  </si>
  <si>
    <t>Nienhagen, Ostseebad</t>
  </si>
  <si>
    <t>Nienstädt</t>
  </si>
  <si>
    <t>Nienwohld</t>
  </si>
  <si>
    <t>Niepars</t>
  </si>
  <si>
    <t>Niersbach</t>
  </si>
  <si>
    <t>Nierstein, Stadt</t>
  </si>
  <si>
    <t>Niesgrau</t>
  </si>
  <si>
    <t>Niesky, Stadt</t>
  </si>
  <si>
    <t>Nieste</t>
  </si>
  <si>
    <t>Niestetal</t>
  </si>
  <si>
    <t>Nievern</t>
  </si>
  <si>
    <t>Nimritz</t>
  </si>
  <si>
    <t>Nimshuscheid</t>
  </si>
  <si>
    <t>Nimsreuland</t>
  </si>
  <si>
    <t>Nindorf</t>
  </si>
  <si>
    <t>Nister</t>
  </si>
  <si>
    <t>Nister-Möhrendorf</t>
  </si>
  <si>
    <t>Nisterau</t>
  </si>
  <si>
    <t>Nisterberg</t>
  </si>
  <si>
    <t>Nistertal</t>
  </si>
  <si>
    <t>Nittel</t>
  </si>
  <si>
    <t>Nittenau, St</t>
  </si>
  <si>
    <t>Nittendorf, M</t>
  </si>
  <si>
    <t>Nitz</t>
  </si>
  <si>
    <t>Nobitz</t>
  </si>
  <si>
    <t>Nochern</t>
  </si>
  <si>
    <t>Nöda</t>
  </si>
  <si>
    <t>Noer</t>
  </si>
  <si>
    <t>Nohen</t>
  </si>
  <si>
    <t>Nohfelden</t>
  </si>
  <si>
    <t>Nohn</t>
  </si>
  <si>
    <t>Nomborn</t>
  </si>
  <si>
    <t>Nonnenhorn</t>
  </si>
  <si>
    <t>Nonnenkloster</t>
  </si>
  <si>
    <t>Nonnweiler</t>
  </si>
  <si>
    <t>Norath</t>
  </si>
  <si>
    <t>Norddeich</t>
  </si>
  <si>
    <t>Norddorf auf Amrum</t>
  </si>
  <si>
    <t>Norden, Stadt</t>
  </si>
  <si>
    <t>Nordendorf</t>
  </si>
  <si>
    <t>Nordenham, Stadt</t>
  </si>
  <si>
    <t>Norderbrarup</t>
  </si>
  <si>
    <t>Norderfriedrichskoog</t>
  </si>
  <si>
    <t>Norderheistedt</t>
  </si>
  <si>
    <t>Nordermeldorf</t>
  </si>
  <si>
    <t>Norderney, Stadt</t>
  </si>
  <si>
    <t>Norderstedt, Stadt</t>
  </si>
  <si>
    <t>Norderwöhrden</t>
  </si>
  <si>
    <t>Nordhackstedt</t>
  </si>
  <si>
    <t>Nordhalben, M</t>
  </si>
  <si>
    <t>Nordharz</t>
  </si>
  <si>
    <t>Nordhastedt</t>
  </si>
  <si>
    <t>Nordhausen, Stadt</t>
  </si>
  <si>
    <t>Nordheim</t>
  </si>
  <si>
    <t>Nordheim a.Main</t>
  </si>
  <si>
    <t>Nordheim v.d.Rhön</t>
  </si>
  <si>
    <t>Nordhofen</t>
  </si>
  <si>
    <t>Nordhorn, Stadt</t>
  </si>
  <si>
    <t>Nordkirchen</t>
  </si>
  <si>
    <t>Nordleda</t>
  </si>
  <si>
    <t>Nördlingen, GKSt</t>
  </si>
  <si>
    <t>Nordrach</t>
  </si>
  <si>
    <t>Nordseeinsel Memmert, gemfr. Gebiet</t>
  </si>
  <si>
    <t>Nordsehl</t>
  </si>
  <si>
    <t>Nordstemmen</t>
  </si>
  <si>
    <t>Nordstrand</t>
  </si>
  <si>
    <t>Nordwalde</t>
  </si>
  <si>
    <t>Nordwestuckermark</t>
  </si>
  <si>
    <t>Norheim</t>
  </si>
  <si>
    <t>Norken</t>
  </si>
  <si>
    <t>Norstedt</t>
  </si>
  <si>
    <t>Nörten-Hardenberg, Flecken</t>
  </si>
  <si>
    <t>Nörtershausen</t>
  </si>
  <si>
    <t>Northeim, Stadt</t>
  </si>
  <si>
    <t>Nortmoor</t>
  </si>
  <si>
    <t>Nortorf</t>
  </si>
  <si>
    <t>Nortorf, Stadt</t>
  </si>
  <si>
    <t>Nortrup</t>
  </si>
  <si>
    <t>Nörvenich</t>
  </si>
  <si>
    <t>Nossen, Stadt</t>
  </si>
  <si>
    <t>Nossendorf</t>
  </si>
  <si>
    <t>Nossentiner Hütte</t>
  </si>
  <si>
    <t>Nostorf</t>
  </si>
  <si>
    <t>Nothweiler</t>
  </si>
  <si>
    <t>Nottensdorf</t>
  </si>
  <si>
    <t>Nottertal-Heilinger Höhen, Stadt</t>
  </si>
  <si>
    <t>Nottfeld</t>
  </si>
  <si>
    <t>Nottleben</t>
  </si>
  <si>
    <t>Nottuln</t>
  </si>
  <si>
    <t>Notzingen</t>
  </si>
  <si>
    <t>Nübbel</t>
  </si>
  <si>
    <t>Nübel</t>
  </si>
  <si>
    <t>Nüdlingen</t>
  </si>
  <si>
    <t>Nufringen</t>
  </si>
  <si>
    <t>Nümbrecht</t>
  </si>
  <si>
    <t>Nünchritz</t>
  </si>
  <si>
    <t>Nünschweiler</t>
  </si>
  <si>
    <t>Nürburg</t>
  </si>
  <si>
    <t>Nürnberg</t>
  </si>
  <si>
    <t>Nürtingen, Stadt</t>
  </si>
  <si>
    <t>Nusbaum</t>
  </si>
  <si>
    <t>Nusplingen</t>
  </si>
  <si>
    <t>Nußbach</t>
  </si>
  <si>
    <t>Nußbaum</t>
  </si>
  <si>
    <t>Nußdorf</t>
  </si>
  <si>
    <t>Nußdorf a.Inn</t>
  </si>
  <si>
    <t>Nusse</t>
  </si>
  <si>
    <t>Nußloch</t>
  </si>
  <si>
    <t>Nustrow</t>
  </si>
  <si>
    <t>Nüsttal</t>
  </si>
  <si>
    <t>Nuthe-Urstromtal</t>
  </si>
  <si>
    <t>Nuthetal</t>
  </si>
  <si>
    <t>Nutteln</t>
  </si>
  <si>
    <t>Nützen</t>
  </si>
  <si>
    <t>Ober Kostenz</t>
  </si>
  <si>
    <t>Ober-Flörsheim</t>
  </si>
  <si>
    <t>Ober-Hilbersheim</t>
  </si>
  <si>
    <t>Ober-Mörlen</t>
  </si>
  <si>
    <t>Ober-Olm</t>
  </si>
  <si>
    <t>Ober-Ramstadt, Stadt</t>
  </si>
  <si>
    <t>Oberahr</t>
  </si>
  <si>
    <t>Oberalben</t>
  </si>
  <si>
    <t>Oberammergau</t>
  </si>
  <si>
    <t>Oberarnbach</t>
  </si>
  <si>
    <t>Oberasbach, St</t>
  </si>
  <si>
    <t>Oberau</t>
  </si>
  <si>
    <t>Oberaudorf</t>
  </si>
  <si>
    <t>Oberaula</t>
  </si>
  <si>
    <t>Oberaurach</t>
  </si>
  <si>
    <t>Oberbachheim</t>
  </si>
  <si>
    <t>Oberbarnim</t>
  </si>
  <si>
    <t>Oberbergkirchen</t>
  </si>
  <si>
    <t>Oberbettingen</t>
  </si>
  <si>
    <t>Oberbillig</t>
  </si>
  <si>
    <t>Oberbodnitz</t>
  </si>
  <si>
    <t>Oberboihingen</t>
  </si>
  <si>
    <t>Oberbösa</t>
  </si>
  <si>
    <t>Oberbrombach</t>
  </si>
  <si>
    <t>Oberdachstetten</t>
  </si>
  <si>
    <t>Oberderdingen, Stadt</t>
  </si>
  <si>
    <t>Oberdiebach</t>
  </si>
  <si>
    <t>Oberding</t>
  </si>
  <si>
    <t>Oberdischingen</t>
  </si>
  <si>
    <t>Oberdolling</t>
  </si>
  <si>
    <t>Oberdreis</t>
  </si>
  <si>
    <t>Oberdürenbach</t>
  </si>
  <si>
    <t>Obere Warnow</t>
  </si>
  <si>
    <t>Oberehe-Stroheich</t>
  </si>
  <si>
    <t>Oberelbert</t>
  </si>
  <si>
    <t>Oberelsbach, M</t>
  </si>
  <si>
    <t>Oberelz</t>
  </si>
  <si>
    <t>Obererbach</t>
  </si>
  <si>
    <t>Obererbach (Westerwald)</t>
  </si>
  <si>
    <t>Oberfell</t>
  </si>
  <si>
    <t>Oberfischbach</t>
  </si>
  <si>
    <t>Obergeckler</t>
  </si>
  <si>
    <t>Obergriesbach</t>
  </si>
  <si>
    <t>Obergröningen</t>
  </si>
  <si>
    <t>Obergünzburg, M</t>
  </si>
  <si>
    <t>Obergurig / Hornja Hórka</t>
  </si>
  <si>
    <t>Oberhaching</t>
  </si>
  <si>
    <t>Oberhaid</t>
  </si>
  <si>
    <t>Oberhambach</t>
  </si>
  <si>
    <t>Oberharmersbach</t>
  </si>
  <si>
    <t>Oberharz am Brocken, Stadt</t>
  </si>
  <si>
    <t>Oberhausen</t>
  </si>
  <si>
    <t>Oberhausen an der Appel</t>
  </si>
  <si>
    <t>Oberhausen an der Nahe</t>
  </si>
  <si>
    <t>Oberhausen bei Kirn</t>
  </si>
  <si>
    <t>Oberhausen-Rheinhausen</t>
  </si>
  <si>
    <t>Oberhausen, Stadt</t>
  </si>
  <si>
    <t>Oberheimbach</t>
  </si>
  <si>
    <t>Oberheldrungen</t>
  </si>
  <si>
    <t>Oberhof, Stadt</t>
  </si>
  <si>
    <t>Oberhonnefeld-Gierend</t>
  </si>
  <si>
    <t>Oberhosenbach</t>
  </si>
  <si>
    <t>Oberickelsheim</t>
  </si>
  <si>
    <t>Oberirsen</t>
  </si>
  <si>
    <t>Oberkail</t>
  </si>
  <si>
    <t>Oberkirch, Stadt</t>
  </si>
  <si>
    <t>Oberkirn</t>
  </si>
  <si>
    <t>Oberkochen, Stadt</t>
  </si>
  <si>
    <t>Oberkotzau, M</t>
  </si>
  <si>
    <t>Oberkrämer</t>
  </si>
  <si>
    <t>Oberlahr</t>
  </si>
  <si>
    <t>Oberlangen</t>
  </si>
  <si>
    <t>Oberlascheid</t>
  </si>
  <si>
    <t>Oberlauch</t>
  </si>
  <si>
    <t>Oberleichtersbach</t>
  </si>
  <si>
    <t>Oberlungwitz, Stadt</t>
  </si>
  <si>
    <t>Obermaiselstein</t>
  </si>
  <si>
    <t>Obermarchtal</t>
  </si>
  <si>
    <t>Obermaßfeld-Grimmenthal</t>
  </si>
  <si>
    <t>Obermeitingen</t>
  </si>
  <si>
    <t>Obermichelbach</t>
  </si>
  <si>
    <t>Obermoschel, Stadt</t>
  </si>
  <si>
    <t>Obernbreit, M</t>
  </si>
  <si>
    <t>Obernburg a.Main, St</t>
  </si>
  <si>
    <t>Oberndorf</t>
  </si>
  <si>
    <t>Oberndorf a.Lech</t>
  </si>
  <si>
    <t>Oberndorf am Neckar, Stadt</t>
  </si>
  <si>
    <t>Oberneisen</t>
  </si>
  <si>
    <t>Oberneukirchen</t>
  </si>
  <si>
    <t>Obernfeld</t>
  </si>
  <si>
    <t>Obernheim</t>
  </si>
  <si>
    <t>Obernheim-Kirchenarnbach</t>
  </si>
  <si>
    <t>Obernhof</t>
  </si>
  <si>
    <t>Obernholz</t>
  </si>
  <si>
    <t>Obernkirchen, Stadt</t>
  </si>
  <si>
    <t>Obernzell, M</t>
  </si>
  <si>
    <t>Obernzenn, M</t>
  </si>
  <si>
    <t>Oberöfflingen</t>
  </si>
  <si>
    <t>Oberoppurg</t>
  </si>
  <si>
    <t>Oberostendorf</t>
  </si>
  <si>
    <t>Oberotterbach</t>
  </si>
  <si>
    <t>Oberottmarshausen</t>
  </si>
  <si>
    <t>Oberpframmern</t>
  </si>
  <si>
    <t>Oberpierscheid</t>
  </si>
  <si>
    <t>Oberpleichfeld</t>
  </si>
  <si>
    <t>Oberpöring</t>
  </si>
  <si>
    <t>Oberraden</t>
  </si>
  <si>
    <t>Oberreichenbach</t>
  </si>
  <si>
    <t>Oberreidenbach</t>
  </si>
  <si>
    <t>Oberreute</t>
  </si>
  <si>
    <t>Oberried</t>
  </si>
  <si>
    <t>Oberrieden</t>
  </si>
  <si>
    <t>Oberriexingen, Stadt</t>
  </si>
  <si>
    <t>Oberrod</t>
  </si>
  <si>
    <t>Oberroggenburger Wald</t>
  </si>
  <si>
    <t>Oberroßbach</t>
  </si>
  <si>
    <t>Oberrot</t>
  </si>
  <si>
    <t>Oberroth</t>
  </si>
  <si>
    <t>Oberscheidweiler</t>
  </si>
  <si>
    <t>Oberscheinfeld, M</t>
  </si>
  <si>
    <t>Oberschleißheim</t>
  </si>
  <si>
    <t>Oberschlettenbach</t>
  </si>
  <si>
    <t>Oberschneiding</t>
  </si>
  <si>
    <t>Oberschöna</t>
  </si>
  <si>
    <t>Oberschönegg</t>
  </si>
  <si>
    <t>Oberschwarzach, M</t>
  </si>
  <si>
    <t>Oberschweinbach</t>
  </si>
  <si>
    <t>Obersimten</t>
  </si>
  <si>
    <t>Obersinn, M</t>
  </si>
  <si>
    <t>Obersöchering</t>
  </si>
  <si>
    <t>Obersontheim</t>
  </si>
  <si>
    <t>Oberstadion</t>
  </si>
  <si>
    <t>Oberstadt</t>
  </si>
  <si>
    <t>Oberstadtfeld</t>
  </si>
  <si>
    <t>Oberstaufen, M</t>
  </si>
  <si>
    <t>Oberstaufenbach</t>
  </si>
  <si>
    <t>Oberstdorf, M</t>
  </si>
  <si>
    <t>Oberstedem</t>
  </si>
  <si>
    <t>Obersteinebach</t>
  </si>
  <si>
    <t>Oberstenfeld</t>
  </si>
  <si>
    <t>Oberstreit</t>
  </si>
  <si>
    <t>Oberstreu</t>
  </si>
  <si>
    <t>Obersulm</t>
  </si>
  <si>
    <t>Obersülzen</t>
  </si>
  <si>
    <t>Obersüßbach</t>
  </si>
  <si>
    <t>Obertaufkirchen</t>
  </si>
  <si>
    <t>Oberteuringen</t>
  </si>
  <si>
    <t>Oberthal</t>
  </si>
  <si>
    <t>Oberthulba, M</t>
  </si>
  <si>
    <t>Obertiefenbach</t>
  </si>
  <si>
    <t>Obertraubling</t>
  </si>
  <si>
    <t>Obertrebra</t>
  </si>
  <si>
    <t>Obertrubach</t>
  </si>
  <si>
    <t>Obertshausen, Stadt</t>
  </si>
  <si>
    <t>Oberuckersee</t>
  </si>
  <si>
    <t>Oberursel (Taunus), Stadt</t>
  </si>
  <si>
    <t>Oberviechtach, St</t>
  </si>
  <si>
    <t>Oberwallmenach</t>
  </si>
  <si>
    <t>Oberwambach</t>
  </si>
  <si>
    <t>Oberweid</t>
  </si>
  <si>
    <t>Oberweiler</t>
  </si>
  <si>
    <t>Oberweiler im Tal</t>
  </si>
  <si>
    <t>Oberweiler-Tiefenbach</t>
  </si>
  <si>
    <t>Oberweis</t>
  </si>
  <si>
    <t>Oberwesel, Stadt</t>
  </si>
  <si>
    <t>Oberwiera</t>
  </si>
  <si>
    <t>Oberwies</t>
  </si>
  <si>
    <t>Oberwiesen</t>
  </si>
  <si>
    <t>Oberwiesenthal, Kurort, Stadt</t>
  </si>
  <si>
    <t>Oberwolfach</t>
  </si>
  <si>
    <t>Oberwörresbach</t>
  </si>
  <si>
    <t>Oberzent, Stadt</t>
  </si>
  <si>
    <t>Oberzissen</t>
  </si>
  <si>
    <t>Obhausen</t>
  </si>
  <si>
    <t>Obing</t>
  </si>
  <si>
    <t>Obrigheim</t>
  </si>
  <si>
    <t>Obrigheim (Pfalz)</t>
  </si>
  <si>
    <t>Ochsenfurt, St</t>
  </si>
  <si>
    <t>Ochsenhausen, Stadt</t>
  </si>
  <si>
    <t>Ochtendung</t>
  </si>
  <si>
    <t>Ochtersum</t>
  </si>
  <si>
    <t>Ochtrup, Stadt</t>
  </si>
  <si>
    <t>Ockenfels</t>
  </si>
  <si>
    <t>Ockenheim</t>
  </si>
  <si>
    <t>Ockfen</t>
  </si>
  <si>
    <t>Ockholm</t>
  </si>
  <si>
    <t>Odderade</t>
  </si>
  <si>
    <t>Odelzhausen</t>
  </si>
  <si>
    <t>Odenbach</t>
  </si>
  <si>
    <t>Odenthal</t>
  </si>
  <si>
    <t>Oderaue</t>
  </si>
  <si>
    <t>Oderberg, Stadt</t>
  </si>
  <si>
    <t>Odernheim am Glan</t>
  </si>
  <si>
    <t>Oderwitz</t>
  </si>
  <si>
    <t>Odisheim</t>
  </si>
  <si>
    <t>Oebisfelde-Weferlingen, Stadt</t>
  </si>
  <si>
    <t>Oechsen</t>
  </si>
  <si>
    <t>Oederan, Stadt</t>
  </si>
  <si>
    <t>Oederquart</t>
  </si>
  <si>
    <t>Oedheim</t>
  </si>
  <si>
    <t>Oelde, Stadt</t>
  </si>
  <si>
    <t>Oelixdorf</t>
  </si>
  <si>
    <t>Oelsberg</t>
  </si>
  <si>
    <t>Oelsnitz/Erzgeb., Stadt</t>
  </si>
  <si>
    <t>Oelsnitz/Vogtl., Stadt</t>
  </si>
  <si>
    <t>Oer-Erkenschwick, Stadt</t>
  </si>
  <si>
    <t>Oerel</t>
  </si>
  <si>
    <t>Oering</t>
  </si>
  <si>
    <t>Oerlenbach</t>
  </si>
  <si>
    <t>Oerlinghausen, Stadt</t>
  </si>
  <si>
    <t>Oersberg</t>
  </si>
  <si>
    <t>Oersdorf</t>
  </si>
  <si>
    <t>Oeschebüttel</t>
  </si>
  <si>
    <t>Oesterdeichstrich</t>
  </si>
  <si>
    <t>Oesterwurth</t>
  </si>
  <si>
    <t>Oestrich-Winkel, Stadt</t>
  </si>
  <si>
    <t>Oettern</t>
  </si>
  <si>
    <t>Oettersdorf</t>
  </si>
  <si>
    <t>Oettingen i.Bay., St</t>
  </si>
  <si>
    <t>Oetzen</t>
  </si>
  <si>
    <t>Oevenum</t>
  </si>
  <si>
    <t>Oeversee</t>
  </si>
  <si>
    <t>Offenau</t>
  </si>
  <si>
    <t>Offenbach am Main, Stadt</t>
  </si>
  <si>
    <t>Offenbach an der Queich</t>
  </si>
  <si>
    <t>Offenbach-Hundheim</t>
  </si>
  <si>
    <t>Offenberg</t>
  </si>
  <si>
    <t>Offenburg, Stadt</t>
  </si>
  <si>
    <t>Offenbüttel</t>
  </si>
  <si>
    <t>Offenhausen</t>
  </si>
  <si>
    <t>Offenheim</t>
  </si>
  <si>
    <t>Offingen, M</t>
  </si>
  <si>
    <t>Offstein</t>
  </si>
  <si>
    <t>Ofterdingen</t>
  </si>
  <si>
    <t>Ofterschwang</t>
  </si>
  <si>
    <t>Oftersheim</t>
  </si>
  <si>
    <t>Oggelshausen</t>
  </si>
  <si>
    <t>Ohlenhard</t>
  </si>
  <si>
    <t>Ohlsbach</t>
  </si>
  <si>
    <t>Ohlstadt</t>
  </si>
  <si>
    <t>Ohlweiler</t>
  </si>
  <si>
    <t>Ohmbach</t>
  </si>
  <si>
    <t>Ohmden</t>
  </si>
  <si>
    <t>Ohne</t>
  </si>
  <si>
    <t>Öhningen</t>
  </si>
  <si>
    <t>Ohorn</t>
  </si>
  <si>
    <t>Ohrdruf, Stadt</t>
  </si>
  <si>
    <t>Ohrenbach</t>
  </si>
  <si>
    <t>Öhringen, Stadt</t>
  </si>
  <si>
    <t>Ohrum</t>
  </si>
  <si>
    <t>Olbernhau, Stadt</t>
  </si>
  <si>
    <t>Olbersdorf</t>
  </si>
  <si>
    <t>Ölbronn-Dürrn</t>
  </si>
  <si>
    <t>Olching, St</t>
  </si>
  <si>
    <t>Oldenborstel</t>
  </si>
  <si>
    <t>Oldenburg (Oldenburg), Stadt</t>
  </si>
  <si>
    <t>Oldenburg in Holstein, Stadt</t>
  </si>
  <si>
    <t>Oldenbüttel</t>
  </si>
  <si>
    <t>Oldendorf</t>
  </si>
  <si>
    <t>Oldendorf (Luhe)</t>
  </si>
  <si>
    <t>Oldenhütten</t>
  </si>
  <si>
    <t>Oldenswort</t>
  </si>
  <si>
    <t>Oldersbek</t>
  </si>
  <si>
    <t>Olderup</t>
  </si>
  <si>
    <t>Oldsum</t>
  </si>
  <si>
    <t>Olfen, Stadt</t>
  </si>
  <si>
    <t>Ollendorf</t>
  </si>
  <si>
    <t>Öllingen</t>
  </si>
  <si>
    <t>Ollmuth</t>
  </si>
  <si>
    <t>Olmscheid</t>
  </si>
  <si>
    <t>Olpe, Stadt</t>
  </si>
  <si>
    <t>Olsberg, Stadt</t>
  </si>
  <si>
    <t>Olsbrücken</t>
  </si>
  <si>
    <t>Olsdorf</t>
  </si>
  <si>
    <t>Ölsen</t>
  </si>
  <si>
    <t>Olzheim</t>
  </si>
  <si>
    <t>Omerz u. Roter Berg</t>
  </si>
  <si>
    <t>Onsdorf</t>
  </si>
  <si>
    <t>Opfenbach</t>
  </si>
  <si>
    <t>Öpfingen</t>
  </si>
  <si>
    <t>Oppach</t>
  </si>
  <si>
    <t>Oppenau, Stadt</t>
  </si>
  <si>
    <t>Oppenheim, Stadt</t>
  </si>
  <si>
    <t>Oppenweiler</t>
  </si>
  <si>
    <t>Oppershausen</t>
  </si>
  <si>
    <t>Oppertshausen</t>
  </si>
  <si>
    <t>Oppurg</t>
  </si>
  <si>
    <t>Oranienbaum-Wörlitz, Stadt</t>
  </si>
  <si>
    <t>Oranienburg, Stadt</t>
  </si>
  <si>
    <t>Orbis</t>
  </si>
  <si>
    <t>Orenhofen</t>
  </si>
  <si>
    <t>Orfgen</t>
  </si>
  <si>
    <t>Orlamünde, Stadt</t>
  </si>
  <si>
    <t>Orlenbach</t>
  </si>
  <si>
    <t>Ormont</t>
  </si>
  <si>
    <t>Ornbau, St</t>
  </si>
  <si>
    <t>Orsfeld</t>
  </si>
  <si>
    <t>Orsingen-Nenzingen</t>
  </si>
  <si>
    <t>Ortenberg</t>
  </si>
  <si>
    <t>Ortenberg, Stadt</t>
  </si>
  <si>
    <t>Ortenburg, M</t>
  </si>
  <si>
    <t>Ortrand, Stadt</t>
  </si>
  <si>
    <t>Osann-Monzel</t>
  </si>
  <si>
    <t>Osburg</t>
  </si>
  <si>
    <t>Oschatz, Stadt</t>
  </si>
  <si>
    <t>Oschersleben (Bode), Stadt</t>
  </si>
  <si>
    <t>Osdorf</t>
  </si>
  <si>
    <t>Osing</t>
  </si>
  <si>
    <t>Osloß</t>
  </si>
  <si>
    <t>Osnabrück, Stadt</t>
  </si>
  <si>
    <t>Oßling / Wóslink</t>
  </si>
  <si>
    <t>Ostbevern</t>
  </si>
  <si>
    <t>Osteel</t>
  </si>
  <si>
    <t>Ostelsheim</t>
  </si>
  <si>
    <t>Osten</t>
  </si>
  <si>
    <t>Ostenfeld (Husum)</t>
  </si>
  <si>
    <t>Ostenfeld (Rendsburg)</t>
  </si>
  <si>
    <t>Oster-Ohrstedt</t>
  </si>
  <si>
    <t>Osterberg</t>
  </si>
  <si>
    <t>Osterbruch</t>
  </si>
  <si>
    <t>Osterburg (Altmark), Hansestadt</t>
  </si>
  <si>
    <t>Osterburken, Stadt</t>
  </si>
  <si>
    <t>Osterby</t>
  </si>
  <si>
    <t>Ostercappeln</t>
  </si>
  <si>
    <t>Ostereistedt</t>
  </si>
  <si>
    <t>Osterfeld, Stadt</t>
  </si>
  <si>
    <t>Osterheide, gemfr. Bezirk</t>
  </si>
  <si>
    <t>Osterhever</t>
  </si>
  <si>
    <t>Osterhofen, St</t>
  </si>
  <si>
    <t>Osterholz-Scharmbeck, Stadt</t>
  </si>
  <si>
    <t>Osterhorn</t>
  </si>
  <si>
    <t>Osternienburger Land</t>
  </si>
  <si>
    <t>Osterode am Harz, Stadt</t>
  </si>
  <si>
    <t>Osterrade</t>
  </si>
  <si>
    <t>Osterrönfeld</t>
  </si>
  <si>
    <t>Osterspai</t>
  </si>
  <si>
    <t>Osterstedt</t>
  </si>
  <si>
    <t>Osterwald</t>
  </si>
  <si>
    <t>Osterwieck, Stadt</t>
  </si>
  <si>
    <t>Osterzell</t>
  </si>
  <si>
    <t>Ostfildern, Stadt</t>
  </si>
  <si>
    <t>Osthausen-Wülfershausen</t>
  </si>
  <si>
    <t>Ostheim v.d.Rhön, St</t>
  </si>
  <si>
    <t>Osthofen, Stadt</t>
  </si>
  <si>
    <t>Ostrach</t>
  </si>
  <si>
    <t>Ostramondra</t>
  </si>
  <si>
    <t>Ostrhauderfehn</t>
  </si>
  <si>
    <t>Östringen, Stadt</t>
  </si>
  <si>
    <t>Ostritz, Stadt</t>
  </si>
  <si>
    <t>Ostrohe</t>
  </si>
  <si>
    <t>Oststeinbek</t>
  </si>
  <si>
    <t>Ötigheim</t>
  </si>
  <si>
    <t>Ötisheim</t>
  </si>
  <si>
    <t>Ottenbach</t>
  </si>
  <si>
    <t>Ottenbüttel</t>
  </si>
  <si>
    <t>Ottendorf</t>
  </si>
  <si>
    <t>Ottendorf-Okrilla</t>
  </si>
  <si>
    <t>Ottenhofen</t>
  </si>
  <si>
    <t>Ottenhöfen im Schwarzwald</t>
  </si>
  <si>
    <t>Ottensoos</t>
  </si>
  <si>
    <t>Ottenstein, Flecken</t>
  </si>
  <si>
    <t>Otter</t>
  </si>
  <si>
    <t>Otterbach</t>
  </si>
  <si>
    <t>Otterberg, Stadt</t>
  </si>
  <si>
    <t>Otterfing</t>
  </si>
  <si>
    <t>Otterndorf, Stadt</t>
  </si>
  <si>
    <t>Ottersberg, Flecken</t>
  </si>
  <si>
    <t>Ottersheim</t>
  </si>
  <si>
    <t>Ottersheim bei Landau</t>
  </si>
  <si>
    <t>Otterstadt</t>
  </si>
  <si>
    <t>Ottersweier</t>
  </si>
  <si>
    <t>Otterwisch</t>
  </si>
  <si>
    <t>Otting</t>
  </si>
  <si>
    <t>Ottobeuren, M</t>
  </si>
  <si>
    <t>Ottobrunn</t>
  </si>
  <si>
    <t>Ottrau</t>
  </si>
  <si>
    <t>Ottweiler, Stadt</t>
  </si>
  <si>
    <t>Otzberg</t>
  </si>
  <si>
    <t>Otzing</t>
  </si>
  <si>
    <t>Ötzingen</t>
  </si>
  <si>
    <t>Otzweiler</t>
  </si>
  <si>
    <t>Ovelgönne</t>
  </si>
  <si>
    <t>Overath, Stadt</t>
  </si>
  <si>
    <t>Owen, Stadt</t>
  </si>
  <si>
    <t>Owingen</t>
  </si>
  <si>
    <t>Owschlag</t>
  </si>
  <si>
    <t>Oy-Mittelberg</t>
  </si>
  <si>
    <t>Oybin</t>
  </si>
  <si>
    <t>Oyten</t>
  </si>
  <si>
    <t>Padenstedt</t>
  </si>
  <si>
    <t>Paderborn, Stadt</t>
  </si>
  <si>
    <t>Pähl</t>
  </si>
  <si>
    <t>Pahlen</t>
  </si>
  <si>
    <t>Painten, M</t>
  </si>
  <si>
    <t>Paitzdorf</t>
  </si>
  <si>
    <t>Palling</t>
  </si>
  <si>
    <t>Palzem</t>
  </si>
  <si>
    <t>Pampow</t>
  </si>
  <si>
    <t>Panker</t>
  </si>
  <si>
    <t>Panketal</t>
  </si>
  <si>
    <t>Panschwitz-Kuckau / Pančicy-Kukow</t>
  </si>
  <si>
    <t>Pantelitz</t>
  </si>
  <si>
    <t>Panten</t>
  </si>
  <si>
    <t>Pantenburg</t>
  </si>
  <si>
    <t>Panzweiler</t>
  </si>
  <si>
    <t>Papenburg, Stadt</t>
  </si>
  <si>
    <t>Papendorf</t>
  </si>
  <si>
    <t>Papenhagen</t>
  </si>
  <si>
    <t>Pappenheim, St</t>
  </si>
  <si>
    <t>Parchim, Stadt</t>
  </si>
  <si>
    <t>Parchtitz</t>
  </si>
  <si>
    <t>Parkstein, M</t>
  </si>
  <si>
    <t>Parkstetten</t>
  </si>
  <si>
    <t>Parsau</t>
  </si>
  <si>
    <t>Parsberg, St</t>
  </si>
  <si>
    <t>Parsteinsee</t>
  </si>
  <si>
    <t>Partenheim</t>
  </si>
  <si>
    <t>Partenstein</t>
  </si>
  <si>
    <t>Partensteiner Forst</t>
  </si>
  <si>
    <t>Parthenstein</t>
  </si>
  <si>
    <t>Paschel</t>
  </si>
  <si>
    <t>Pasewalk, Stadt</t>
  </si>
  <si>
    <t>Paska</t>
  </si>
  <si>
    <t>Passade</t>
  </si>
  <si>
    <t>Passau</t>
  </si>
  <si>
    <t>Passee</t>
  </si>
  <si>
    <t>Passow</t>
  </si>
  <si>
    <t>Pastetten</t>
  </si>
  <si>
    <t>Patersberg</t>
  </si>
  <si>
    <t>Patersdorf</t>
  </si>
  <si>
    <t>Pätow-Steegen</t>
  </si>
  <si>
    <t>Pattensen, Stadt</t>
  </si>
  <si>
    <t>Patzig</t>
  </si>
  <si>
    <t>Paulinenaue</t>
  </si>
  <si>
    <t>Paunzhausen</t>
  </si>
  <si>
    <t>Pausa-Mühltroff, Stadt</t>
  </si>
  <si>
    <t>Päwesin</t>
  </si>
  <si>
    <t>Pechbrunn</t>
  </si>
  <si>
    <t>Peenehagen</t>
  </si>
  <si>
    <t>Peenemünde</t>
  </si>
  <si>
    <t>Peffingen</t>
  </si>
  <si>
    <t>Pegau, Stadt</t>
  </si>
  <si>
    <t>Pegestorf</t>
  </si>
  <si>
    <t>Pegnitz, St</t>
  </si>
  <si>
    <t>Peine, Stadt</t>
  </si>
  <si>
    <t>Peissen</t>
  </si>
  <si>
    <t>Peißenberg, M</t>
  </si>
  <si>
    <t>Peiting, M</t>
  </si>
  <si>
    <t>Peitz/Picnjo, Stadt</t>
  </si>
  <si>
    <t>Pellingen</t>
  </si>
  <si>
    <t>Pellworm</t>
  </si>
  <si>
    <t>Pelm</t>
  </si>
  <si>
    <t>Pemfling</t>
  </si>
  <si>
    <t>Penig, Stadt</t>
  </si>
  <si>
    <t>Penkun, Stadt</t>
  </si>
  <si>
    <t>Pennigsehl</t>
  </si>
  <si>
    <t>Pentling</t>
  </si>
  <si>
    <t>Penzberg, St</t>
  </si>
  <si>
    <t>Penzin</t>
  </si>
  <si>
    <t>Penzing</t>
  </si>
  <si>
    <t>Penzlin, Stadt</t>
  </si>
  <si>
    <t>Perach</t>
  </si>
  <si>
    <t>Perasdorf</t>
  </si>
  <si>
    <t>Perkam</t>
  </si>
  <si>
    <t>Perl</t>
  </si>
  <si>
    <t>Perlacher Forst</t>
  </si>
  <si>
    <t>Perleberg, Stadt</t>
  </si>
  <si>
    <t>Perlesreut, M</t>
  </si>
  <si>
    <t>Perlin</t>
  </si>
  <si>
    <t>Perscheid</t>
  </si>
  <si>
    <t>Pessin</t>
  </si>
  <si>
    <t>Petersaurach</t>
  </si>
  <si>
    <t>Petersberg</t>
  </si>
  <si>
    <t>Petersdorf</t>
  </si>
  <si>
    <t>Petershagen, Stadt</t>
  </si>
  <si>
    <t>Petershagen/Eggersdorf</t>
  </si>
  <si>
    <t>Petershausen</t>
  </si>
  <si>
    <t>Peterslahr</t>
  </si>
  <si>
    <t>Peterswald-Löffelscheid</t>
  </si>
  <si>
    <t>Pettendorf</t>
  </si>
  <si>
    <t>Petting</t>
  </si>
  <si>
    <t>Pettstadt</t>
  </si>
  <si>
    <t>Peuschen</t>
  </si>
  <si>
    <t>Pfaffen-Schwabenheim</t>
  </si>
  <si>
    <t>Pfaffenhausen, M</t>
  </si>
  <si>
    <t>Pfaffenhofen</t>
  </si>
  <si>
    <t>Pfaffenhofen a.d.Glonn</t>
  </si>
  <si>
    <t>Pfaffenhofen a.d.Ilm, St</t>
  </si>
  <si>
    <t>Pfaffenhofen a.d.Roth, M</t>
  </si>
  <si>
    <t>Pfaffenweiler</t>
  </si>
  <si>
    <t>Pfaffing</t>
  </si>
  <si>
    <t>Pfaffschwende</t>
  </si>
  <si>
    <t>Pfakofen</t>
  </si>
  <si>
    <t>Pfalzfeld</t>
  </si>
  <si>
    <t>Pfalzgrafenweiler</t>
  </si>
  <si>
    <t>Pfarrkirchen, St</t>
  </si>
  <si>
    <t>Pfarrweisach</t>
  </si>
  <si>
    <t>Pfatter</t>
  </si>
  <si>
    <t>Pfedelbach</t>
  </si>
  <si>
    <t>Pfeffelbach</t>
  </si>
  <si>
    <t>Pfeffenhausen, M</t>
  </si>
  <si>
    <t>Pferdingsleben</t>
  </si>
  <si>
    <t>Pfinztal</t>
  </si>
  <si>
    <t>Pfofeld</t>
  </si>
  <si>
    <t>Pförring, M</t>
  </si>
  <si>
    <t>Pforzen</t>
  </si>
  <si>
    <t>Pforzheim, Stadt</t>
  </si>
  <si>
    <t>Pfreimd, St</t>
  </si>
  <si>
    <t>Pfronstetten</t>
  </si>
  <si>
    <t>Pfronten</t>
  </si>
  <si>
    <t>Pfullendorf, Stadt</t>
  </si>
  <si>
    <t>Pfullingen, Stadt</t>
  </si>
  <si>
    <t>Pfungstadt, Stadt</t>
  </si>
  <si>
    <t>Philippsburg, Stadt</t>
  </si>
  <si>
    <t>Philippsheim</t>
  </si>
  <si>
    <t>Philippsreut</t>
  </si>
  <si>
    <t>Philippsreuter Wald</t>
  </si>
  <si>
    <t>Philippsthal (Werra), Marktgemeinde</t>
  </si>
  <si>
    <t>Picher</t>
  </si>
  <si>
    <t>Pickließem</t>
  </si>
  <si>
    <t>Piding</t>
  </si>
  <si>
    <t>Pielenhofen</t>
  </si>
  <si>
    <t>Piesport</t>
  </si>
  <si>
    <t>Pillig</t>
  </si>
  <si>
    <t>Pilsach</t>
  </si>
  <si>
    <t>Pilsting, M</t>
  </si>
  <si>
    <t>Pingelshagen</t>
  </si>
  <si>
    <t>Pinneberg, Stadt</t>
  </si>
  <si>
    <t>Pinnow</t>
  </si>
  <si>
    <t>Pintesfeld</t>
  </si>
  <si>
    <t>Pinzberg</t>
  </si>
  <si>
    <t>Pirk</t>
  </si>
  <si>
    <t>Pirmasens, Stadt</t>
  </si>
  <si>
    <t>Pirna, Stadt</t>
  </si>
  <si>
    <t>Pirow</t>
  </si>
  <si>
    <t>Pittenbach</t>
  </si>
  <si>
    <t>Pittenhart</t>
  </si>
  <si>
    <t>Plaaz</t>
  </si>
  <si>
    <t>Plaidt</t>
  </si>
  <si>
    <t>Planebruch</t>
  </si>
  <si>
    <t>Planegg</t>
  </si>
  <si>
    <t>Planetal</t>
  </si>
  <si>
    <t>Plankenfels</t>
  </si>
  <si>
    <t>Plankstadt</t>
  </si>
  <si>
    <t>Plascheid</t>
  </si>
  <si>
    <t>Plate</t>
  </si>
  <si>
    <t>Platten</t>
  </si>
  <si>
    <t>Plattenburg</t>
  </si>
  <si>
    <t>Plattling, St</t>
  </si>
  <si>
    <t>Plau am See, Stadt</t>
  </si>
  <si>
    <t>Plaue, Stadt</t>
  </si>
  <si>
    <t>Plauen, Stadt</t>
  </si>
  <si>
    <t>Plech, M</t>
  </si>
  <si>
    <t>Pleckensteiner Wald</t>
  </si>
  <si>
    <t>Pleckhausen</t>
  </si>
  <si>
    <t>Pleidelsheim</t>
  </si>
  <si>
    <t>Plein</t>
  </si>
  <si>
    <t>Pleinfeld, M</t>
  </si>
  <si>
    <t>Pleiskirchen</t>
  </si>
  <si>
    <t>Pleisweiler-Oberhofen</t>
  </si>
  <si>
    <t>Pleitersheim</t>
  </si>
  <si>
    <t>Pleizenhausen</t>
  </si>
  <si>
    <t>Pleß</t>
  </si>
  <si>
    <t>Plessa</t>
  </si>
  <si>
    <t>Plettenberg, Stadt</t>
  </si>
  <si>
    <t>Pleystein, St</t>
  </si>
  <si>
    <t>Pliening</t>
  </si>
  <si>
    <t>Pliezhausen</t>
  </si>
  <si>
    <t>Plochingen, Stadt</t>
  </si>
  <si>
    <t>Plön, Stadt</t>
  </si>
  <si>
    <t>Plößberg, M</t>
  </si>
  <si>
    <t>Plothen</t>
  </si>
  <si>
    <t>Plötzkau</t>
  </si>
  <si>
    <t>Plöwen</t>
  </si>
  <si>
    <t>Plüderhausen</t>
  </si>
  <si>
    <t>Plütscheid</t>
  </si>
  <si>
    <t>Pluwig</t>
  </si>
  <si>
    <t>Pockau-Lengefeld, Stadt</t>
  </si>
  <si>
    <t>Pöcking</t>
  </si>
  <si>
    <t>Pocking, St</t>
  </si>
  <si>
    <t>Podelzig</t>
  </si>
  <si>
    <t>Pogeez</t>
  </si>
  <si>
    <t>Poggensee</t>
  </si>
  <si>
    <t>Pohl</t>
  </si>
  <si>
    <t>Pöhl</t>
  </si>
  <si>
    <t>Pohle</t>
  </si>
  <si>
    <t>Pohlheim, Stadt</t>
  </si>
  <si>
    <t>Pohnsdorf</t>
  </si>
  <si>
    <t>Poing</t>
  </si>
  <si>
    <t>Pokrent</t>
  </si>
  <si>
    <t>Polch, Stadt</t>
  </si>
  <si>
    <t>Pölchow</t>
  </si>
  <si>
    <t>Pölich</t>
  </si>
  <si>
    <t>Pölitz</t>
  </si>
  <si>
    <t>Polle, Flecken</t>
  </si>
  <si>
    <t>Pollenfeld</t>
  </si>
  <si>
    <t>Pollhagen</t>
  </si>
  <si>
    <t>Polling</t>
  </si>
  <si>
    <t>Polsingen</t>
  </si>
  <si>
    <t>Pölzig</t>
  </si>
  <si>
    <t>Polzow</t>
  </si>
  <si>
    <t>Pommelsbrunn</t>
  </si>
  <si>
    <t>Pommerby</t>
  </si>
  <si>
    <t>Pommern</t>
  </si>
  <si>
    <t>Pommersfelden</t>
  </si>
  <si>
    <t>Pomster</t>
  </si>
  <si>
    <t>Ponitz</t>
  </si>
  <si>
    <t>Poppenbüll</t>
  </si>
  <si>
    <t>Poppendorf</t>
  </si>
  <si>
    <t>Poppenhausen</t>
  </si>
  <si>
    <t>Poppenhausen (Wasserkuppe)</t>
  </si>
  <si>
    <t>Poppenricht</t>
  </si>
  <si>
    <t>Pörmitz</t>
  </si>
  <si>
    <t>Pörnbach</t>
  </si>
  <si>
    <t>Porta Westfalica, Stadt</t>
  </si>
  <si>
    <t>Pöschendorf</t>
  </si>
  <si>
    <t>Poseritz</t>
  </si>
  <si>
    <t>Pösing</t>
  </si>
  <si>
    <t>Pößneck, Stadt</t>
  </si>
  <si>
    <t>Postau</t>
  </si>
  <si>
    <t>Postbauer-Heng, M</t>
  </si>
  <si>
    <t>Posterstein</t>
  </si>
  <si>
    <t>Postfeld</t>
  </si>
  <si>
    <t>Postlow</t>
  </si>
  <si>
    <t>Postmünster</t>
  </si>
  <si>
    <t>Potsdam, Stadt</t>
  </si>
  <si>
    <t>Pottenstein, St</t>
  </si>
  <si>
    <t>Pöttmes, M</t>
  </si>
  <si>
    <t>Pottum</t>
  </si>
  <si>
    <t>Poxdorf</t>
  </si>
  <si>
    <t>Poyenberg</t>
  </si>
  <si>
    <t>Pracht</t>
  </si>
  <si>
    <t>Prackenbach</t>
  </si>
  <si>
    <t>Pragsdorf</t>
  </si>
  <si>
    <t>Prasdorf</t>
  </si>
  <si>
    <t>Prath</t>
  </si>
  <si>
    <t>Prebberede</t>
  </si>
  <si>
    <t>Prebitz</t>
  </si>
  <si>
    <t>Preetz</t>
  </si>
  <si>
    <t>Preetz, Stadt</t>
  </si>
  <si>
    <t>Preischeid</t>
  </si>
  <si>
    <t>Preist</t>
  </si>
  <si>
    <t>Prem</t>
  </si>
  <si>
    <t>Premnitz, Stadt</t>
  </si>
  <si>
    <t>Prenzlau, Stadt</t>
  </si>
  <si>
    <t>Prerow, Ostseebad</t>
  </si>
  <si>
    <t>Pressath, St</t>
  </si>
  <si>
    <t>Presseck, M</t>
  </si>
  <si>
    <t>Pressig, M</t>
  </si>
  <si>
    <t>Pretzfeld, M</t>
  </si>
  <si>
    <t>Preußisch Oldendorf, Stadt</t>
  </si>
  <si>
    <t>Prezelle</t>
  </si>
  <si>
    <t>Priborn</t>
  </si>
  <si>
    <t>Prichsenstadt, St</t>
  </si>
  <si>
    <t>Prien a.Chiemsee, M</t>
  </si>
  <si>
    <t>Priepert</t>
  </si>
  <si>
    <t>Priesendorf</t>
  </si>
  <si>
    <t>Priestewitz</t>
  </si>
  <si>
    <t>Prinzenmoor</t>
  </si>
  <si>
    <t>Prinzhöfte</t>
  </si>
  <si>
    <t>Pripsleben</t>
  </si>
  <si>
    <t>Prisdorf</t>
  </si>
  <si>
    <t>Prislich</t>
  </si>
  <si>
    <t>Prittriching</t>
  </si>
  <si>
    <t>Pritzier</t>
  </si>
  <si>
    <t>Pritzwalk, Stadt</t>
  </si>
  <si>
    <t>Probsteierhagen</t>
  </si>
  <si>
    <t>Probstzella</t>
  </si>
  <si>
    <t>Prohn</t>
  </si>
  <si>
    <t>Pronsfeld</t>
  </si>
  <si>
    <t>Pronstorf</t>
  </si>
  <si>
    <t>Prosselsheim</t>
  </si>
  <si>
    <t>Prötzel</t>
  </si>
  <si>
    <t>Pruchten</t>
  </si>
  <si>
    <t>Prüll</t>
  </si>
  <si>
    <t>Prüm, Stadt</t>
  </si>
  <si>
    <t>Prümzurlay</t>
  </si>
  <si>
    <t>Prutting</t>
  </si>
  <si>
    <t>Püchersreuth</t>
  </si>
  <si>
    <t>Puchheim, St</t>
  </si>
  <si>
    <t>Pudagla</t>
  </si>
  <si>
    <t>Puderbach</t>
  </si>
  <si>
    <t>Pulheim, Stadt</t>
  </si>
  <si>
    <t>Pullach i.Isartal</t>
  </si>
  <si>
    <t>Pullenreuth</t>
  </si>
  <si>
    <t>Puls</t>
  </si>
  <si>
    <t>Pulsnitz, Stadt</t>
  </si>
  <si>
    <t>Pünderich</t>
  </si>
  <si>
    <t>Pupplinger Au</t>
  </si>
  <si>
    <t>Pürgen</t>
  </si>
  <si>
    <t>Puschendorf</t>
  </si>
  <si>
    <t>Puschwitz / Bóšicy</t>
  </si>
  <si>
    <t>Putbus, Stadt</t>
  </si>
  <si>
    <t>Putgarten</t>
  </si>
  <si>
    <t>Putlitz, Stadt</t>
  </si>
  <si>
    <t>Püttlingen, Stadt</t>
  </si>
  <si>
    <t>Putzbrunn</t>
  </si>
  <si>
    <t>Pyrbaum, M</t>
  </si>
  <si>
    <t>Quakenbrück, Stadt</t>
  </si>
  <si>
    <t>Quarnbek</t>
  </si>
  <si>
    <t>Quarnstedt</t>
  </si>
  <si>
    <t>Quaschwitz</t>
  </si>
  <si>
    <t>Quedlinburg, Welterbestadt</t>
  </si>
  <si>
    <t>Queidersbach</t>
  </si>
  <si>
    <t>Quendorf</t>
  </si>
  <si>
    <t>Querenhorst</t>
  </si>
  <si>
    <t>Querfurt, Stadt</t>
  </si>
  <si>
    <t>Quernheim</t>
  </si>
  <si>
    <t>Quickborn</t>
  </si>
  <si>
    <t>Quickborn, Stadt</t>
  </si>
  <si>
    <t>Quiddelbach</t>
  </si>
  <si>
    <t>Quierschied</t>
  </si>
  <si>
    <t>Quirnbach</t>
  </si>
  <si>
    <t>Quirnbach/ Pfalz</t>
  </si>
  <si>
    <t>Quirnheim</t>
  </si>
  <si>
    <t>Quitzdorf am See / Kwetanecy pri jezoru</t>
  </si>
  <si>
    <t>Raa-Besenbek</t>
  </si>
  <si>
    <t>Rabel</t>
  </si>
  <si>
    <t>Raben Steinfeld</t>
  </si>
  <si>
    <t>Rabenau</t>
  </si>
  <si>
    <t>Rabenau, Stadt</t>
  </si>
  <si>
    <t>Rabenholz</t>
  </si>
  <si>
    <t>Rabenkirchen-Faulück</t>
  </si>
  <si>
    <t>Rabenstein/Fläming</t>
  </si>
  <si>
    <t>Räbke</t>
  </si>
  <si>
    <t>Räckelwitz / Worklecy</t>
  </si>
  <si>
    <t>Racksen</t>
  </si>
  <si>
    <t>Rackwitz</t>
  </si>
  <si>
    <t>Radbruch</t>
  </si>
  <si>
    <t>Raddestorf</t>
  </si>
  <si>
    <t>Rade</t>
  </si>
  <si>
    <t>Rade b. Hohenwestedt</t>
  </si>
  <si>
    <t>Rade b. Rendsburg</t>
  </si>
  <si>
    <t>Radeberg, Stadt</t>
  </si>
  <si>
    <t>Radebeul, Stadt</t>
  </si>
  <si>
    <t>Radeburg, Stadt</t>
  </si>
  <si>
    <t>Radevormwald, Stadt auf der Höhe</t>
  </si>
  <si>
    <t>Radibor / Radwor</t>
  </si>
  <si>
    <t>Radolfzell am Bodensee, Stadt</t>
  </si>
  <si>
    <t>Raesfeld</t>
  </si>
  <si>
    <t>Ragow-Merz</t>
  </si>
  <si>
    <t>Raguhn-Jeßnitz, Stadt</t>
  </si>
  <si>
    <t>Rahden, Stadt</t>
  </si>
  <si>
    <t>Rain</t>
  </si>
  <si>
    <t>Rain, St</t>
  </si>
  <si>
    <t>Rainau</t>
  </si>
  <si>
    <t>Raisting</t>
  </si>
  <si>
    <t>Raitenbuch</t>
  </si>
  <si>
    <t>Ralbitz-Rosenthal / Ralbicy-Róžant</t>
  </si>
  <si>
    <t>Ralingen</t>
  </si>
  <si>
    <t>Ralswiek</t>
  </si>
  <si>
    <t>Ramberg</t>
  </si>
  <si>
    <t>Rambin</t>
  </si>
  <si>
    <t>Ramerberg</t>
  </si>
  <si>
    <t>Ramhusen</t>
  </si>
  <si>
    <t>Ramin</t>
  </si>
  <si>
    <t>Rammelsbach</t>
  </si>
  <si>
    <t>Rammenau</t>
  </si>
  <si>
    <t>Rammingen</t>
  </si>
  <si>
    <t>Ramsau b.Berchtesgaden</t>
  </si>
  <si>
    <t>Ramsen</t>
  </si>
  <si>
    <t>Ramstedt</t>
  </si>
  <si>
    <t>Ramstein-Miesenbach, Stadt</t>
  </si>
  <si>
    <t>Ramsthal</t>
  </si>
  <si>
    <t>Randersacker, M</t>
  </si>
  <si>
    <t>Randowtal</t>
  </si>
  <si>
    <t>Rangendingen</t>
  </si>
  <si>
    <t>Rangsdorf</t>
  </si>
  <si>
    <t>Ranis, Stadt</t>
  </si>
  <si>
    <t>Rankwitz</t>
  </si>
  <si>
    <t>Rannungen</t>
  </si>
  <si>
    <t>Ransbach-Baumbach, Stadt</t>
  </si>
  <si>
    <t>Ranschbach</t>
  </si>
  <si>
    <t>Ranstadt</t>
  </si>
  <si>
    <t>Ransweiler</t>
  </si>
  <si>
    <t>Rantrum</t>
  </si>
  <si>
    <t>Rantzau</t>
  </si>
  <si>
    <t>Rappin</t>
  </si>
  <si>
    <t>Raschau-Markersbach</t>
  </si>
  <si>
    <t>Rascheid</t>
  </si>
  <si>
    <t>Rasdorf, Point-Alpha-Gemeinde</t>
  </si>
  <si>
    <t>Rastatt, Stadt</t>
  </si>
  <si>
    <t>Rastdorf</t>
  </si>
  <si>
    <t>Rastede</t>
  </si>
  <si>
    <t>Rastenberg, Stadt</t>
  </si>
  <si>
    <t>Rastorf</t>
  </si>
  <si>
    <t>Rastow</t>
  </si>
  <si>
    <t>Ratekau</t>
  </si>
  <si>
    <t>Rathen, Kurort</t>
  </si>
  <si>
    <t>Rathenow, Stadt</t>
  </si>
  <si>
    <t>Rathjensdorf</t>
  </si>
  <si>
    <t>Rathmannsdorf</t>
  </si>
  <si>
    <t>Rathskirchen</t>
  </si>
  <si>
    <t>Rathsweiler</t>
  </si>
  <si>
    <t>Ratingen, Stadt</t>
  </si>
  <si>
    <t>Ratshausen</t>
  </si>
  <si>
    <t>Rattelsdorf</t>
  </si>
  <si>
    <t>Rattelsdorf, M</t>
  </si>
  <si>
    <t>Rattenberg</t>
  </si>
  <si>
    <t>Rattenkirchen</t>
  </si>
  <si>
    <t>Rattiszell</t>
  </si>
  <si>
    <t>Ratzeburg, Stadt</t>
  </si>
  <si>
    <t>Ratzert</t>
  </si>
  <si>
    <t>Rätzlingen</t>
  </si>
  <si>
    <t>Raubach</t>
  </si>
  <si>
    <t>Raubling</t>
  </si>
  <si>
    <t>Rauda</t>
  </si>
  <si>
    <t>Rauen</t>
  </si>
  <si>
    <t>Rauenberg, Stadt</t>
  </si>
  <si>
    <t>Rauhenebrach</t>
  </si>
  <si>
    <t>Raumbach</t>
  </si>
  <si>
    <t>Raunheim, Stadt</t>
  </si>
  <si>
    <t>Rauschenberg, Stadt</t>
  </si>
  <si>
    <t>Rauschwitz</t>
  </si>
  <si>
    <t>Rausdorf</t>
  </si>
  <si>
    <t>Ravengiersburg</t>
  </si>
  <si>
    <t>Ravensburg, Stadt</t>
  </si>
  <si>
    <t>Ravenstein, Stadt</t>
  </si>
  <si>
    <t>Raversbeuren</t>
  </si>
  <si>
    <t>Rayerschied</t>
  </si>
  <si>
    <t>Rech</t>
  </si>
  <si>
    <t>Rechberghausen</t>
  </si>
  <si>
    <t>Rechenberg-Bienenmühle</t>
  </si>
  <si>
    <t>Rechlin</t>
  </si>
  <si>
    <t>Rechtenbach</t>
  </si>
  <si>
    <t>Rechtenstein</t>
  </si>
  <si>
    <t>Rechtmehring</t>
  </si>
  <si>
    <t>Rechtsupweg</t>
  </si>
  <si>
    <t>Recke</t>
  </si>
  <si>
    <t>Reckendorf</t>
  </si>
  <si>
    <t>Reckenroth</t>
  </si>
  <si>
    <t>Reckershausen</t>
  </si>
  <si>
    <t>Recklinghausen, Stadt</t>
  </si>
  <si>
    <t>Reddelich</t>
  </si>
  <si>
    <t>Redefin</t>
  </si>
  <si>
    <t>Rednitzhembach</t>
  </si>
  <si>
    <t>Redwitz a.d.Rodach</t>
  </si>
  <si>
    <t>Rees, Stadt</t>
  </si>
  <si>
    <t>Reesdorf</t>
  </si>
  <si>
    <t>Reeßum</t>
  </si>
  <si>
    <t>Regen, St</t>
  </si>
  <si>
    <t>Regensburg</t>
  </si>
  <si>
    <t>Regenstauf, M</t>
  </si>
  <si>
    <t>Regesbostel</t>
  </si>
  <si>
    <t>Regis-Breitingen, Stadt</t>
  </si>
  <si>
    <t>Regnitzlosau</t>
  </si>
  <si>
    <t>Rehau, St</t>
  </si>
  <si>
    <t>Rehbach</t>
  </si>
  <si>
    <t>Rehborn</t>
  </si>
  <si>
    <t>Rehburg-Loccum, Stadt</t>
  </si>
  <si>
    <t>Rehden</t>
  </si>
  <si>
    <t>Rehe</t>
  </si>
  <si>
    <t>Reher</t>
  </si>
  <si>
    <t>Rehfelde</t>
  </si>
  <si>
    <t>Rehhorst</t>
  </si>
  <si>
    <t>Rehling</t>
  </si>
  <si>
    <t>Rehlingen</t>
  </si>
  <si>
    <t>Rehlingen-Siersburg</t>
  </si>
  <si>
    <t>Rehm-Flehde-Bargen</t>
  </si>
  <si>
    <t>Rehna, Stadt</t>
  </si>
  <si>
    <t>Rehweiler</t>
  </si>
  <si>
    <t>Reich</t>
  </si>
  <si>
    <t>Reichartshausen</t>
  </si>
  <si>
    <t>Reichelsheim (Odenwald)</t>
  </si>
  <si>
    <t>Reichelsheim (Wetterau), Stadt</t>
  </si>
  <si>
    <t>Reichenau</t>
  </si>
  <si>
    <t>Reichenbach</t>
  </si>
  <si>
    <t>Reichenbach am Heuberg</t>
  </si>
  <si>
    <t>Reichenbach an der Fils</t>
  </si>
  <si>
    <t>Reichenbach im Vogtland, Stadt</t>
  </si>
  <si>
    <t>Reichenbach-Steegen</t>
  </si>
  <si>
    <t>Reichenbach/O.L., Stadt</t>
  </si>
  <si>
    <t>Reichenberg</t>
  </si>
  <si>
    <t>Reichenberg, M</t>
  </si>
  <si>
    <t>Reichenow-Möglin</t>
  </si>
  <si>
    <t>Reichenschwand</t>
  </si>
  <si>
    <t>Reichenwalde</t>
  </si>
  <si>
    <t>Reichersbeuern</t>
  </si>
  <si>
    <t>Reichertshausen</t>
  </si>
  <si>
    <t>Reichertsheim</t>
  </si>
  <si>
    <t>Reichertshofen, M</t>
  </si>
  <si>
    <t>Reichling</t>
  </si>
  <si>
    <t>Reichshof</t>
  </si>
  <si>
    <t>Reichstädt</t>
  </si>
  <si>
    <t>Reichsthal</t>
  </si>
  <si>
    <t>Reichweiler</t>
  </si>
  <si>
    <t>Reidenhausen</t>
  </si>
  <si>
    <t>Reifenberg</t>
  </si>
  <si>
    <t>Reiferscheid</t>
  </si>
  <si>
    <t>Reiff</t>
  </si>
  <si>
    <t>Reiffelbach</t>
  </si>
  <si>
    <t>Reifferscheid</t>
  </si>
  <si>
    <t>Reil</t>
  </si>
  <si>
    <t>Reilingen</t>
  </si>
  <si>
    <t>Reimerath</t>
  </si>
  <si>
    <t>Reimershagen</t>
  </si>
  <si>
    <t>Reimlingen</t>
  </si>
  <si>
    <t>Reinbek, Stadt</t>
  </si>
  <si>
    <t>Reinfeld (Holstein), Stadt</t>
  </si>
  <si>
    <t>Reinhardshagen</t>
  </si>
  <si>
    <t>Reinhardtsdorf-Schöna</t>
  </si>
  <si>
    <t>Reinheim, Stadt</t>
  </si>
  <si>
    <t>Reinholterode</t>
  </si>
  <si>
    <t>Reinsberg</t>
  </si>
  <si>
    <t>Reinsbüttel</t>
  </si>
  <si>
    <t>Reinsdorf</t>
  </si>
  <si>
    <t>Reinsfeld</t>
  </si>
  <si>
    <t>Reinstädt</t>
  </si>
  <si>
    <t>Reinstorf</t>
  </si>
  <si>
    <t>Reipeldingen</t>
  </si>
  <si>
    <t>Reipoltskirchen</t>
  </si>
  <si>
    <t>Reisbach, M</t>
  </si>
  <si>
    <t>Reischach</t>
  </si>
  <si>
    <t>Reiskirchen</t>
  </si>
  <si>
    <t>Reit im Winkl</t>
  </si>
  <si>
    <t>Reitwein</t>
  </si>
  <si>
    <t>Reitzenhain</t>
  </si>
  <si>
    <t>Reken</t>
  </si>
  <si>
    <t>Rellingen</t>
  </si>
  <si>
    <t>Relsberg</t>
  </si>
  <si>
    <t>Remagen, Stadt</t>
  </si>
  <si>
    <t>Remchingen</t>
  </si>
  <si>
    <t>Remlingen-Semmenstedt</t>
  </si>
  <si>
    <t>Remlingen, M</t>
  </si>
  <si>
    <t>Remmels</t>
  </si>
  <si>
    <t>Remptendorf</t>
  </si>
  <si>
    <t>Remscheid, Stadt</t>
  </si>
  <si>
    <t>Remse</t>
  </si>
  <si>
    <t>Remseck am Neckar, Stadt</t>
  </si>
  <si>
    <t>Remshalden</t>
  </si>
  <si>
    <t>Renchen, Stadt</t>
  </si>
  <si>
    <t>Rendsburg, Stadt</t>
  </si>
  <si>
    <t>Rendswühren</t>
  </si>
  <si>
    <t>Rengsdorf</t>
  </si>
  <si>
    <t>Renkenberge</t>
  </si>
  <si>
    <t>Rennau</t>
  </si>
  <si>
    <t>Rennerod, Stadt</t>
  </si>
  <si>
    <t>Rennertshofen, M</t>
  </si>
  <si>
    <t>Renningen, Stadt</t>
  </si>
  <si>
    <t>Renquishausen</t>
  </si>
  <si>
    <t>Renthendorf</t>
  </si>
  <si>
    <t>Rentweinsdorf, M</t>
  </si>
  <si>
    <t>Reppenstedt</t>
  </si>
  <si>
    <t>Rerik, Ostseebad, Stadt</t>
  </si>
  <si>
    <t>Rethem (Aller), Stadt</t>
  </si>
  <si>
    <t>Rethwisch</t>
  </si>
  <si>
    <t>Retschow</t>
  </si>
  <si>
    <t>Rettenbach</t>
  </si>
  <si>
    <t>Rettenbach a.Auerberg</t>
  </si>
  <si>
    <t>Rettenberg</t>
  </si>
  <si>
    <t>Retterath</t>
  </si>
  <si>
    <t>Rettersen</t>
  </si>
  <si>
    <t>Rettershain</t>
  </si>
  <si>
    <t>Rettert</t>
  </si>
  <si>
    <t>Retzow</t>
  </si>
  <si>
    <t>Retzstadt</t>
  </si>
  <si>
    <t>Reudelsterz</t>
  </si>
  <si>
    <t>Reurieth</t>
  </si>
  <si>
    <t>Reußenköge</t>
  </si>
  <si>
    <t>Reut</t>
  </si>
  <si>
    <t>Reute</t>
  </si>
  <si>
    <t>Reuth</t>
  </si>
  <si>
    <t>Reuth b.Erbendorf</t>
  </si>
  <si>
    <t>Reutlingen, Stadt</t>
  </si>
  <si>
    <t>Rhade</t>
  </si>
  <si>
    <t>Rhauderfehn</t>
  </si>
  <si>
    <t>Rhaunen</t>
  </si>
  <si>
    <t>Rheda-Wiedenbrück, Stadt</t>
  </si>
  <si>
    <t>Rhede (Ems)</t>
  </si>
  <si>
    <t>Rhede, Stadt</t>
  </si>
  <si>
    <t>Rheinau, gemeindefreies Gebiet</t>
  </si>
  <si>
    <t>Rheinau, Stadt</t>
  </si>
  <si>
    <t>Rheinbach, Stadt</t>
  </si>
  <si>
    <t>Rheinberg, Stadt</t>
  </si>
  <si>
    <t>Rheinböllen, Stadt</t>
  </si>
  <si>
    <t>Rheinbreitbach</t>
  </si>
  <si>
    <t>Rheinbrohl</t>
  </si>
  <si>
    <t>Rheine, Stadt</t>
  </si>
  <si>
    <t>Rheinfelden (Baden), Stadt</t>
  </si>
  <si>
    <t>Rheinhausen</t>
  </si>
  <si>
    <t>Rheinmünster</t>
  </si>
  <si>
    <t>Rheinsberg, Stadt</t>
  </si>
  <si>
    <t>Rheinstetten, Stadt</t>
  </si>
  <si>
    <t>Rheinzabern</t>
  </si>
  <si>
    <t>Rhens, Stadt</t>
  </si>
  <si>
    <t>Rheurdt</t>
  </si>
  <si>
    <t>Rhinow, Stadt</t>
  </si>
  <si>
    <t>Rhodt unter Rietburg</t>
  </si>
  <si>
    <t>Rhönblick</t>
  </si>
  <si>
    <t>Rhumspringe</t>
  </si>
  <si>
    <t>Ribbesbüttel</t>
  </si>
  <si>
    <t>Ribnitz-Damgarten, Bernsteinstadt</t>
  </si>
  <si>
    <t>Richtenberg, Stadt</t>
  </si>
  <si>
    <t>Rickenbach</t>
  </si>
  <si>
    <t>Rickert</t>
  </si>
  <si>
    <t>Rickling</t>
  </si>
  <si>
    <t>Ried</t>
  </si>
  <si>
    <t>Riedbach</t>
  </si>
  <si>
    <t>Riede</t>
  </si>
  <si>
    <t>Riedelberg</t>
  </si>
  <si>
    <t>Rieden</t>
  </si>
  <si>
    <t>Rieden am Forggensee</t>
  </si>
  <si>
    <t>Rieden, M</t>
  </si>
  <si>
    <t>Riedenberg</t>
  </si>
  <si>
    <t>Riedenburg, St</t>
  </si>
  <si>
    <t>Riedenheim</t>
  </si>
  <si>
    <t>Riederich</t>
  </si>
  <si>
    <t>Riedering</t>
  </si>
  <si>
    <t>Riedhausen</t>
  </si>
  <si>
    <t>Riedlingen, Stadt</t>
  </si>
  <si>
    <t>Riedstadt, Büchnerstadt</t>
  </si>
  <si>
    <t>Riegel am Kaiserstuhl</t>
  </si>
  <si>
    <t>Riegelsberg</t>
  </si>
  <si>
    <t>Riegenroth</t>
  </si>
  <si>
    <t>Riegsee</t>
  </si>
  <si>
    <t>Riekofen</t>
  </si>
  <si>
    <t>Rielasingen-Worblingen</t>
  </si>
  <si>
    <t>Rieneck, St</t>
  </si>
  <si>
    <t>Rieps</t>
  </si>
  <si>
    <t>Riepsdorf</t>
  </si>
  <si>
    <t>Riesa, Stadt</t>
  </si>
  <si>
    <t>Riesbürg</t>
  </si>
  <si>
    <t>Rieschweiler-Mühlbach</t>
  </si>
  <si>
    <t>Rieseby</t>
  </si>
  <si>
    <t>Rieste</t>
  </si>
  <si>
    <t>Riesweiler</t>
  </si>
  <si>
    <t>Rietberg, Stadt</t>
  </si>
  <si>
    <t>Rietheim-Weilheim</t>
  </si>
  <si>
    <t>Riethnordhausen</t>
  </si>
  <si>
    <t>Rietschen / Rěčicy</t>
  </si>
  <si>
    <t>Rietz-Neuendorf</t>
  </si>
  <si>
    <t>Rietzneuendorf-Staakow</t>
  </si>
  <si>
    <t>Rimbach</t>
  </si>
  <si>
    <t>Rimpar, M</t>
  </si>
  <si>
    <t>Rimsberg</t>
  </si>
  <si>
    <t>Rimsting</t>
  </si>
  <si>
    <t>Rinchnach</t>
  </si>
  <si>
    <t>Ringe</t>
  </si>
  <si>
    <t>Ringelai</t>
  </si>
  <si>
    <t>Ringgau</t>
  </si>
  <si>
    <t>Ringleben</t>
  </si>
  <si>
    <t>Ringsberg</t>
  </si>
  <si>
    <t>Ringsheim</t>
  </si>
  <si>
    <t>Rinnthal</t>
  </si>
  <si>
    <t>Rinteln, Stadt</t>
  </si>
  <si>
    <t>Rinzenberg</t>
  </si>
  <si>
    <t>Riol</t>
  </si>
  <si>
    <t>Rippershausen</t>
  </si>
  <si>
    <t>Risum-Lindholm</t>
  </si>
  <si>
    <t>Ritschenhausen</t>
  </si>
  <si>
    <t>Ritterhude</t>
  </si>
  <si>
    <t>Rittersdorf</t>
  </si>
  <si>
    <t>Rittersheim</t>
  </si>
  <si>
    <t>Ritzerau</t>
  </si>
  <si>
    <t>Ritzerow</t>
  </si>
  <si>
    <t>Rivenich</t>
  </si>
  <si>
    <t>Riveris</t>
  </si>
  <si>
    <t>Röbel/Müritz, Stadt</t>
  </si>
  <si>
    <t>Rochau</t>
  </si>
  <si>
    <t>Rochlitz, Stadt</t>
  </si>
  <si>
    <t>Rockenberg</t>
  </si>
  <si>
    <t>Rockenhausen, Stadt</t>
  </si>
  <si>
    <t>Rockeskyll</t>
  </si>
  <si>
    <t>Röckingen</t>
  </si>
  <si>
    <t>Rockstedt</t>
  </si>
  <si>
    <t>Röckwitz</t>
  </si>
  <si>
    <t>Rodalben, Stadt</t>
  </si>
  <si>
    <t>Rodder</t>
  </si>
  <si>
    <t>Rödelhausen</t>
  </si>
  <si>
    <t>Rödelmaier</t>
  </si>
  <si>
    <t>Rödelsee</t>
  </si>
  <si>
    <t>Roden</t>
  </si>
  <si>
    <t>Rodenäs</t>
  </si>
  <si>
    <t>Rodenbach</t>
  </si>
  <si>
    <t>Rodenbach bei Puderbach</t>
  </si>
  <si>
    <t>Rodenbek</t>
  </si>
  <si>
    <t>Rodenberg, Stadt</t>
  </si>
  <si>
    <t>Rödental, St</t>
  </si>
  <si>
    <t>Röderaue</t>
  </si>
  <si>
    <t>Röderland</t>
  </si>
  <si>
    <t>Rödermark, Stadt</t>
  </si>
  <si>
    <t>Rödern</t>
  </si>
  <si>
    <t>Rodershausen</t>
  </si>
  <si>
    <t>Rödersheim-Gronau</t>
  </si>
  <si>
    <t>Rodewald</t>
  </si>
  <si>
    <t>Rodewisch, Stadt</t>
  </si>
  <si>
    <t>Rodgau, Stadt</t>
  </si>
  <si>
    <t>Roding, St</t>
  </si>
  <si>
    <t>Rödinghausen</t>
  </si>
  <si>
    <t>Roduchelstorf</t>
  </si>
  <si>
    <t>Roes</t>
  </si>
  <si>
    <t>Roetgen, Tor zur Eifel</t>
  </si>
  <si>
    <t>Röfingen</t>
  </si>
  <si>
    <t>Rogätz</t>
  </si>
  <si>
    <t>Roggenburg</t>
  </si>
  <si>
    <t>Roggendorf</t>
  </si>
  <si>
    <t>Roggenstorf</t>
  </si>
  <si>
    <t>Roggentin</t>
  </si>
  <si>
    <t>Rögling</t>
  </si>
  <si>
    <t>Rögnitz</t>
  </si>
  <si>
    <t>Röhl</t>
  </si>
  <si>
    <t>Rohlstorf</t>
  </si>
  <si>
    <t>Rohr</t>
  </si>
  <si>
    <t>Rohr i.NB, M</t>
  </si>
  <si>
    <t>Rohrbach</t>
  </si>
  <si>
    <t>Rohrberg</t>
  </si>
  <si>
    <t>Rohrbrunner Forst</t>
  </si>
  <si>
    <t>Rohrdorf</t>
  </si>
  <si>
    <t>Rohrenfels</t>
  </si>
  <si>
    <t>Röhrmoos</t>
  </si>
  <si>
    <t>Röhrnbach, M</t>
  </si>
  <si>
    <t>Rohrsen</t>
  </si>
  <si>
    <t>Roigheim</t>
  </si>
  <si>
    <t>Roklum</t>
  </si>
  <si>
    <t>Röllbach</t>
  </si>
  <si>
    <t>Rollshausen</t>
  </si>
  <si>
    <t>Rollwitz</t>
  </si>
  <si>
    <t>Rom</t>
  </si>
  <si>
    <t>Römerberg</t>
  </si>
  <si>
    <t>Römershager Forst-Nord</t>
  </si>
  <si>
    <t>Römershager Forst-Ost</t>
  </si>
  <si>
    <t>Römerstein</t>
  </si>
  <si>
    <t>Römhild, Stadt</t>
  </si>
  <si>
    <t>Rommersheim</t>
  </si>
  <si>
    <t>Rommerskirchen</t>
  </si>
  <si>
    <t>Römnitz</t>
  </si>
  <si>
    <t>Romrod, Stadt</t>
  </si>
  <si>
    <t>Römstedt</t>
  </si>
  <si>
    <t>Rondeshagen</t>
  </si>
  <si>
    <t>Ronneburg</t>
  </si>
  <si>
    <t>Ronneburg, Stadt</t>
  </si>
  <si>
    <t>Ronnenberg, Stadt</t>
  </si>
  <si>
    <t>Ronsberg, M</t>
  </si>
  <si>
    <t>Ronshausen</t>
  </si>
  <si>
    <t>Rorodt</t>
  </si>
  <si>
    <t>Rosa</t>
  </si>
  <si>
    <t>Rosbach v. d. Höhe, Stadt</t>
  </si>
  <si>
    <t>Roschbach</t>
  </si>
  <si>
    <t>Rosche</t>
  </si>
  <si>
    <t>Roscheid</t>
  </si>
  <si>
    <t>Rosdorf</t>
  </si>
  <si>
    <t>Roseburg</t>
  </si>
  <si>
    <t>Rosenau</t>
  </si>
  <si>
    <t>Rosenbach</t>
  </si>
  <si>
    <t>Rosenbach/Vogtl.</t>
  </si>
  <si>
    <t>Rosenberg</t>
  </si>
  <si>
    <t>Rosendahl</t>
  </si>
  <si>
    <t>Rosendorf</t>
  </si>
  <si>
    <t>Rosenfeld, Stadt</t>
  </si>
  <si>
    <t>Rosengarten</t>
  </si>
  <si>
    <t>Rosenheim</t>
  </si>
  <si>
    <t>Rosenheim (Landkreis Altenkirchen)</t>
  </si>
  <si>
    <t>Rosenkopf</t>
  </si>
  <si>
    <t>Rosenow</t>
  </si>
  <si>
    <t>Rosenthal am Rennsteig</t>
  </si>
  <si>
    <t>Rosenthal-Bielatal</t>
  </si>
  <si>
    <t>Rosenthal, Stadt</t>
  </si>
  <si>
    <t>Rositz</t>
  </si>
  <si>
    <t>Roskow</t>
  </si>
  <si>
    <t>Röslau</t>
  </si>
  <si>
    <t>Rösrath, Stadt</t>
  </si>
  <si>
    <t>Rossau</t>
  </si>
  <si>
    <t>Roßbach</t>
  </si>
  <si>
    <t>Roßbacher Forst</t>
  </si>
  <si>
    <t>Roßdorf</t>
  </si>
  <si>
    <t>Roßhaupten</t>
  </si>
  <si>
    <t>Rossin</t>
  </si>
  <si>
    <t>Roßleben-Wiehe, Stadt</t>
  </si>
  <si>
    <t>Rossow</t>
  </si>
  <si>
    <t>Roßtal, M</t>
  </si>
  <si>
    <t>Roßwein, Stadt</t>
  </si>
  <si>
    <t>Rostock, Hanse- und Universitätsstadt</t>
  </si>
  <si>
    <t>Rot am See</t>
  </si>
  <si>
    <t>Rot an der Rot</t>
  </si>
  <si>
    <t>Rotenburg (Wümme), Stadt</t>
  </si>
  <si>
    <t>Rotenburg a. d. Fulda, Stadt</t>
  </si>
  <si>
    <t>Rotenhain</t>
  </si>
  <si>
    <t>Rötgesbüttel</t>
  </si>
  <si>
    <t>Roth</t>
  </si>
  <si>
    <t>Roth an der Our</t>
  </si>
  <si>
    <t>Roth bei Prüm</t>
  </si>
  <si>
    <t>Roth, St</t>
  </si>
  <si>
    <t>Rötha, Stadt</t>
  </si>
  <si>
    <t>Rothemühl</t>
  </si>
  <si>
    <t>Rothenbach</t>
  </si>
  <si>
    <t>Röthenbach (Allgäu)</t>
  </si>
  <si>
    <t>Röthenbach a.d.Pegnitz, St</t>
  </si>
  <si>
    <t>Rothenbuch</t>
  </si>
  <si>
    <t>Rothenbucher Forst</t>
  </si>
  <si>
    <t>Rothenburg ob der Tauber, GKSt</t>
  </si>
  <si>
    <t>Rothenburg/O.L., Stadt</t>
  </si>
  <si>
    <t>Rothenfels, St</t>
  </si>
  <si>
    <t>Rothenklempenow</t>
  </si>
  <si>
    <t>Rothenstein</t>
  </si>
  <si>
    <t>Röthlein</t>
  </si>
  <si>
    <t>Rothselberg</t>
  </si>
  <si>
    <t>Rötsweiler-Nockenthal</t>
  </si>
  <si>
    <t>Rott</t>
  </si>
  <si>
    <t>Rott a.Inn</t>
  </si>
  <si>
    <t>Rottach-Egern</t>
  </si>
  <si>
    <t>Rottenacker</t>
  </si>
  <si>
    <t>Röttenbach</t>
  </si>
  <si>
    <t>Rottenbuch</t>
  </si>
  <si>
    <t>Rottenburg a.d.Laaber, St</t>
  </si>
  <si>
    <t>Rottenburg am Neckar, Stadt</t>
  </si>
  <si>
    <t>Rottendorf</t>
  </si>
  <si>
    <t>Rotter Forst-Nord</t>
  </si>
  <si>
    <t>Rotter Forst-Süd</t>
  </si>
  <si>
    <t>Rotthalmünster, M</t>
  </si>
  <si>
    <t>Röttingen, St</t>
  </si>
  <si>
    <t>Rottweil, Stadt</t>
  </si>
  <si>
    <t>Rötz, St</t>
  </si>
  <si>
    <t>Rövershagen</t>
  </si>
  <si>
    <t>Roxheim</t>
  </si>
  <si>
    <t>Rubenow</t>
  </si>
  <si>
    <t>Rüber</t>
  </si>
  <si>
    <t>Rubkow</t>
  </si>
  <si>
    <t>Rückeroth</t>
  </si>
  <si>
    <t>Rückersdorf</t>
  </si>
  <si>
    <t>Rückersdorfer Forst</t>
  </si>
  <si>
    <t>Rückholz</t>
  </si>
  <si>
    <t>Rückweiler</t>
  </si>
  <si>
    <t>Rudelzhausen</t>
  </si>
  <si>
    <t>Rüdenau</t>
  </si>
  <si>
    <t>Rüdenhausen, M</t>
  </si>
  <si>
    <t>Ruderatshofen</t>
  </si>
  <si>
    <t>Rudersberg</t>
  </si>
  <si>
    <t>Rüdersdorf bei Berlin</t>
  </si>
  <si>
    <t>Rüdershausen</t>
  </si>
  <si>
    <t>Ruderting</t>
  </si>
  <si>
    <t>Rüdesheim</t>
  </si>
  <si>
    <t>Rüdesheim am Rhein, Stadt</t>
  </si>
  <si>
    <t>Rüdnitz</t>
  </si>
  <si>
    <t>Rudolstadt, Stadt</t>
  </si>
  <si>
    <t>Rugendorf</t>
  </si>
  <si>
    <t>Rügge</t>
  </si>
  <si>
    <t>Rügland</t>
  </si>
  <si>
    <t>Rühen</t>
  </si>
  <si>
    <t>Ruhla, Stadt</t>
  </si>
  <si>
    <t>Ruhland, Stadt</t>
  </si>
  <si>
    <t>Ruhmannsfelden, M</t>
  </si>
  <si>
    <t>Rühn</t>
  </si>
  <si>
    <t>Ruhner Berge</t>
  </si>
  <si>
    <t>Ruhpolding</t>
  </si>
  <si>
    <t>Rühstädt</t>
  </si>
  <si>
    <t>Ruhstorf a.d.Rott, M</t>
  </si>
  <si>
    <t>Ruhwinkel</t>
  </si>
  <si>
    <t>Rukieten</t>
  </si>
  <si>
    <t>Rullstorf</t>
  </si>
  <si>
    <t>Rülzheim</t>
  </si>
  <si>
    <t>Rumbach</t>
  </si>
  <si>
    <t>Rümmelsheim</t>
  </si>
  <si>
    <t>Rümmingen</t>
  </si>
  <si>
    <t>Rumohr</t>
  </si>
  <si>
    <t>Rümpel</t>
  </si>
  <si>
    <t>Runding</t>
  </si>
  <si>
    <t>Runkel, Stadt</t>
  </si>
  <si>
    <t>Ruppach-Goldhausen</t>
  </si>
  <si>
    <t>Ruppertsberg</t>
  </si>
  <si>
    <t>Ruppertsecken</t>
  </si>
  <si>
    <t>Ruppertshofen</t>
  </si>
  <si>
    <t>Ruppertshüttener Forst</t>
  </si>
  <si>
    <t>Ruppertsweiler</t>
  </si>
  <si>
    <t>Ruppichteroth</t>
  </si>
  <si>
    <t>Ruschberg</t>
  </si>
  <si>
    <t>Rüscheid</t>
  </si>
  <si>
    <t>Rüsselsheim am Main, Stadt</t>
  </si>
  <si>
    <t>Rüssingen</t>
  </si>
  <si>
    <t>Rust</t>
  </si>
  <si>
    <t>Rustenfelde</t>
  </si>
  <si>
    <t>Rutesheim, Stadt</t>
  </si>
  <si>
    <t>Rüthen, Stadt</t>
  </si>
  <si>
    <t>Rüthnick</t>
  </si>
  <si>
    <t>Ruthweiler</t>
  </si>
  <si>
    <t>Rüting</t>
  </si>
  <si>
    <t>Rutsweiler am Glan</t>
  </si>
  <si>
    <t>Rutsweiler an der Lauter</t>
  </si>
  <si>
    <t>Ruttersdorf-Lotschen</t>
  </si>
  <si>
    <t>Saal</t>
  </si>
  <si>
    <t>Saal a.d.Donau</t>
  </si>
  <si>
    <t>Saal a.d.Saale, M</t>
  </si>
  <si>
    <t>Saalburg-Ebersdorf, Stadt</t>
  </si>
  <si>
    <t>Saaldorf-Surheim</t>
  </si>
  <si>
    <t>Saalfeld/Saale, Stadt</t>
  </si>
  <si>
    <t>Saalstadt</t>
  </si>
  <si>
    <t>Saara</t>
  </si>
  <si>
    <t>Saarbrücken, Landeshauptstadt</t>
  </si>
  <si>
    <t>Saarburg, Stadt</t>
  </si>
  <si>
    <t>Saarlouis, Kreisstadt</t>
  </si>
  <si>
    <t>Saarwellingen</t>
  </si>
  <si>
    <t>Sachsen b.Ansbach</t>
  </si>
  <si>
    <t>Sachsenhagen, Stadt</t>
  </si>
  <si>
    <t>Sachsenheim, Stadt</t>
  </si>
  <si>
    <t>Sachsenkam</t>
  </si>
  <si>
    <t>Sachsenwald (Forstgutsbez.),gemfr.Geb.</t>
  </si>
  <si>
    <t>Saerbeck, NRW-Klimakommune</t>
  </si>
  <si>
    <t>Saffig</t>
  </si>
  <si>
    <t>Sagard</t>
  </si>
  <si>
    <t>Sahms</t>
  </si>
  <si>
    <t>Sailauf</t>
  </si>
  <si>
    <t>Sailaufer Forst</t>
  </si>
  <si>
    <t>Salach</t>
  </si>
  <si>
    <t>Salching</t>
  </si>
  <si>
    <t>Saldenburg</t>
  </si>
  <si>
    <t>Salem</t>
  </si>
  <si>
    <t>Salgen</t>
  </si>
  <si>
    <t>Sallgast</t>
  </si>
  <si>
    <t>Salm</t>
  </si>
  <si>
    <t>Salmtal</t>
  </si>
  <si>
    <t>Salz</t>
  </si>
  <si>
    <t>Salzatal</t>
  </si>
  <si>
    <t>Salzbergen</t>
  </si>
  <si>
    <t>Salzburg</t>
  </si>
  <si>
    <t>Salzgitter, Stadt</t>
  </si>
  <si>
    <t>Salzhausen</t>
  </si>
  <si>
    <t>Salzhemmendorf, Flecken</t>
  </si>
  <si>
    <t>Salzkotten, Stadt</t>
  </si>
  <si>
    <t>Salzwedel, Hansestadt</t>
  </si>
  <si>
    <t>Salzweg</t>
  </si>
  <si>
    <t>Samerberg</t>
  </si>
  <si>
    <t>Samern</t>
  </si>
  <si>
    <t>Samtens</t>
  </si>
  <si>
    <t>Sand a.Main</t>
  </si>
  <si>
    <t>Sandau (Elbe), Stadt</t>
  </si>
  <si>
    <t>Sandberg</t>
  </si>
  <si>
    <t>Sandbostel</t>
  </si>
  <si>
    <t>Sande</t>
  </si>
  <si>
    <t>Sandersdorf-Brehna, Stadt</t>
  </si>
  <si>
    <t>Sandesneben</t>
  </si>
  <si>
    <t>Sandhausen</t>
  </si>
  <si>
    <t>Sangerhausen, Stadt</t>
  </si>
  <si>
    <t>Sanitz</t>
  </si>
  <si>
    <t>Sankt Alban</t>
  </si>
  <si>
    <t>Sankt Aldegund</t>
  </si>
  <si>
    <t>Sankt Annen</t>
  </si>
  <si>
    <t>Sankt Augustin, Stadt</t>
  </si>
  <si>
    <t>Sankt Englmar</t>
  </si>
  <si>
    <t>Sankt Goar, Stadt</t>
  </si>
  <si>
    <t>Sankt Goarshausen, Loreleystadt, Stadt</t>
  </si>
  <si>
    <t>Sankt Johann</t>
  </si>
  <si>
    <t>Sankt Julian</t>
  </si>
  <si>
    <t>Sankt Katharinen</t>
  </si>
  <si>
    <t>Sankt Katharinen (Landkreis Neuwied)</t>
  </si>
  <si>
    <t>Sankt Margarethen</t>
  </si>
  <si>
    <t>Sankt Martin</t>
  </si>
  <si>
    <t>Sankt Michaelisdonn</t>
  </si>
  <si>
    <t>Sankt Oswald</t>
  </si>
  <si>
    <t>Sankt Oswald-Riedlhütte</t>
  </si>
  <si>
    <t>Sankt Peter-Ording</t>
  </si>
  <si>
    <t>Sankt Sebastian</t>
  </si>
  <si>
    <t>Sankt Thomas</t>
  </si>
  <si>
    <t>Sankt Wolfgang</t>
  </si>
  <si>
    <t>Sargenroth</t>
  </si>
  <si>
    <t>Sarlhusen</t>
  </si>
  <si>
    <t>Sarmersbach</t>
  </si>
  <si>
    <t>Sarmstorf</t>
  </si>
  <si>
    <t>Sarnow</t>
  </si>
  <si>
    <t>Sarow</t>
  </si>
  <si>
    <t>Sarstedt, Stadt</t>
  </si>
  <si>
    <t>Sarzbüttel</t>
  </si>
  <si>
    <t>Sasbach</t>
  </si>
  <si>
    <t>Sasbach am Kaiserstuhl</t>
  </si>
  <si>
    <t>Sasbachwalden</t>
  </si>
  <si>
    <t>Sassen</t>
  </si>
  <si>
    <t>Sassen-Trantow</t>
  </si>
  <si>
    <t>Sassenberg, Stadt</t>
  </si>
  <si>
    <t>Sassenburg</t>
  </si>
  <si>
    <t>Sassnitz, Stadt</t>
  </si>
  <si>
    <t>Saterland</t>
  </si>
  <si>
    <t>Satow</t>
  </si>
  <si>
    <t>Satteldorf</t>
  </si>
  <si>
    <t>Sauensiek</t>
  </si>
  <si>
    <t>Sauerlach</t>
  </si>
  <si>
    <t>Sauerthal</t>
  </si>
  <si>
    <t>Sauldorf</t>
  </si>
  <si>
    <t>Saulgrub</t>
  </si>
  <si>
    <t>Saulheim</t>
  </si>
  <si>
    <t>Saustrup</t>
  </si>
  <si>
    <t>Sauzin</t>
  </si>
  <si>
    <t>Saxler</t>
  </si>
  <si>
    <t>Sayda, Stadt</t>
  </si>
  <si>
    <t>Schaafheim</t>
  </si>
  <si>
    <t>Schaalby</t>
  </si>
  <si>
    <t>Schacht-Audorf</t>
  </si>
  <si>
    <t>Schachtebich</t>
  </si>
  <si>
    <t>Schackendorf</t>
  </si>
  <si>
    <t>Schafflund</t>
  </si>
  <si>
    <t>Schafstedt</t>
  </si>
  <si>
    <t>Schäftlarn</t>
  </si>
  <si>
    <t>Schalkau, Stadt</t>
  </si>
  <si>
    <t>Schalkenbach</t>
  </si>
  <si>
    <t>Schalkenmehren</t>
  </si>
  <si>
    <t>Schalkham</t>
  </si>
  <si>
    <t>Schalkholz</t>
  </si>
  <si>
    <t>Schalksmühle</t>
  </si>
  <si>
    <t>Schallbach</t>
  </si>
  <si>
    <t>Schallodenbach</t>
  </si>
  <si>
    <t>Schallstadt</t>
  </si>
  <si>
    <t>Schankweiler</t>
  </si>
  <si>
    <t>Schapen</t>
  </si>
  <si>
    <t>Schaprode</t>
  </si>
  <si>
    <t>Scharbeutz</t>
  </si>
  <si>
    <t>Scharfbillig</t>
  </si>
  <si>
    <t>Scharnebeck</t>
  </si>
  <si>
    <t>Schashagen</t>
  </si>
  <si>
    <t>Schauenburg</t>
  </si>
  <si>
    <t>Schauenstein, St</t>
  </si>
  <si>
    <t>Schauerberg</t>
  </si>
  <si>
    <t>Schaufling</t>
  </si>
  <si>
    <t>Schauren</t>
  </si>
  <si>
    <t>Schechen</t>
  </si>
  <si>
    <t>Schechingen</t>
  </si>
  <si>
    <t>Scheden</t>
  </si>
  <si>
    <t>Scheer, Stadt</t>
  </si>
  <si>
    <t>Scheeßel</t>
  </si>
  <si>
    <t>Schefflenz</t>
  </si>
  <si>
    <t>Scheggerott</t>
  </si>
  <si>
    <t>Scheibenberg, Stadt</t>
  </si>
  <si>
    <t>Scheibenhardt</t>
  </si>
  <si>
    <t>Scheid</t>
  </si>
  <si>
    <t>Scheidegg, M</t>
  </si>
  <si>
    <t>Scheiditz</t>
  </si>
  <si>
    <t>Scheidt</t>
  </si>
  <si>
    <t>Scheinfeld, St</t>
  </si>
  <si>
    <t>Scheitenkorb</t>
  </si>
  <si>
    <t>Schelklingen, Stadt</t>
  </si>
  <si>
    <t>Schellenberger Forst</t>
  </si>
  <si>
    <t>Schellerten</t>
  </si>
  <si>
    <t>Schellhorn</t>
  </si>
  <si>
    <t>Schellweiler</t>
  </si>
  <si>
    <t>Schemmerhofen</t>
  </si>
  <si>
    <t>Schenefeld</t>
  </si>
  <si>
    <t>Schenefeld, Stadt</t>
  </si>
  <si>
    <t>Schenkelberg</t>
  </si>
  <si>
    <t>Schenkenberg</t>
  </si>
  <si>
    <t>Schenkendöbern/Derbno</t>
  </si>
  <si>
    <t>Schenkenzell</t>
  </si>
  <si>
    <t>Schenklengsfeld</t>
  </si>
  <si>
    <t>Schermbeck</t>
  </si>
  <si>
    <t>Schernfeld</t>
  </si>
  <si>
    <t>Scherstetten</t>
  </si>
  <si>
    <t>Scheßlitz, St</t>
  </si>
  <si>
    <t>Scheuerfeld</t>
  </si>
  <si>
    <t>Scheuern</t>
  </si>
  <si>
    <t>Scheuring</t>
  </si>
  <si>
    <t>Scheyern</t>
  </si>
  <si>
    <t>Schieder-Schwalenberg, Stadt</t>
  </si>
  <si>
    <t>Schieren</t>
  </si>
  <si>
    <t>Schierensee</t>
  </si>
  <si>
    <t>Schierling, M</t>
  </si>
  <si>
    <t>Schiersfeld</t>
  </si>
  <si>
    <t>Schiesheim</t>
  </si>
  <si>
    <t>Schiffdorf</t>
  </si>
  <si>
    <t>Schifferstadt, Stadt</t>
  </si>
  <si>
    <t>Schiffweiler</t>
  </si>
  <si>
    <t>Schilda</t>
  </si>
  <si>
    <t>Schildetal</t>
  </si>
  <si>
    <t>Schillingen</t>
  </si>
  <si>
    <t>Schillingsfürst, St</t>
  </si>
  <si>
    <t>Schillsdorf</t>
  </si>
  <si>
    <t>Schiltach, Stadt</t>
  </si>
  <si>
    <t>Schiltberg</t>
  </si>
  <si>
    <t>Schimberg</t>
  </si>
  <si>
    <t>Schindhard</t>
  </si>
  <si>
    <t>Schinkel</t>
  </si>
  <si>
    <t>Schiphorst</t>
  </si>
  <si>
    <t>Schipkau</t>
  </si>
  <si>
    <t>Schirgiswalde-Kirschau, Stadt</t>
  </si>
  <si>
    <t>Schirmitz</t>
  </si>
  <si>
    <t>Schirnding, M</t>
  </si>
  <si>
    <t>Schkeuditz, Stadt</t>
  </si>
  <si>
    <t>Schkölen, Stadt</t>
  </si>
  <si>
    <t>Schkopau</t>
  </si>
  <si>
    <t>Schladen-Werla</t>
  </si>
  <si>
    <t>Schladt</t>
  </si>
  <si>
    <t>Schlagsdorf</t>
  </si>
  <si>
    <t>Schlaitdorf</t>
  </si>
  <si>
    <t>Schlammersdorf</t>
  </si>
  <si>
    <t>Schlangen</t>
  </si>
  <si>
    <t>Schlangenbad</t>
  </si>
  <si>
    <t>Schlat</t>
  </si>
  <si>
    <t>Schlaubetal</t>
  </si>
  <si>
    <t>Schleching</t>
  </si>
  <si>
    <t>Schlechtsart</t>
  </si>
  <si>
    <t>Schlehdorf</t>
  </si>
  <si>
    <t>Schleich</t>
  </si>
  <si>
    <t>Schleid</t>
  </si>
  <si>
    <t>Schleiden, Stadt</t>
  </si>
  <si>
    <t>Schleife / Slepo</t>
  </si>
  <si>
    <t>Schleifreisen</t>
  </si>
  <si>
    <t>Schleiz, Stadt</t>
  </si>
  <si>
    <t>Schlemmin</t>
  </si>
  <si>
    <t>Schlepzig/Słopišća</t>
  </si>
  <si>
    <t>Schlesen</t>
  </si>
  <si>
    <t>Schleswig, Stadt</t>
  </si>
  <si>
    <t>Schlettau, Stadt</t>
  </si>
  <si>
    <t>Schleusegrund</t>
  </si>
  <si>
    <t>Schleusingen, Stadt</t>
  </si>
  <si>
    <t>Schlichtenberger Wald</t>
  </si>
  <si>
    <t>Schlichting</t>
  </si>
  <si>
    <t>Schlieben, Stadt</t>
  </si>
  <si>
    <t>Schliengen</t>
  </si>
  <si>
    <t>Schlier</t>
  </si>
  <si>
    <t>Schlierbach</t>
  </si>
  <si>
    <t>Schlierschied</t>
  </si>
  <si>
    <t>Schliersee, M</t>
  </si>
  <si>
    <t>Schlitz, Stadt</t>
  </si>
  <si>
    <t>Schlöben</t>
  </si>
  <si>
    <t>Schloen-Dratow</t>
  </si>
  <si>
    <t>Schloß Holte-Stukenbrock, Stadt</t>
  </si>
  <si>
    <t>Schloßböckelheim</t>
  </si>
  <si>
    <t>Schloßvippach</t>
  </si>
  <si>
    <t>Schlotfeld</t>
  </si>
  <si>
    <t>Schluchsee</t>
  </si>
  <si>
    <t>Schlüchtern, Stadt</t>
  </si>
  <si>
    <t>Schlüsselfeld, St</t>
  </si>
  <si>
    <t>Schmalenberg</t>
  </si>
  <si>
    <t>Schmalensee</t>
  </si>
  <si>
    <t>Schmalfeld</t>
  </si>
  <si>
    <t>Schmalkalden, Stadt</t>
  </si>
  <si>
    <t>Schmallenberg, Stadt</t>
  </si>
  <si>
    <t>Schmalstede</t>
  </si>
  <si>
    <t>Schmatzin</t>
  </si>
  <si>
    <t>Schmedeswurth</t>
  </si>
  <si>
    <t>Schmeheim</t>
  </si>
  <si>
    <t>Schmellerforst</t>
  </si>
  <si>
    <t>Schmelz</t>
  </si>
  <si>
    <t>Schmidgaden</t>
  </si>
  <si>
    <t>Schmidmühlen, M</t>
  </si>
  <si>
    <t>Schmidthachenbach</t>
  </si>
  <si>
    <t>Schmiechen</t>
  </si>
  <si>
    <t>Schmiedehausen</t>
  </si>
  <si>
    <t>Schmieritz</t>
  </si>
  <si>
    <t>Schmilau</t>
  </si>
  <si>
    <t>Schmißberg</t>
  </si>
  <si>
    <t>Schmitshausen</t>
  </si>
  <si>
    <t>Schmitt</t>
  </si>
  <si>
    <t>Schmitten im Taunus</t>
  </si>
  <si>
    <t>Schmittweiler</t>
  </si>
  <si>
    <t>Schmogrow-Fehrow/Smogorjow-Prjawoz</t>
  </si>
  <si>
    <t>Schmölln-Putzkau</t>
  </si>
  <si>
    <t>Schmölln, Stadt</t>
  </si>
  <si>
    <t>Schmorda</t>
  </si>
  <si>
    <t>Schnabelwaid, M</t>
  </si>
  <si>
    <t>Schnackenburg, Stadt</t>
  </si>
  <si>
    <t>Schnaitsee</t>
  </si>
  <si>
    <t>Schnaittach, M</t>
  </si>
  <si>
    <t>Schnaittenbach, St</t>
  </si>
  <si>
    <t>Schnakenbek</t>
  </si>
  <si>
    <t>Schnarup-Thumby</t>
  </si>
  <si>
    <t>Schnaudertal</t>
  </si>
  <si>
    <t>Schneckenhausen</t>
  </si>
  <si>
    <t>Schneckenlohe</t>
  </si>
  <si>
    <t>Schneeberg, M</t>
  </si>
  <si>
    <t>Schneeberg, Stadt</t>
  </si>
  <si>
    <t>Schnega</t>
  </si>
  <si>
    <t>Schneizlreuth</t>
  </si>
  <si>
    <t>Schnelldorf</t>
  </si>
  <si>
    <t>Schneppenbach</t>
  </si>
  <si>
    <t>Schneverdingen, Stadt</t>
  </si>
  <si>
    <t>Schnorbach</t>
  </si>
  <si>
    <t>Schnürpflingen</t>
  </si>
  <si>
    <t>Schoden</t>
  </si>
  <si>
    <t>Schöffengrund</t>
  </si>
  <si>
    <t>Schöfweg</t>
  </si>
  <si>
    <t>Scholen</t>
  </si>
  <si>
    <t>Schollbrunn</t>
  </si>
  <si>
    <t>Schollene</t>
  </si>
  <si>
    <t>Schöllkrippen, M</t>
  </si>
  <si>
    <t>Schöllkrippener Forst</t>
  </si>
  <si>
    <t>Schöllnach, M</t>
  </si>
  <si>
    <t>Schömberg</t>
  </si>
  <si>
    <t>Schömberg, Stadt</t>
  </si>
  <si>
    <t>Schömerich</t>
  </si>
  <si>
    <t>Schonach im Schwarzwald</t>
  </si>
  <si>
    <t>Schönaich</t>
  </si>
  <si>
    <t>Schönau</t>
  </si>
  <si>
    <t>Schönau (Pfalz)</t>
  </si>
  <si>
    <t>Schönau a.d.Brend</t>
  </si>
  <si>
    <t>Schönau a.Königssee</t>
  </si>
  <si>
    <t>Schönau im Schwarzwald, Stadt</t>
  </si>
  <si>
    <t>Schönau-Berzdorf a. d. Eigen</t>
  </si>
  <si>
    <t>Schönau, Stadt</t>
  </si>
  <si>
    <t>Schönbach</t>
  </si>
  <si>
    <t>Schönbeck</t>
  </si>
  <si>
    <t>Schönbek</t>
  </si>
  <si>
    <t>Schönberg</t>
  </si>
  <si>
    <t>Schönberg (Holstein)</t>
  </si>
  <si>
    <t>Schönberg, M</t>
  </si>
  <si>
    <t>Schönberg, Stadt</t>
  </si>
  <si>
    <t>Schönborn</t>
  </si>
  <si>
    <t>Schönbrunn</t>
  </si>
  <si>
    <t>Schönbrunn i.Steigerwald</t>
  </si>
  <si>
    <t>Schönbrunner Wald</t>
  </si>
  <si>
    <t>Schönburg</t>
  </si>
  <si>
    <t>Schöndorf</t>
  </si>
  <si>
    <t>Schondorf am Ammersee</t>
  </si>
  <si>
    <t>Schondra, M</t>
  </si>
  <si>
    <t>Schönebeck (Elbe), Stadt</t>
  </si>
  <si>
    <t>Schöneberg</t>
  </si>
  <si>
    <t>Schöneck</t>
  </si>
  <si>
    <t>Schöneck/Vogtl., Stadt</t>
  </si>
  <si>
    <t>Schönecken</t>
  </si>
  <si>
    <t>Schönefeld</t>
  </si>
  <si>
    <t>Schöneiche bei Berlin</t>
  </si>
  <si>
    <t>Schönenberg</t>
  </si>
  <si>
    <t>Schönenberg-Kübelberg</t>
  </si>
  <si>
    <t>Schönermark</t>
  </si>
  <si>
    <t>Schönewalde, Stadt</t>
  </si>
  <si>
    <t>Schönewörde</t>
  </si>
  <si>
    <t>Schönfeld</t>
  </si>
  <si>
    <t>Schongau, St</t>
  </si>
  <si>
    <t>Schöngeising</t>
  </si>
  <si>
    <t>Schöngleina</t>
  </si>
  <si>
    <t>Schönhausen</t>
  </si>
  <si>
    <t>Schönhausen (Elbe)</t>
  </si>
  <si>
    <t>Schönheide</t>
  </si>
  <si>
    <t>Schönhorst</t>
  </si>
  <si>
    <t>Schöningen, gemfr. Gebiet</t>
  </si>
  <si>
    <t>Schöningen, Stadt</t>
  </si>
  <si>
    <t>Schönkirchen</t>
  </si>
  <si>
    <t>Schönsee, St</t>
  </si>
  <si>
    <t>Schonstett</t>
  </si>
  <si>
    <t>Schöntal</t>
  </si>
  <si>
    <t>Schönthal</t>
  </si>
  <si>
    <t>Schonungen</t>
  </si>
  <si>
    <t>Schönwald</t>
  </si>
  <si>
    <t>Schönwald im Schwarzwald</t>
  </si>
  <si>
    <t>Schönwald, St</t>
  </si>
  <si>
    <t>Schönwalde</t>
  </si>
  <si>
    <t>Schönwalde am Bungsberg</t>
  </si>
  <si>
    <t>Schönwalde-Glien</t>
  </si>
  <si>
    <t>Schönwölkau</t>
  </si>
  <si>
    <t>Schopfheim, Stadt</t>
  </si>
  <si>
    <t>Schopfloch</t>
  </si>
  <si>
    <t>Schopfloch, M</t>
  </si>
  <si>
    <t>Schopp</t>
  </si>
  <si>
    <t>Schöppenstedt, Stadt</t>
  </si>
  <si>
    <t>Schöppingen</t>
  </si>
  <si>
    <t>Schöps</t>
  </si>
  <si>
    <t>Schöpstal</t>
  </si>
  <si>
    <t>Schorfheide</t>
  </si>
  <si>
    <t>Schorndorf</t>
  </si>
  <si>
    <t>Schorndorf, Stadt</t>
  </si>
  <si>
    <t>Schornsheim</t>
  </si>
  <si>
    <t>Schorssow</t>
  </si>
  <si>
    <t>Schortens, Stadt</t>
  </si>
  <si>
    <t>Schossin</t>
  </si>
  <si>
    <t>Schotten, Stadt</t>
  </si>
  <si>
    <t>Schraden</t>
  </si>
  <si>
    <t>Schramberg, Stadt</t>
  </si>
  <si>
    <t>Schraplau, Stadt</t>
  </si>
  <si>
    <t>Schrecksbach</t>
  </si>
  <si>
    <t>Schretstaken</t>
  </si>
  <si>
    <t>Schriesheim, Stadt</t>
  </si>
  <si>
    <t>Schrobenhausen, St</t>
  </si>
  <si>
    <t>Schrozberg, Stadt</t>
  </si>
  <si>
    <t>Schrum</t>
  </si>
  <si>
    <t>Schuby</t>
  </si>
  <si>
    <t>Schuld</t>
  </si>
  <si>
    <t>Schulendorf</t>
  </si>
  <si>
    <t>Schülldorf</t>
  </si>
  <si>
    <t>Schüller</t>
  </si>
  <si>
    <t>Schülp</t>
  </si>
  <si>
    <t>Schülp b. Nortorf</t>
  </si>
  <si>
    <t>Schülp b. Rendsburg</t>
  </si>
  <si>
    <t>Schulzendorf</t>
  </si>
  <si>
    <t>Schürdt</t>
  </si>
  <si>
    <t>Schürensöhlen</t>
  </si>
  <si>
    <t>Schuttertal</t>
  </si>
  <si>
    <t>Schutterwald</t>
  </si>
  <si>
    <t>Schüttorf, Stadt</t>
  </si>
  <si>
    <t>Schutz</t>
  </si>
  <si>
    <t>Schutzbach</t>
  </si>
  <si>
    <t>Schwaan, Stadt</t>
  </si>
  <si>
    <t>Schwaara</t>
  </si>
  <si>
    <t>Schwabach</t>
  </si>
  <si>
    <t>Schwabbruck</t>
  </si>
  <si>
    <t>Schwabenheim an der Selz</t>
  </si>
  <si>
    <t>Schwabhausen</t>
  </si>
  <si>
    <t>Schwäbisch Gmünd, Stadt</t>
  </si>
  <si>
    <t>Schwäbisch Hall, Stadt</t>
  </si>
  <si>
    <t>Schwabmünchen, St</t>
  </si>
  <si>
    <t>Schwabsoien</t>
  </si>
  <si>
    <t>Schwabstedt</t>
  </si>
  <si>
    <t>Schwaförden</t>
  </si>
  <si>
    <t>Schwaig b.Nürnberg</t>
  </si>
  <si>
    <t>Schwaigen</t>
  </si>
  <si>
    <t>Schwaigern, Stadt</t>
  </si>
  <si>
    <t>Schwaikheim</t>
  </si>
  <si>
    <t>Schwalbach</t>
  </si>
  <si>
    <t>Schwalbach am Taunus, Stadt</t>
  </si>
  <si>
    <t>Schwall</t>
  </si>
  <si>
    <t>Schwallungen</t>
  </si>
  <si>
    <t>Schwalmstadt, Konfirmationsstadt</t>
  </si>
  <si>
    <t>Schwalmtal</t>
  </si>
  <si>
    <t>Schwanau</t>
  </si>
  <si>
    <t>Schwandorf, GKSt</t>
  </si>
  <si>
    <t>Schwanebeck, Stadt</t>
  </si>
  <si>
    <t>Schwanewede</t>
  </si>
  <si>
    <t>Schwanfeld</t>
  </si>
  <si>
    <t>Schwangau</t>
  </si>
  <si>
    <t>Schwanheide</t>
  </si>
  <si>
    <t>Schwanheim</t>
  </si>
  <si>
    <t>Schwanstetten, M</t>
  </si>
  <si>
    <t>Schwarme</t>
  </si>
  <si>
    <t>Schwarmstedt</t>
  </si>
  <si>
    <t>Schwartbuck</t>
  </si>
  <si>
    <t>Schwarz</t>
  </si>
  <si>
    <t>Schwarza</t>
  </si>
  <si>
    <t>Schwarzach</t>
  </si>
  <si>
    <t>Schwarzach a.Main, M</t>
  </si>
  <si>
    <t>Schwarzach b.Nabburg</t>
  </si>
  <si>
    <t>Schwarzach, M</t>
  </si>
  <si>
    <t>Schwarzatal, Stadt</t>
  </si>
  <si>
    <t>Schwarzbach</t>
  </si>
  <si>
    <t>Schwarzburg</t>
  </si>
  <si>
    <t>Schwarzen</t>
  </si>
  <si>
    <t>Schwarzenbach</t>
  </si>
  <si>
    <t>Schwarzenbach a.d.Saale, St</t>
  </si>
  <si>
    <t>Schwarzenbach a.Wald, St</t>
  </si>
  <si>
    <t>Schwarzenbek, Stadt</t>
  </si>
  <si>
    <t>Schwarzenberg/Erzgeb., Stadt</t>
  </si>
  <si>
    <t>Schwarzenborn</t>
  </si>
  <si>
    <t>Schwarzenborn, Stadt</t>
  </si>
  <si>
    <t>Schwarzenbruck</t>
  </si>
  <si>
    <t>Schwarzenfeld, M</t>
  </si>
  <si>
    <t>Schwarzerden</t>
  </si>
  <si>
    <t>Schwarzheide, Stadt</t>
  </si>
  <si>
    <t>Schwarzhofen, M</t>
  </si>
  <si>
    <t>Schwasdorf</t>
  </si>
  <si>
    <t>Schwebheim</t>
  </si>
  <si>
    <t>Schwedelbach</t>
  </si>
  <si>
    <t>Schwedeneck</t>
  </si>
  <si>
    <t>Schwedt/Oder, Stadt</t>
  </si>
  <si>
    <t>Schwegenheim</t>
  </si>
  <si>
    <t>Schweich, Stadt</t>
  </si>
  <si>
    <t>Schweickershausen</t>
  </si>
  <si>
    <t>Schweigen-Rechtenbach</t>
  </si>
  <si>
    <t>Schweighausen</t>
  </si>
  <si>
    <t>Schweighofen</t>
  </si>
  <si>
    <t>Schweindorf</t>
  </si>
  <si>
    <t>Schweinfurt</t>
  </si>
  <si>
    <t>Schweinschied</t>
  </si>
  <si>
    <t>Schweisweiler</t>
  </si>
  <si>
    <t>Schweitenkirchen</t>
  </si>
  <si>
    <t>Schweix</t>
  </si>
  <si>
    <t>Schwelm, Stadt</t>
  </si>
  <si>
    <t>Schwendi</t>
  </si>
  <si>
    <t>Schwenningen</t>
  </si>
  <si>
    <t>Schwentinental, Stadt</t>
  </si>
  <si>
    <t>Schwepnitz</t>
  </si>
  <si>
    <t>Schweppenhausen</t>
  </si>
  <si>
    <t>Schwerbach</t>
  </si>
  <si>
    <t>Schwerin</t>
  </si>
  <si>
    <t>Schwerin, Landeshauptstadt</t>
  </si>
  <si>
    <t>Schweringen</t>
  </si>
  <si>
    <t>Schwerinsdorf</t>
  </si>
  <si>
    <t>Schwerstedt</t>
  </si>
  <si>
    <t>Schwerte, Hansestadt an der Ruhr</t>
  </si>
  <si>
    <t>Schwesing</t>
  </si>
  <si>
    <t>Schwetzingen, Stadt</t>
  </si>
  <si>
    <t>Schwieberdingen</t>
  </si>
  <si>
    <t>Schwielochsee/Gójacki Jazor</t>
  </si>
  <si>
    <t>Schwielowsee</t>
  </si>
  <si>
    <t>Schwienau</t>
  </si>
  <si>
    <t>Schwifting</t>
  </si>
  <si>
    <t>Schwindegg</t>
  </si>
  <si>
    <t>Schwirzheim</t>
  </si>
  <si>
    <t>Schwissel</t>
  </si>
  <si>
    <t>Schwobfeld</t>
  </si>
  <si>
    <t>Schwollen</t>
  </si>
  <si>
    <t>Schwörstadt</t>
  </si>
  <si>
    <t>Schwülper</t>
  </si>
  <si>
    <t>Sebnitz, Stadt</t>
  </si>
  <si>
    <t>Seck</t>
  </si>
  <si>
    <t>Seckach</t>
  </si>
  <si>
    <t>Seddiner See</t>
  </si>
  <si>
    <t>Seebach</t>
  </si>
  <si>
    <t>Seeblick</t>
  </si>
  <si>
    <t>Seeburg</t>
  </si>
  <si>
    <t>Seedorf</t>
  </si>
  <si>
    <t>Seefeld</t>
  </si>
  <si>
    <t>Seeg</t>
  </si>
  <si>
    <t>Seegebiet Mansfelder Land</t>
  </si>
  <si>
    <t>Seehausen (Altmark), Hansestadt</t>
  </si>
  <si>
    <t>Seehausen a.Staffelsee</t>
  </si>
  <si>
    <t>Seeheim-Jugenheim</t>
  </si>
  <si>
    <t>Seehof</t>
  </si>
  <si>
    <t>Seekirch</t>
  </si>
  <si>
    <t>Seeland, Stadt</t>
  </si>
  <si>
    <t>Seelbach</t>
  </si>
  <si>
    <t>Seelbach (Westerwald)</t>
  </si>
  <si>
    <t>Seelbach bei Hamm (Sieg)</t>
  </si>
  <si>
    <t>Seelen</t>
  </si>
  <si>
    <t>Seelingstädt</t>
  </si>
  <si>
    <t>Seelitz</t>
  </si>
  <si>
    <t>Seelow, Stadt</t>
  </si>
  <si>
    <t>Seelze, Stadt</t>
  </si>
  <si>
    <t>Seeon-Seebruck</t>
  </si>
  <si>
    <t>Seesbach</t>
  </si>
  <si>
    <t>Seesen, Stadt</t>
  </si>
  <si>
    <t>Seeshaupt</t>
  </si>
  <si>
    <t>Seester</t>
  </si>
  <si>
    <t>Seestermühe</t>
  </si>
  <si>
    <t>Seeth</t>
  </si>
  <si>
    <t>Seeth-Ekholt</t>
  </si>
  <si>
    <t>Seevetal</t>
  </si>
  <si>
    <t>Seewald</t>
  </si>
  <si>
    <t>Seffern</t>
  </si>
  <si>
    <t>Sefferweich</t>
  </si>
  <si>
    <t>Seggebruch</t>
  </si>
  <si>
    <t>Segnitz</t>
  </si>
  <si>
    <t>Sehestedt</t>
  </si>
  <si>
    <t>Sehlde</t>
  </si>
  <si>
    <t>Sehlem</t>
  </si>
  <si>
    <t>Sehlen</t>
  </si>
  <si>
    <t>Sehmatal</t>
  </si>
  <si>
    <t>Sehnde, Stadt</t>
  </si>
  <si>
    <t>Seibersbach</t>
  </si>
  <si>
    <t>Seifen</t>
  </si>
  <si>
    <t>Seiffen/Erzgeb., Kurort</t>
  </si>
  <si>
    <t>Seifhennersdorf, Stadt</t>
  </si>
  <si>
    <t>Seinsfeld</t>
  </si>
  <si>
    <t>Seinsheim, M</t>
  </si>
  <si>
    <t>Seisla</t>
  </si>
  <si>
    <t>Seitenroda</t>
  </si>
  <si>
    <t>Seitingen-Oberflacht</t>
  </si>
  <si>
    <t>Seiwerath</t>
  </si>
  <si>
    <t>Selb, GKSt</t>
  </si>
  <si>
    <t>Selbach (Sieg)</t>
  </si>
  <si>
    <t>Selbitz, St</t>
  </si>
  <si>
    <t>Selchenbach</t>
  </si>
  <si>
    <t>Selent</t>
  </si>
  <si>
    <t>Selfkant</t>
  </si>
  <si>
    <t>Seligenstadt, Einhardstadt</t>
  </si>
  <si>
    <t>Selk</t>
  </si>
  <si>
    <t>Selke-Aue</t>
  </si>
  <si>
    <t>Sellerich</t>
  </si>
  <si>
    <t>Sellin, Ostseebad</t>
  </si>
  <si>
    <t>Selm, Stadt</t>
  </si>
  <si>
    <t>Selmsdorf</t>
  </si>
  <si>
    <t>Selpin</t>
  </si>
  <si>
    <t>Selsingen</t>
  </si>
  <si>
    <t>Selters (Taunus)</t>
  </si>
  <si>
    <t>Selters (Westerwald), Stadt</t>
  </si>
  <si>
    <t>Selzen</t>
  </si>
  <si>
    <t>Sembach</t>
  </si>
  <si>
    <t>Semberg</t>
  </si>
  <si>
    <t>Semlow</t>
  </si>
  <si>
    <t>Senden</t>
  </si>
  <si>
    <t>Senden, St</t>
  </si>
  <si>
    <t>Sendenhorst, Stadt</t>
  </si>
  <si>
    <t>Senftenberg/Zły Komorow, Stadt</t>
  </si>
  <si>
    <t>Sengenthal</t>
  </si>
  <si>
    <t>Sengerich</t>
  </si>
  <si>
    <t>Senheim</t>
  </si>
  <si>
    <t>Sennfeld</t>
  </si>
  <si>
    <t>Senscheid</t>
  </si>
  <si>
    <t>Sensweiler</t>
  </si>
  <si>
    <t>Serba</t>
  </si>
  <si>
    <t>Serrig</t>
  </si>
  <si>
    <t>Sersheim</t>
  </si>
  <si>
    <t>Sessenbach</t>
  </si>
  <si>
    <t>Sessenhausen</t>
  </si>
  <si>
    <t>Seßlach, St</t>
  </si>
  <si>
    <t>Seth</t>
  </si>
  <si>
    <t>Setzingen</t>
  </si>
  <si>
    <t>Seubersdorf i.d.OPf.</t>
  </si>
  <si>
    <t>Seukendorf</t>
  </si>
  <si>
    <t>Seulingen</t>
  </si>
  <si>
    <t>Sevenig (Our)</t>
  </si>
  <si>
    <t>Sevenig bei Neuerburg</t>
  </si>
  <si>
    <t>Sexau</t>
  </si>
  <si>
    <t>Seybothenreuth</t>
  </si>
  <si>
    <t>Sibbesse</t>
  </si>
  <si>
    <t>Sickerode</t>
  </si>
  <si>
    <t>Sickte</t>
  </si>
  <si>
    <t>Siebeldingen</t>
  </si>
  <si>
    <t>Siebenbach</t>
  </si>
  <si>
    <t>Siebenbäumen</t>
  </si>
  <si>
    <t>Siebeneichen</t>
  </si>
  <si>
    <t>Siedenbollentin</t>
  </si>
  <si>
    <t>Siedenbrünzow</t>
  </si>
  <si>
    <t>Siedenburg, Flecken</t>
  </si>
  <si>
    <t>Siefersheim</t>
  </si>
  <si>
    <t>Siegbach</t>
  </si>
  <si>
    <t>Siegburg, Stadt</t>
  </si>
  <si>
    <t>Siegelsbach</t>
  </si>
  <si>
    <t>Siegen, Universitätsstadt</t>
  </si>
  <si>
    <t>Siegenburg, M</t>
  </si>
  <si>
    <t>Siegsdorf</t>
  </si>
  <si>
    <t>Siehdichum</t>
  </si>
  <si>
    <t>Siek</t>
  </si>
  <si>
    <t>Sielenbach</t>
  </si>
  <si>
    <t>Siemz-Niendorf</t>
  </si>
  <si>
    <t>Sien</t>
  </si>
  <si>
    <t>Sienhachenbach</t>
  </si>
  <si>
    <t>Sierksdorf</t>
  </si>
  <si>
    <t>Sierksrade</t>
  </si>
  <si>
    <t>Sierscheid</t>
  </si>
  <si>
    <t>Siershahn</t>
  </si>
  <si>
    <t>Siesbach</t>
  </si>
  <si>
    <t>Sietow</t>
  </si>
  <si>
    <t>Sieversdorf-Hohenofen</t>
  </si>
  <si>
    <t>Sievershütten</t>
  </si>
  <si>
    <t>Sieverstedt</t>
  </si>
  <si>
    <t>Siggelkow</t>
  </si>
  <si>
    <t>Sigmaringen, Stadt</t>
  </si>
  <si>
    <t>Sigmaringendorf</t>
  </si>
  <si>
    <t>Sigmarszell</t>
  </si>
  <si>
    <t>Silberstedt</t>
  </si>
  <si>
    <t>Silbitz</t>
  </si>
  <si>
    <t>Silz</t>
  </si>
  <si>
    <t>Silzen</t>
  </si>
  <si>
    <t>Simbach a.Inn, St</t>
  </si>
  <si>
    <t>Simbach, M</t>
  </si>
  <si>
    <t>Simmelsdorf</t>
  </si>
  <si>
    <t>Simmerath</t>
  </si>
  <si>
    <t>Simmern</t>
  </si>
  <si>
    <t>Simmern/ Hunsrück, Stadt</t>
  </si>
  <si>
    <t>Simmersfeld</t>
  </si>
  <si>
    <t>Simmershofen</t>
  </si>
  <si>
    <t>Simmertal</t>
  </si>
  <si>
    <t>Simmozheim</t>
  </si>
  <si>
    <t>Simonsberg</t>
  </si>
  <si>
    <t>Simonswald</t>
  </si>
  <si>
    <t>Sindelfingen, Stadt</t>
  </si>
  <si>
    <t>Sindelsdorf</t>
  </si>
  <si>
    <t>Singen (Hohentwiel), Stadt</t>
  </si>
  <si>
    <t>Singhofen</t>
  </si>
  <si>
    <t>Sinn</t>
  </si>
  <si>
    <t>Sinntal</t>
  </si>
  <si>
    <t>Sinsheim, Stadt</t>
  </si>
  <si>
    <t>Sinspelt</t>
  </si>
  <si>
    <t>Sinzheim</t>
  </si>
  <si>
    <t>Sinzig, Stadt</t>
  </si>
  <si>
    <t>Sinzing</t>
  </si>
  <si>
    <t>Sippersfeld</t>
  </si>
  <si>
    <t>Sipplingen</t>
  </si>
  <si>
    <t>Sirksfelde</t>
  </si>
  <si>
    <t>Sittensen</t>
  </si>
  <si>
    <t>Sitters</t>
  </si>
  <si>
    <t>Sitzendorf</t>
  </si>
  <si>
    <t>Söchtenau</t>
  </si>
  <si>
    <t>Soderstorf</t>
  </si>
  <si>
    <t>Soest, Stadt</t>
  </si>
  <si>
    <t>Sögel</t>
  </si>
  <si>
    <t>Sohland a. d. Spree</t>
  </si>
  <si>
    <t>Söhlde</t>
  </si>
  <si>
    <t>Sohren</t>
  </si>
  <si>
    <t>Söhrewald</t>
  </si>
  <si>
    <t>Sohrschied</t>
  </si>
  <si>
    <t>Sölden</t>
  </si>
  <si>
    <t>Solingen, Klingenstadt</t>
  </si>
  <si>
    <t>Solkwitz</t>
  </si>
  <si>
    <t>Sollerup</t>
  </si>
  <si>
    <t>Solling (Landkreis Northeim), gemfr. Geb.</t>
  </si>
  <si>
    <t>Söllingen</t>
  </si>
  <si>
    <t>Sollstedt</t>
  </si>
  <si>
    <t>Sollwitt</t>
  </si>
  <si>
    <t>Solms, Stadt</t>
  </si>
  <si>
    <t>Solnhofen</t>
  </si>
  <si>
    <t>Soltau, Stadt</t>
  </si>
  <si>
    <t>Soltendieck</t>
  </si>
  <si>
    <t>Sommerach</t>
  </si>
  <si>
    <t>Sommerau</t>
  </si>
  <si>
    <t>Sömmerda, Stadt</t>
  </si>
  <si>
    <t>Sommerhausen, M</t>
  </si>
  <si>
    <t>Sommerkahl</t>
  </si>
  <si>
    <t>Sommerland</t>
  </si>
  <si>
    <t>Sommerloch</t>
  </si>
  <si>
    <t>Sommersdorf</t>
  </si>
  <si>
    <t>Sonderhofen</t>
  </si>
  <si>
    <t>Sondershausen, Stadt</t>
  </si>
  <si>
    <t>Sondheim v.d.Rhön</t>
  </si>
  <si>
    <t>Sonneberg, Stadt</t>
  </si>
  <si>
    <t>Sonneborn</t>
  </si>
  <si>
    <t>Sönnebüll</t>
  </si>
  <si>
    <t>Sonnefeld</t>
  </si>
  <si>
    <t>Sonnen</t>
  </si>
  <si>
    <t>Sonnenberg</t>
  </si>
  <si>
    <t>Sonnenberg-Winnenberg</t>
  </si>
  <si>
    <t>Sonnenbühl</t>
  </si>
  <si>
    <t>Sonnenstein</t>
  </si>
  <si>
    <t>Sonnewalde, Stadt</t>
  </si>
  <si>
    <t>Sonnschied</t>
  </si>
  <si>
    <t>Sonsbeck</t>
  </si>
  <si>
    <t>Sontheim</t>
  </si>
  <si>
    <t>Sontheim an der Brenz</t>
  </si>
  <si>
    <t>Sonthofen, St</t>
  </si>
  <si>
    <t>Sontra, Stadt</t>
  </si>
  <si>
    <t>Soos</t>
  </si>
  <si>
    <t>Sophienhamm</t>
  </si>
  <si>
    <t>Sören</t>
  </si>
  <si>
    <t>Sörgenloch</t>
  </si>
  <si>
    <t>Sörth</t>
  </si>
  <si>
    <t>Sörup</t>
  </si>
  <si>
    <t>Sosberg</t>
  </si>
  <si>
    <t>Sottrum</t>
  </si>
  <si>
    <t>Soyen</t>
  </si>
  <si>
    <t>Spabrücken</t>
  </si>
  <si>
    <t>Spahnharrenstätte</t>
  </si>
  <si>
    <t>Spaichingen, Stadt</t>
  </si>
  <si>
    <t>Spall</t>
  </si>
  <si>
    <t>Spalt, St</t>
  </si>
  <si>
    <t>Spangdahlem</t>
  </si>
  <si>
    <t>Spangenberg, Liebenbachstadt</t>
  </si>
  <si>
    <t>Spantekow</t>
  </si>
  <si>
    <t>Spardorf</t>
  </si>
  <si>
    <t>Sparneck, M</t>
  </si>
  <si>
    <t>Spatzenhausen</t>
  </si>
  <si>
    <t>Spay</t>
  </si>
  <si>
    <t>Spechbach</t>
  </si>
  <si>
    <t>Speicher, Stadt</t>
  </si>
  <si>
    <t>Speichersdorf</t>
  </si>
  <si>
    <t>Speinshart</t>
  </si>
  <si>
    <t>Speinsharter Forst</t>
  </si>
  <si>
    <t>Spelle</t>
  </si>
  <si>
    <t>Spenge, Stadt</t>
  </si>
  <si>
    <t>Spesenroth</t>
  </si>
  <si>
    <t>Spessart</t>
  </si>
  <si>
    <t>Speyer, Stadt</t>
  </si>
  <si>
    <t>Spiegelau</t>
  </si>
  <si>
    <t>Spiegelberg</t>
  </si>
  <si>
    <t>Spiekeroog</t>
  </si>
  <si>
    <t>Spiesen-Elversberg</t>
  </si>
  <si>
    <t>Spiesheim</t>
  </si>
  <si>
    <t>Spirkelbach</t>
  </si>
  <si>
    <t>Splietsdorf</t>
  </si>
  <si>
    <t>Sponheim</t>
  </si>
  <si>
    <t>Sponholz</t>
  </si>
  <si>
    <t>Spornitz</t>
  </si>
  <si>
    <t>Spraitbach</t>
  </si>
  <si>
    <t>Sprakebüll</t>
  </si>
  <si>
    <t>Sprakensehl</t>
  </si>
  <si>
    <t>Spreenhagen</t>
  </si>
  <si>
    <t>Spreetal / Sprjewiny Doł</t>
  </si>
  <si>
    <t>Spreewaldheide/Błośańska Góla</t>
  </si>
  <si>
    <t>Spremberg/Grodk, Stadt</t>
  </si>
  <si>
    <t>Sprendlingen</t>
  </si>
  <si>
    <t>Springe, Stadt</t>
  </si>
  <si>
    <t>Sprockhövel, Stadt</t>
  </si>
  <si>
    <t>Sprötau</t>
  </si>
  <si>
    <t>St. Blasien, Stadt</t>
  </si>
  <si>
    <t>St. Egidien</t>
  </si>
  <si>
    <t>St. Georgen im Schwarzwald, Stadt</t>
  </si>
  <si>
    <t>St. Ingbert, Stadt</t>
  </si>
  <si>
    <t>St. Johann</t>
  </si>
  <si>
    <t>St. Leon-Rot</t>
  </si>
  <si>
    <t>St. Märgen</t>
  </si>
  <si>
    <t>St. Peter</t>
  </si>
  <si>
    <t>St. Wendel, Kreisstadt</t>
  </si>
  <si>
    <t>St.Bernhard</t>
  </si>
  <si>
    <t>St.Gangloff</t>
  </si>
  <si>
    <t>Stäbelow</t>
  </si>
  <si>
    <t>Stade, Hansestadt</t>
  </si>
  <si>
    <t>Stadecken-Elsheim</t>
  </si>
  <si>
    <t>Stadelhofen</t>
  </si>
  <si>
    <t>Stadland</t>
  </si>
  <si>
    <t>Stadlern</t>
  </si>
  <si>
    <t>Stadt Wehlen, Stadt</t>
  </si>
  <si>
    <t>Stadtallendorf, Stadt</t>
  </si>
  <si>
    <t>Stadtbergen, St</t>
  </si>
  <si>
    <t>Stadthagen, Stadt</t>
  </si>
  <si>
    <t>Stadtilm, Stadt</t>
  </si>
  <si>
    <t>Stadtkyll</t>
  </si>
  <si>
    <t>Stadtlauringen, M</t>
  </si>
  <si>
    <t>Stadtlohn, Stadt</t>
  </si>
  <si>
    <t>Stadtoldendorf, Stadt</t>
  </si>
  <si>
    <t>Stadtprozelten, St</t>
  </si>
  <si>
    <t>Stadtroda, Stadt</t>
  </si>
  <si>
    <t>Stadtsteinach, St</t>
  </si>
  <si>
    <t>Stadum</t>
  </si>
  <si>
    <t>Staffhorst</t>
  </si>
  <si>
    <t>Stafstedt</t>
  </si>
  <si>
    <t>Stahlberg</t>
  </si>
  <si>
    <t>Stahlhofen</t>
  </si>
  <si>
    <t>Stahlhofen am Wiesensee</t>
  </si>
  <si>
    <t>Stahnsdorf</t>
  </si>
  <si>
    <t>Staig</t>
  </si>
  <si>
    <t>Stakendorf</t>
  </si>
  <si>
    <t>Stallwang</t>
  </si>
  <si>
    <t>Stammbach, M</t>
  </si>
  <si>
    <t>Stammham</t>
  </si>
  <si>
    <t>Stamsried, M</t>
  </si>
  <si>
    <t>Standenbühl</t>
  </si>
  <si>
    <t>Stangheck</t>
  </si>
  <si>
    <t>Stapel</t>
  </si>
  <si>
    <t>Stapelfeld</t>
  </si>
  <si>
    <t>Starkenberg</t>
  </si>
  <si>
    <t>Starkenburg</t>
  </si>
  <si>
    <t>Starnberg, St</t>
  </si>
  <si>
    <t>Starnberger See</t>
  </si>
  <si>
    <t>Starzach</t>
  </si>
  <si>
    <t>Staßfurt, Stadt</t>
  </si>
  <si>
    <t>Stauchitz</t>
  </si>
  <si>
    <t>Staudach-Egerndach</t>
  </si>
  <si>
    <t>Staudernheim</t>
  </si>
  <si>
    <t>Staudt</t>
  </si>
  <si>
    <t>Staufen im Breisgau, Stadt</t>
  </si>
  <si>
    <t>Staufenberg</t>
  </si>
  <si>
    <t>Staufenberg, Stadt</t>
  </si>
  <si>
    <t>Staven</t>
  </si>
  <si>
    <t>Stavenhagen, Reuterstadt, Stadt</t>
  </si>
  <si>
    <t>Stavern</t>
  </si>
  <si>
    <t>Stebach</t>
  </si>
  <si>
    <t>Stechlin</t>
  </si>
  <si>
    <t>Stechow-Ferchesar</t>
  </si>
  <si>
    <t>Stedesand</t>
  </si>
  <si>
    <t>Stedesdorf</t>
  </si>
  <si>
    <t>Steenfeld</t>
  </si>
  <si>
    <t>Steffeln</t>
  </si>
  <si>
    <t>Steffenberg</t>
  </si>
  <si>
    <t>Steffenshagen</t>
  </si>
  <si>
    <t>Stegaurach</t>
  </si>
  <si>
    <t>Stegen</t>
  </si>
  <si>
    <t>Steigra</t>
  </si>
  <si>
    <t>Steimbke</t>
  </si>
  <si>
    <t>Steimel</t>
  </si>
  <si>
    <t>Stein</t>
  </si>
  <si>
    <t>Stein-Bockenheim</t>
  </si>
  <si>
    <t>Stein-Neukirch</t>
  </si>
  <si>
    <t>Stein-Wingert</t>
  </si>
  <si>
    <t>Stein, St</t>
  </si>
  <si>
    <t>Steina</t>
  </si>
  <si>
    <t>Steinach</t>
  </si>
  <si>
    <t>Steinach, Stadt</t>
  </si>
  <si>
    <t>Steinacher Forst r.d.Saale</t>
  </si>
  <si>
    <t>Steinachsrangen</t>
  </si>
  <si>
    <t>Steinalben</t>
  </si>
  <si>
    <t>Steinau</t>
  </si>
  <si>
    <t>Steinau an der Straße, Brüder-Grimm-Stadt</t>
  </si>
  <si>
    <t>Steinbach</t>
  </si>
  <si>
    <t>Steinbach (Taunus), Stadt</t>
  </si>
  <si>
    <t>Steinbach a.Wald</t>
  </si>
  <si>
    <t>Steinbach am Donnersberg</t>
  </si>
  <si>
    <t>Steinbach am Glan</t>
  </si>
  <si>
    <t>Steinbach-Hallenberg, Stadt</t>
  </si>
  <si>
    <t>Steinberg</t>
  </si>
  <si>
    <t>Steinberg am See</t>
  </si>
  <si>
    <t>Steinbergkirche</t>
  </si>
  <si>
    <t>Steinborn</t>
  </si>
  <si>
    <t>Steinburg</t>
  </si>
  <si>
    <t>Steindorf</t>
  </si>
  <si>
    <t>Steinebach an der Wied</t>
  </si>
  <si>
    <t>Steinebach/ Sieg</t>
  </si>
  <si>
    <t>Steineberg</t>
  </si>
  <si>
    <t>Steinefrenz</t>
  </si>
  <si>
    <t>Steinen</t>
  </si>
  <si>
    <t>Steinenbronn</t>
  </si>
  <si>
    <t>Steineroth</t>
  </si>
  <si>
    <t>Steinfeld</t>
  </si>
  <si>
    <t>Steinfeld (Oldenburg)</t>
  </si>
  <si>
    <t>Steinfurt, Stadt</t>
  </si>
  <si>
    <t>Steingaden</t>
  </si>
  <si>
    <t>Steinhagen</t>
  </si>
  <si>
    <t>Steinhausen an der Rottum</t>
  </si>
  <si>
    <t>Steinheim am Albuch</t>
  </si>
  <si>
    <t>Steinheim an der Murr, Stadt</t>
  </si>
  <si>
    <t>Steinheim, Stadt</t>
  </si>
  <si>
    <t>Steinhöfel</t>
  </si>
  <si>
    <t>Steinhöring</t>
  </si>
  <si>
    <t>Steinhorst</t>
  </si>
  <si>
    <t>Steinigtwolmsdorf</t>
  </si>
  <si>
    <t>Steiningen</t>
  </si>
  <si>
    <t>Steinkirchen</t>
  </si>
  <si>
    <t>Steinmauern</t>
  </si>
  <si>
    <t>Steinreich</t>
  </si>
  <si>
    <t>Steinsberg</t>
  </si>
  <si>
    <t>Steinsfeld</t>
  </si>
  <si>
    <t>Steinweiler</t>
  </si>
  <si>
    <t>Steinwenden</t>
  </si>
  <si>
    <t>Steinwiesen, M</t>
  </si>
  <si>
    <t>Steißlingen</t>
  </si>
  <si>
    <t>Stelle</t>
  </si>
  <si>
    <t>Stelle-Wittenwurth</t>
  </si>
  <si>
    <t>Stelzenberg</t>
  </si>
  <si>
    <t>Stemmen</t>
  </si>
  <si>
    <t>Stemshorn</t>
  </si>
  <si>
    <t>Stemwede</t>
  </si>
  <si>
    <t>Stendal, Hansestadt</t>
  </si>
  <si>
    <t>Stepenitztal</t>
  </si>
  <si>
    <t>Stephanskirchen</t>
  </si>
  <si>
    <t>Stephansposching</t>
  </si>
  <si>
    <t>Sterley</t>
  </si>
  <si>
    <t>Sternberg, Stadt</t>
  </si>
  <si>
    <t>Sternenfels</t>
  </si>
  <si>
    <t>Sterup</t>
  </si>
  <si>
    <t>Stetten</t>
  </si>
  <si>
    <t>Stetten am kalten Markt</t>
  </si>
  <si>
    <t>Stettfeld</t>
  </si>
  <si>
    <t>Steyerberg, Flecken</t>
  </si>
  <si>
    <t>Stiefenhofen</t>
  </si>
  <si>
    <t>Stimpfach</t>
  </si>
  <si>
    <t>Stinstedt</t>
  </si>
  <si>
    <t>Stipsdorf</t>
  </si>
  <si>
    <t>Stipshausen</t>
  </si>
  <si>
    <t>Stockach, Stadt</t>
  </si>
  <si>
    <t>Stockelsdorf</t>
  </si>
  <si>
    <t>Stockem</t>
  </si>
  <si>
    <t>Stockhausen-Illfurth</t>
  </si>
  <si>
    <t>Stockheim</t>
  </si>
  <si>
    <t>Stöckse</t>
  </si>
  <si>
    <t>Stocksee</t>
  </si>
  <si>
    <t>Stockstadt a.Main, M</t>
  </si>
  <si>
    <t>Stockstadt am Rhein</t>
  </si>
  <si>
    <t>Stockum-Püschen</t>
  </si>
  <si>
    <t>Stödtlen</t>
  </si>
  <si>
    <t>Stoetze</t>
  </si>
  <si>
    <t>Stoffenrieder Forst</t>
  </si>
  <si>
    <t>Stolberg (Rhld.), Kupferstadt</t>
  </si>
  <si>
    <t>Stolk</t>
  </si>
  <si>
    <t>Stollberg/Erzgeb., Stadt</t>
  </si>
  <si>
    <t>Stollbergerforst</t>
  </si>
  <si>
    <t>Stolpe</t>
  </si>
  <si>
    <t>Stolpe an der Peene</t>
  </si>
  <si>
    <t>Stolpe auf Usedom</t>
  </si>
  <si>
    <t>Stolpen, Stadt</t>
  </si>
  <si>
    <t>Stoltebüll</t>
  </si>
  <si>
    <t>Stoltenberg</t>
  </si>
  <si>
    <t>Stolzenau</t>
  </si>
  <si>
    <t>Storbeck-Frankendorf</t>
  </si>
  <si>
    <t>Stördorf</t>
  </si>
  <si>
    <t>Störkathen</t>
  </si>
  <si>
    <t>Storkow (Mark), Stadt</t>
  </si>
  <si>
    <t>Störnstein</t>
  </si>
  <si>
    <t>Stößen, Stadt</t>
  </si>
  <si>
    <t>Stötten a.Auerberg</t>
  </si>
  <si>
    <t>Stöttwang</t>
  </si>
  <si>
    <t>Straelen, Stadt</t>
  </si>
  <si>
    <t>Strahlungen</t>
  </si>
  <si>
    <t>Stralendorf</t>
  </si>
  <si>
    <t>Stralsund, Hansestadt</t>
  </si>
  <si>
    <t>Strande</t>
  </si>
  <si>
    <t>Strasburg (Uckermark), Stadt</t>
  </si>
  <si>
    <t>Straßberg</t>
  </si>
  <si>
    <t>Straßenhaus</t>
  </si>
  <si>
    <t>Straßkirchen</t>
  </si>
  <si>
    <t>Straßlach-Dingharting</t>
  </si>
  <si>
    <t>Straubenhardt</t>
  </si>
  <si>
    <t>Straubing</t>
  </si>
  <si>
    <t>Straufhain</t>
  </si>
  <si>
    <t>Straupitz (Spreewald)/Tšupc (Błota)</t>
  </si>
  <si>
    <t>Strausberg, Stadt</t>
  </si>
  <si>
    <t>Straußfurt</t>
  </si>
  <si>
    <t>Strehla, Stadt</t>
  </si>
  <si>
    <t>Streithausen</t>
  </si>
  <si>
    <t>Strickscheid</t>
  </si>
  <si>
    <t>Striegistal</t>
  </si>
  <si>
    <t>Strohkirchen</t>
  </si>
  <si>
    <t>Strohn</t>
  </si>
  <si>
    <t>Stromberg, Stadt</t>
  </si>
  <si>
    <t>Strotzbüsch</t>
  </si>
  <si>
    <t>Strübbel</t>
  </si>
  <si>
    <t>Struckum</t>
  </si>
  <si>
    <t>Strukdorf</t>
  </si>
  <si>
    <t>Strullendorf</t>
  </si>
  <si>
    <t>Struppen</t>
  </si>
  <si>
    <t>Strüth</t>
  </si>
  <si>
    <t>Struvenhütten</t>
  </si>
  <si>
    <t>Struxdorf</t>
  </si>
  <si>
    <t>Stubben</t>
  </si>
  <si>
    <t>Stubbendorf</t>
  </si>
  <si>
    <t>Stubenberg</t>
  </si>
  <si>
    <t>Stüdenitz-Schönermark</t>
  </si>
  <si>
    <t>Stuer</t>
  </si>
  <si>
    <t>Stühlingen, Stadt</t>
  </si>
  <si>
    <t>Stuhr</t>
  </si>
  <si>
    <t>Stulln</t>
  </si>
  <si>
    <t>Stürzelbach</t>
  </si>
  <si>
    <t>Stutensee, Stadt</t>
  </si>
  <si>
    <t>Stuttgart, Landeshauptstadt</t>
  </si>
  <si>
    <t>Stützengrün</t>
  </si>
  <si>
    <t>Stuvenborn</t>
  </si>
  <si>
    <t>Südbrookmerland</t>
  </si>
  <si>
    <t>Südeichsfeld</t>
  </si>
  <si>
    <t>Süderau</t>
  </si>
  <si>
    <t>Süderbrarup</t>
  </si>
  <si>
    <t>Suderburg</t>
  </si>
  <si>
    <t>Süderdeich</t>
  </si>
  <si>
    <t>Süderdorf</t>
  </si>
  <si>
    <t>Süderende</t>
  </si>
  <si>
    <t>Süderfahrenstedt</t>
  </si>
  <si>
    <t>Südergellersen</t>
  </si>
  <si>
    <t>Süderhackstedt</t>
  </si>
  <si>
    <t>Süderhastedt</t>
  </si>
  <si>
    <t>Süderheistedt</t>
  </si>
  <si>
    <t>Süderhöft</t>
  </si>
  <si>
    <t>Süderholz</t>
  </si>
  <si>
    <t>Süderlügum</t>
  </si>
  <si>
    <t>Südermarsch</t>
  </si>
  <si>
    <t>Südharz</t>
  </si>
  <si>
    <t>Südheide</t>
  </si>
  <si>
    <t>Südliches Anhalt, Stadt</t>
  </si>
  <si>
    <t>Südlohn</t>
  </si>
  <si>
    <t>Südmüritz</t>
  </si>
  <si>
    <t>Sudwalde</t>
  </si>
  <si>
    <t>Sugenheim, M</t>
  </si>
  <si>
    <t>Suhl, Stadt</t>
  </si>
  <si>
    <t>Suhlendorf</t>
  </si>
  <si>
    <t>Sukow</t>
  </si>
  <si>
    <t>Sukow-Levitzow</t>
  </si>
  <si>
    <t>Sülfeld</t>
  </si>
  <si>
    <t>Sulingen, Stadt</t>
  </si>
  <si>
    <t>Sülm</t>
  </si>
  <si>
    <t>Sülstorf</t>
  </si>
  <si>
    <t>Sulz am Neckar, Stadt</t>
  </si>
  <si>
    <t>Sulza</t>
  </si>
  <si>
    <t>Sulzbach</t>
  </si>
  <si>
    <t>Sulzbach (Taunus)</t>
  </si>
  <si>
    <t>Sulzbach a.Main, M</t>
  </si>
  <si>
    <t>Sulzbach an der Murr</t>
  </si>
  <si>
    <t>Sulzbach-Laufen</t>
  </si>
  <si>
    <t>Sulzbach-Rosenberg, St</t>
  </si>
  <si>
    <t>Sulzbach/ Saar, Stadt</t>
  </si>
  <si>
    <t>Sulzbachtal</t>
  </si>
  <si>
    <t>Sulzberg, M</t>
  </si>
  <si>
    <t>Sulzburg, Stadt</t>
  </si>
  <si>
    <t>Sulzdorf a.d.Lederhecke</t>
  </si>
  <si>
    <t>Sulzemoos</t>
  </si>
  <si>
    <t>Sülzetal</t>
  </si>
  <si>
    <t>Sulzfeld</t>
  </si>
  <si>
    <t>Sulzfeld a.Main</t>
  </si>
  <si>
    <t>Sulzfelder Forst</t>
  </si>
  <si>
    <t>Sulzheim</t>
  </si>
  <si>
    <t>Sulzthal, M</t>
  </si>
  <si>
    <t>Sünching</t>
  </si>
  <si>
    <t>Sundern (Sauerland), Stadt</t>
  </si>
  <si>
    <t>Sundhagen</t>
  </si>
  <si>
    <t>Sundhausen</t>
  </si>
  <si>
    <t>Süpplingen</t>
  </si>
  <si>
    <t>Süpplingenburg</t>
  </si>
  <si>
    <t>Surberg</t>
  </si>
  <si>
    <t>Surwold</t>
  </si>
  <si>
    <t>Süsel</t>
  </si>
  <si>
    <t>Süßen, Stadt</t>
  </si>
  <si>
    <t>Sustrum</t>
  </si>
  <si>
    <t>Suthfeld</t>
  </si>
  <si>
    <t>Swisttal</t>
  </si>
  <si>
    <t>Sydower Fließ</t>
  </si>
  <si>
    <t>Syke, Stadt</t>
  </si>
  <si>
    <t>Sylt</t>
  </si>
  <si>
    <t>Syrgenstein</t>
  </si>
  <si>
    <t>Taarstedt</t>
  </si>
  <si>
    <t>Taben-Rodt</t>
  </si>
  <si>
    <t>Tacherting</t>
  </si>
  <si>
    <t>Taching a.See</t>
  </si>
  <si>
    <t>Tackesdorf</t>
  </si>
  <si>
    <t>Täferrot</t>
  </si>
  <si>
    <t>Tagmersheim</t>
  </si>
  <si>
    <t>Talheim</t>
  </si>
  <si>
    <t>Talkau</t>
  </si>
  <si>
    <t>Talling</t>
  </si>
  <si>
    <t>Tambach-Dietharz/Thür. Wald, Stadt</t>
  </si>
  <si>
    <t>Tamm, Stadt</t>
  </si>
  <si>
    <t>Tangerhütte, Stadt</t>
  </si>
  <si>
    <t>Tangermünde, Stadt</t>
  </si>
  <si>
    <t>Tangstedt</t>
  </si>
  <si>
    <t>Tann (Rhön), Stadt</t>
  </si>
  <si>
    <t>Tann, M</t>
  </si>
  <si>
    <t>Tanna, Stadt</t>
  </si>
  <si>
    <t>Tannenberg</t>
  </si>
  <si>
    <t>Tännesberg, M</t>
  </si>
  <si>
    <t>Tannhausen</t>
  </si>
  <si>
    <t>Tannheim</t>
  </si>
  <si>
    <t>Tantow</t>
  </si>
  <si>
    <t>Tapfheim</t>
  </si>
  <si>
    <t>Tappenbeck</t>
  </si>
  <si>
    <t>Tappendorf</t>
  </si>
  <si>
    <t>Tarbek</t>
  </si>
  <si>
    <t>Tarmstedt</t>
  </si>
  <si>
    <t>Tarnow</t>
  </si>
  <si>
    <t>Tarp</t>
  </si>
  <si>
    <t>Tasdorf</t>
  </si>
  <si>
    <t>Tastungen</t>
  </si>
  <si>
    <t>Tating</t>
  </si>
  <si>
    <t>Tauberbischofsheim, Stadt</t>
  </si>
  <si>
    <t>Tauberrettersheim</t>
  </si>
  <si>
    <t>Taucha, Stadt</t>
  </si>
  <si>
    <t>Tauche</t>
  </si>
  <si>
    <t>Tauer/Turjej</t>
  </si>
  <si>
    <t>Taufkirchen</t>
  </si>
  <si>
    <t>Taufkirchen (Vils)</t>
  </si>
  <si>
    <t>Taunusstein, Stadt</t>
  </si>
  <si>
    <t>Taura</t>
  </si>
  <si>
    <t>Tautenburg</t>
  </si>
  <si>
    <t>Tautendorf</t>
  </si>
  <si>
    <t>Tautenhain</t>
  </si>
  <si>
    <t>Tawern</t>
  </si>
  <si>
    <t>Techelsdorf</t>
  </si>
  <si>
    <t>Techentin</t>
  </si>
  <si>
    <t>Tecklenburg, Stadt</t>
  </si>
  <si>
    <t>Tegau</t>
  </si>
  <si>
    <t>Tegernheim</t>
  </si>
  <si>
    <t>Tegernsee, St</t>
  </si>
  <si>
    <t>Teichland/Gatojce</t>
  </si>
  <si>
    <t>Teichwitz</t>
  </si>
  <si>
    <t>Teisendorf, M</t>
  </si>
  <si>
    <t>Teising</t>
  </si>
  <si>
    <t>Teisnach, M</t>
  </si>
  <si>
    <t>Teistungen</t>
  </si>
  <si>
    <t>Teldau</t>
  </si>
  <si>
    <t>Telgte, Stadt</t>
  </si>
  <si>
    <t>Tellig</t>
  </si>
  <si>
    <t>Tellingstedt</t>
  </si>
  <si>
    <t>Teltow, Stadt</t>
  </si>
  <si>
    <t>Temmels</t>
  </si>
  <si>
    <t>Temmen-Ringenwalde</t>
  </si>
  <si>
    <t>Temnitzquell</t>
  </si>
  <si>
    <t>Temnitztal</t>
  </si>
  <si>
    <t>Templin, Stadt</t>
  </si>
  <si>
    <t>Tengen, Stadt</t>
  </si>
  <si>
    <t>Teningen</t>
  </si>
  <si>
    <t>Tensbüttel-Röst</t>
  </si>
  <si>
    <t>Tensfeld</t>
  </si>
  <si>
    <t>Teschenmoschel</t>
  </si>
  <si>
    <t>Tespe</t>
  </si>
  <si>
    <t>Tessin b. Boizenburg</t>
  </si>
  <si>
    <t>Tessin, Blumenstadt</t>
  </si>
  <si>
    <t>Testorf-Steinfort</t>
  </si>
  <si>
    <t>Tetenbüll</t>
  </si>
  <si>
    <t>Tetenhusen</t>
  </si>
  <si>
    <t>Teterow, Bergringstadt</t>
  </si>
  <si>
    <t>Tettau</t>
  </si>
  <si>
    <t>Tettau, M</t>
  </si>
  <si>
    <t>Tettenweis</t>
  </si>
  <si>
    <t>Tettnang, Stadt</t>
  </si>
  <si>
    <t>Teublitz, St</t>
  </si>
  <si>
    <t>Teuchern, Stadt</t>
  </si>
  <si>
    <t>Teugn</t>
  </si>
  <si>
    <t>Teunz</t>
  </si>
  <si>
    <t>Teupitz, Stadt</t>
  </si>
  <si>
    <t>Teuschnitz, St</t>
  </si>
  <si>
    <t>Teutschenthal</t>
  </si>
  <si>
    <t>Thaden</t>
  </si>
  <si>
    <t>Thaining</t>
  </si>
  <si>
    <t>Thale, Stadt</t>
  </si>
  <si>
    <t>Thaleischweiler-Fröschen</t>
  </si>
  <si>
    <t>Thalfang</t>
  </si>
  <si>
    <t>Thalhausen</t>
  </si>
  <si>
    <t>Thalheim/Erzgeb., Stadt</t>
  </si>
  <si>
    <t>Thallichtenberg</t>
  </si>
  <si>
    <t>Thallwitz</t>
  </si>
  <si>
    <t>Thalmassing</t>
  </si>
  <si>
    <t>Thalmässing, M</t>
  </si>
  <si>
    <t>Thandorf</t>
  </si>
  <si>
    <t>Thannhausen, St</t>
  </si>
  <si>
    <t>Thanstein</t>
  </si>
  <si>
    <t>Tharandt, Stadt</t>
  </si>
  <si>
    <t>Thedinghausen</t>
  </si>
  <si>
    <t>Theilenhofen</t>
  </si>
  <si>
    <t>Theilheim</t>
  </si>
  <si>
    <t>Theisbergstegen</t>
  </si>
  <si>
    <t>Theisseil</t>
  </si>
  <si>
    <t>Thelkow</t>
  </si>
  <si>
    <t>Themar, Stadt</t>
  </si>
  <si>
    <t>Theres</t>
  </si>
  <si>
    <t>Thermalbad Wiesenbad</t>
  </si>
  <si>
    <t>Theuma</t>
  </si>
  <si>
    <t>Thiendorf</t>
  </si>
  <si>
    <t>Thierhaupten, M</t>
  </si>
  <si>
    <t>Thierschneck</t>
  </si>
  <si>
    <t>Thiersheim, M</t>
  </si>
  <si>
    <t>Thierstein, M</t>
  </si>
  <si>
    <t>Tholey</t>
  </si>
  <si>
    <t>Thomasburg</t>
  </si>
  <si>
    <t>Thomm</t>
  </si>
  <si>
    <t>Thonhausen</t>
  </si>
  <si>
    <t>Thörlingen</t>
  </si>
  <si>
    <t>Thörnich</t>
  </si>
  <si>
    <t>Thuine</t>
  </si>
  <si>
    <t>Thulendorf</t>
  </si>
  <si>
    <t>Thum, Stadt</t>
  </si>
  <si>
    <t>Thumby</t>
  </si>
  <si>
    <t>Thundorf i.UFr.</t>
  </si>
  <si>
    <t>Thüngen, M</t>
  </si>
  <si>
    <t>Thüngersheim</t>
  </si>
  <si>
    <t>Thür</t>
  </si>
  <si>
    <t>Thürkow</t>
  </si>
  <si>
    <t>Thurmansbang</t>
  </si>
  <si>
    <t>Thurnau, M</t>
  </si>
  <si>
    <t>Thyrnau</t>
  </si>
  <si>
    <t>Tiddische</t>
  </si>
  <si>
    <t>Tiefenbach</t>
  </si>
  <si>
    <t>Tiefenbronn</t>
  </si>
  <si>
    <t>Tiefenthal</t>
  </si>
  <si>
    <t>Tielen</t>
  </si>
  <si>
    <t>Tielenhemme</t>
  </si>
  <si>
    <t>Timmaspe</t>
  </si>
  <si>
    <t>Timmendorfer Strand</t>
  </si>
  <si>
    <t>Tinningstedt</t>
  </si>
  <si>
    <t>Tirpersdorf</t>
  </si>
  <si>
    <t>Tirschenreuth, St</t>
  </si>
  <si>
    <t>Tissa</t>
  </si>
  <si>
    <t>Tiste</t>
  </si>
  <si>
    <t>Titisee-Neustadt, Stadt</t>
  </si>
  <si>
    <t>Titting, M</t>
  </si>
  <si>
    <t>Tittling, M</t>
  </si>
  <si>
    <t>Tittmoning, St</t>
  </si>
  <si>
    <t>Titz</t>
  </si>
  <si>
    <t>Toddin</t>
  </si>
  <si>
    <t>Todenbüttel</t>
  </si>
  <si>
    <t>Todendorf</t>
  </si>
  <si>
    <t>Todenroth</t>
  </si>
  <si>
    <t>Todesfelde</t>
  </si>
  <si>
    <t>Todtenweis</t>
  </si>
  <si>
    <t>Todtmoos</t>
  </si>
  <si>
    <t>Todtnau, Stadt</t>
  </si>
  <si>
    <t>Töging a.Inn, St</t>
  </si>
  <si>
    <t>Tolk</t>
  </si>
  <si>
    <t>Tömmelsdorf</t>
  </si>
  <si>
    <t>Tönisvorst, Stadt</t>
  </si>
  <si>
    <t>Tonna</t>
  </si>
  <si>
    <t>Tonndorf</t>
  </si>
  <si>
    <t>Tönning, Stadt</t>
  </si>
  <si>
    <t>Töpen</t>
  </si>
  <si>
    <t>Topfstedt</t>
  </si>
  <si>
    <t>Toppenstedt</t>
  </si>
  <si>
    <t>Torgau, Stadt</t>
  </si>
  <si>
    <t>Torgelow am See</t>
  </si>
  <si>
    <t>Torgelow, Stadt</t>
  </si>
  <si>
    <t>Tornesch, Stadt</t>
  </si>
  <si>
    <t>Tostedt</t>
  </si>
  <si>
    <t>Tosterglope</t>
  </si>
  <si>
    <t>Tottleben</t>
  </si>
  <si>
    <t>Traben-Trarbach, Stadt</t>
  </si>
  <si>
    <t>Trabitz</t>
  </si>
  <si>
    <t>Train</t>
  </si>
  <si>
    <t>Traisen</t>
  </si>
  <si>
    <t>Traitsching</t>
  </si>
  <si>
    <t>Tramm</t>
  </si>
  <si>
    <t>Trappenkamp</t>
  </si>
  <si>
    <t>Trappstadt, M</t>
  </si>
  <si>
    <t>Trassem</t>
  </si>
  <si>
    <t>Trassenheide, Ostseebad</t>
  </si>
  <si>
    <t>Traunreut, St</t>
  </si>
  <si>
    <t>Traunstein, GKSt</t>
  </si>
  <si>
    <t>Trausnitz</t>
  </si>
  <si>
    <t>Trautskirchen</t>
  </si>
  <si>
    <t>Travenbrück</t>
  </si>
  <si>
    <t>Travenhorst</t>
  </si>
  <si>
    <t>Traventhal</t>
  </si>
  <si>
    <t>Trebbin, Stadt</t>
  </si>
  <si>
    <t>Trebel</t>
  </si>
  <si>
    <t>Treben</t>
  </si>
  <si>
    <t>Trebendorf / Trjebin</t>
  </si>
  <si>
    <t>Trebgast</t>
  </si>
  <si>
    <t>Trebra</t>
  </si>
  <si>
    <t>Trebsen/Mulde, Stadt</t>
  </si>
  <si>
    <t>Trebur</t>
  </si>
  <si>
    <t>Trechtingshausen</t>
  </si>
  <si>
    <t>Treffelstein</t>
  </si>
  <si>
    <t>Treffurt, Stadt</t>
  </si>
  <si>
    <t>Treia</t>
  </si>
  <si>
    <t>Treis-Karden</t>
  </si>
  <si>
    <t>Tremsbüttel</t>
  </si>
  <si>
    <t>Trendelburg, Stadt</t>
  </si>
  <si>
    <t>Trennewurth</t>
  </si>
  <si>
    <t>Trent</t>
  </si>
  <si>
    <t>Treplin</t>
  </si>
  <si>
    <t>Treuchtlingen, St</t>
  </si>
  <si>
    <t>Treuen, Stadt</t>
  </si>
  <si>
    <t>Treuenbrietzen, Stadt</t>
  </si>
  <si>
    <t>Triberg im Schwarzwald, Stadt</t>
  </si>
  <si>
    <t>Tribsees, Stadt</t>
  </si>
  <si>
    <t>Triebel/Vogtl.</t>
  </si>
  <si>
    <t>Triefenstein, M</t>
  </si>
  <si>
    <t>Trier, Stadt</t>
  </si>
  <si>
    <t>Trierscheid</t>
  </si>
  <si>
    <t>Trierweiler</t>
  </si>
  <si>
    <t>Triftern, M</t>
  </si>
  <si>
    <t>Triglitz</t>
  </si>
  <si>
    <t>Trimbs</t>
  </si>
  <si>
    <t>Trimport</t>
  </si>
  <si>
    <t>Trinwillershagen</t>
  </si>
  <si>
    <t>Trippstadt</t>
  </si>
  <si>
    <t>Triptis, Stadt</t>
  </si>
  <si>
    <t>Trittau</t>
  </si>
  <si>
    <t>Trittenheim</t>
  </si>
  <si>
    <t>Tröbitz</t>
  </si>
  <si>
    <t>Tröbnitz</t>
  </si>
  <si>
    <t>Tröchtelborn</t>
  </si>
  <si>
    <t>Trochtelfingen, Stadt</t>
  </si>
  <si>
    <t>Trockenborn-Wolfersdorf</t>
  </si>
  <si>
    <t>Trogen</t>
  </si>
  <si>
    <t>Troisdorf, Stadt</t>
  </si>
  <si>
    <t>Trollenhagen</t>
  </si>
  <si>
    <t>Tröndel</t>
  </si>
  <si>
    <t>Trossin</t>
  </si>
  <si>
    <t>Trossingen, Stadt</t>
  </si>
  <si>
    <t>Tröstau</t>
  </si>
  <si>
    <t>Tröstauer Forst-Ost</t>
  </si>
  <si>
    <t>Tröstauer Forst-West</t>
  </si>
  <si>
    <t>Trostberg, St</t>
  </si>
  <si>
    <t>Trulben</t>
  </si>
  <si>
    <t>Trunkelsberg</t>
  </si>
  <si>
    <t>Tschernitz/Cersk</t>
  </si>
  <si>
    <t>Tschirn</t>
  </si>
  <si>
    <t>Tübingen, Universitätsstadt</t>
  </si>
  <si>
    <t>Tuchenbach</t>
  </si>
  <si>
    <t>Tülau</t>
  </si>
  <si>
    <t>Tümlauer Koog</t>
  </si>
  <si>
    <t>Tunau</t>
  </si>
  <si>
    <t>Tuningen</t>
  </si>
  <si>
    <t>Tuntenhausen</t>
  </si>
  <si>
    <t>Türkenfeld</t>
  </si>
  <si>
    <t>Türkheim, M</t>
  </si>
  <si>
    <t>Turnow-Preilack/Turnow-Pśiłuk</t>
  </si>
  <si>
    <t>Tussenhausen, M</t>
  </si>
  <si>
    <t>Tüßling, M</t>
  </si>
  <si>
    <t>Tutow</t>
  </si>
  <si>
    <t>Tüttendorf</t>
  </si>
  <si>
    <t>Tüttleben</t>
  </si>
  <si>
    <t>Tuttlingen, Stadt</t>
  </si>
  <si>
    <t>Tutzing</t>
  </si>
  <si>
    <t>Tützpatz</t>
  </si>
  <si>
    <t>Twedt</t>
  </si>
  <si>
    <t>Twist</t>
  </si>
  <si>
    <t>Twistetal</t>
  </si>
  <si>
    <t>Twistringen, Stadt</t>
  </si>
  <si>
    <t>Tyrlaching</t>
  </si>
  <si>
    <t>Übach-Palenberg, Stadt</t>
  </si>
  <si>
    <t>Übereisenbach</t>
  </si>
  <si>
    <t>Überherrn</t>
  </si>
  <si>
    <t>Überlingen, Stadt</t>
  </si>
  <si>
    <t>Übersee</t>
  </si>
  <si>
    <t>Ubstadt-Weiher</t>
  </si>
  <si>
    <t>Uchte, Flecken</t>
  </si>
  <si>
    <t>Üchtelhausen</t>
  </si>
  <si>
    <t>Uckerfelde</t>
  </si>
  <si>
    <t>Ückeritz, Seebad</t>
  </si>
  <si>
    <t>Uckerland</t>
  </si>
  <si>
    <t>Udenheim</t>
  </si>
  <si>
    <t>Uder</t>
  </si>
  <si>
    <t>Üdersdorf</t>
  </si>
  <si>
    <t>Udestedt</t>
  </si>
  <si>
    <t>Udler</t>
  </si>
  <si>
    <t>Uebigau-Wahrenbrück, Stadt</t>
  </si>
  <si>
    <t>Ueckermünde, Seebad , Stadt</t>
  </si>
  <si>
    <t>Uedem</t>
  </si>
  <si>
    <t>Uehlfeld, M</t>
  </si>
  <si>
    <t>Uehrde</t>
  </si>
  <si>
    <t>Uelitz</t>
  </si>
  <si>
    <t>Uelsby</t>
  </si>
  <si>
    <t>Uelsen</t>
  </si>
  <si>
    <t>Uelversheim</t>
  </si>
  <si>
    <t>Uelvesbüll</t>
  </si>
  <si>
    <t>Uelzen, Hansestadt</t>
  </si>
  <si>
    <t>Uersfeld</t>
  </si>
  <si>
    <t>Ueß</t>
  </si>
  <si>
    <t>Uetersen, Stadt</t>
  </si>
  <si>
    <t>Uettingen</t>
  </si>
  <si>
    <t>Uetze</t>
  </si>
  <si>
    <t>Uffenheim, St</t>
  </si>
  <si>
    <t>Uffing a.Staffelsee</t>
  </si>
  <si>
    <t>Uhingen, Stadt</t>
  </si>
  <si>
    <t>Uhldingen-Mühlhofen</t>
  </si>
  <si>
    <t>Uhler</t>
  </si>
  <si>
    <t>Ühlingen-Birkendorf</t>
  </si>
  <si>
    <t>Uhlstädt-Kirchhasel</t>
  </si>
  <si>
    <t>Ulm, Universitätsstadt</t>
  </si>
  <si>
    <t>Ulmen, Stadt</t>
  </si>
  <si>
    <t>Ulmet</t>
  </si>
  <si>
    <t>Ulrichstein, Stadt</t>
  </si>
  <si>
    <t>Ulsnis</t>
  </si>
  <si>
    <t>Umkirch</t>
  </si>
  <si>
    <t>Ummanz</t>
  </si>
  <si>
    <t>Ummendorf</t>
  </si>
  <si>
    <t>Ummern</t>
  </si>
  <si>
    <t>Ummerstadt, Stadt</t>
  </si>
  <si>
    <t>Umpferstedt</t>
  </si>
  <si>
    <t>Undeloh</t>
  </si>
  <si>
    <t>Undenheim</t>
  </si>
  <si>
    <t>Ungerhausen</t>
  </si>
  <si>
    <t>Ungerhauser Wald</t>
  </si>
  <si>
    <t>Unkel, Stadt</t>
  </si>
  <si>
    <t>Unkenbach</t>
  </si>
  <si>
    <t>Unlingen</t>
  </si>
  <si>
    <t>Unna, Stadt</t>
  </si>
  <si>
    <t>Unnau</t>
  </si>
  <si>
    <t>Unsleben</t>
  </si>
  <si>
    <t>Unstrut-Hainich</t>
  </si>
  <si>
    <t>Unstruttal</t>
  </si>
  <si>
    <t>Unterammergau</t>
  </si>
  <si>
    <t>Unterbodnitz</t>
  </si>
  <si>
    <t>Unterbreizbach</t>
  </si>
  <si>
    <t>Unterdießen</t>
  </si>
  <si>
    <t>Unterdietfurt</t>
  </si>
  <si>
    <t>Unteregg</t>
  </si>
  <si>
    <t>Untereisesheim</t>
  </si>
  <si>
    <t>Unterensingen</t>
  </si>
  <si>
    <t>Unterer Wald</t>
  </si>
  <si>
    <t>Unterföhring</t>
  </si>
  <si>
    <t>Untergriesbach, M</t>
  </si>
  <si>
    <t>Untergruppenbach</t>
  </si>
  <si>
    <t>Unterhaching</t>
  </si>
  <si>
    <t>Unterjeckenbach</t>
  </si>
  <si>
    <t>Unterkirnach</t>
  </si>
  <si>
    <t>Unterleinleiter</t>
  </si>
  <si>
    <t>Untermarchtal</t>
  </si>
  <si>
    <t>Untermaßfeld</t>
  </si>
  <si>
    <t>Untermeitingen</t>
  </si>
  <si>
    <t>Untermerzbach</t>
  </si>
  <si>
    <t>Untermünkheim</t>
  </si>
  <si>
    <t>Unterneukirchen</t>
  </si>
  <si>
    <t>Unterpleichfeld</t>
  </si>
  <si>
    <t>Unterreichenbach</t>
  </si>
  <si>
    <t>Unterreit</t>
  </si>
  <si>
    <t>Unterroggenburger Wald</t>
  </si>
  <si>
    <t>Unterroth</t>
  </si>
  <si>
    <t>Unterschleißheim, St</t>
  </si>
  <si>
    <t>Unterschneidheim</t>
  </si>
  <si>
    <t>Unterschwaningen</t>
  </si>
  <si>
    <t>Untershausen</t>
  </si>
  <si>
    <t>Untersiemau</t>
  </si>
  <si>
    <t>Unterspreewald</t>
  </si>
  <si>
    <t>Unterstadion</t>
  </si>
  <si>
    <t>Untersteinach</t>
  </si>
  <si>
    <t>Unterthingau, M</t>
  </si>
  <si>
    <t>Unterwachingen</t>
  </si>
  <si>
    <t>Unterwaldhausen</t>
  </si>
  <si>
    <t>Unterweißbach</t>
  </si>
  <si>
    <t>Unterwellenborn</t>
  </si>
  <si>
    <t>Unterwössen</t>
  </si>
  <si>
    <t>Untrasried</t>
  </si>
  <si>
    <t>Unzenberg</t>
  </si>
  <si>
    <t>Upahl</t>
  </si>
  <si>
    <t>Upgant-Schott</t>
  </si>
  <si>
    <t>Uphusum</t>
  </si>
  <si>
    <t>Uplengen</t>
  </si>
  <si>
    <t>Uppershausen</t>
  </si>
  <si>
    <t>Urbach</t>
  </si>
  <si>
    <t>Urbar</t>
  </si>
  <si>
    <t>Urleben</t>
  </si>
  <si>
    <t>Urmersbach</t>
  </si>
  <si>
    <t>Urmitz</t>
  </si>
  <si>
    <t>Ursberg</t>
  </si>
  <si>
    <t>Urschmitt</t>
  </si>
  <si>
    <t>Ursensollen</t>
  </si>
  <si>
    <t>Urspringen</t>
  </si>
  <si>
    <t>Ürzig</t>
  </si>
  <si>
    <t>Usch</t>
  </si>
  <si>
    <t>Usedom, Stadt</t>
  </si>
  <si>
    <t>Userin</t>
  </si>
  <si>
    <t>Usingen, Stadt</t>
  </si>
  <si>
    <t>Uslar, Stadt</t>
  </si>
  <si>
    <t>Ustersbach</t>
  </si>
  <si>
    <t>Utarp</t>
  </si>
  <si>
    <t>Utecht</t>
  </si>
  <si>
    <t>Utendorf</t>
  </si>
  <si>
    <t>Utersum</t>
  </si>
  <si>
    <t>Utscheid</t>
  </si>
  <si>
    <t>Uttenreuth</t>
  </si>
  <si>
    <t>Uttenweiler</t>
  </si>
  <si>
    <t>Üttfeld</t>
  </si>
  <si>
    <t>Utting am Ammersee</t>
  </si>
  <si>
    <t>Utzedel</t>
  </si>
  <si>
    <t>Utzenfeld</t>
  </si>
  <si>
    <t>Utzenhain</t>
  </si>
  <si>
    <t>Utzerath</t>
  </si>
  <si>
    <t>Üxheim</t>
  </si>
  <si>
    <t>Vaale</t>
  </si>
  <si>
    <t>Vaalermoor</t>
  </si>
  <si>
    <t>Vacha, Stadt</t>
  </si>
  <si>
    <t>Vachdorf</t>
  </si>
  <si>
    <t>Vachendorf</t>
  </si>
  <si>
    <t>Vahlberg</t>
  </si>
  <si>
    <t>Vahlbruch</t>
  </si>
  <si>
    <t>Vahlde</t>
  </si>
  <si>
    <t>Vaihingen an der Enz, Stadt</t>
  </si>
  <si>
    <t>Vallendar, Stadt</t>
  </si>
  <si>
    <t>Valley</t>
  </si>
  <si>
    <t>Valwig</t>
  </si>
  <si>
    <t>Varel, Stadt</t>
  </si>
  <si>
    <t>Varrel</t>
  </si>
  <si>
    <t>Vastorf</t>
  </si>
  <si>
    <t>Vaterstetten</t>
  </si>
  <si>
    <t>Vechelde</t>
  </si>
  <si>
    <t>Vechta, Stadt</t>
  </si>
  <si>
    <t>Veelböken</t>
  </si>
  <si>
    <t>Veilsdorf</t>
  </si>
  <si>
    <t>Veitsbronn</t>
  </si>
  <si>
    <t>Veitshöchheim</t>
  </si>
  <si>
    <t>Veitsrodt</t>
  </si>
  <si>
    <t>Velbert, Stadt</t>
  </si>
  <si>
    <t>Velburg, St</t>
  </si>
  <si>
    <t>Velden, M</t>
  </si>
  <si>
    <t>Velden, St</t>
  </si>
  <si>
    <t>Veldensteinerforst</t>
  </si>
  <si>
    <t>Veldenz</t>
  </si>
  <si>
    <t>Velen, Stadt</t>
  </si>
  <si>
    <t>Velgast</t>
  </si>
  <si>
    <t>Vellahn</t>
  </si>
  <si>
    <t>Vellberg, Stadt</t>
  </si>
  <si>
    <t>Vellmar, Stadt</t>
  </si>
  <si>
    <t>Velpke</t>
  </si>
  <si>
    <t>Velten, Stadt</t>
  </si>
  <si>
    <t>Veltheim (Ohe)</t>
  </si>
  <si>
    <t>Vendersheim</t>
  </si>
  <si>
    <t>Venningen</t>
  </si>
  <si>
    <t>Ventschow</t>
  </si>
  <si>
    <t>Verchen</t>
  </si>
  <si>
    <t>Verden (Aller), Stadt</t>
  </si>
  <si>
    <t>Veringenstadt, Stadt</t>
  </si>
  <si>
    <t>Verl, Stadt</t>
  </si>
  <si>
    <t>Versmold, Stadt</t>
  </si>
  <si>
    <t>Vestenbergsgreuth, M</t>
  </si>
  <si>
    <t>Vetschau/Spreewald / Wětošow/Błota, Stadt</t>
  </si>
  <si>
    <t>Vettelschoß</t>
  </si>
  <si>
    <t>Vettweiß</t>
  </si>
  <si>
    <t>Viechtach, St</t>
  </si>
  <si>
    <t>Vielank</t>
  </si>
  <si>
    <t>Vielbach</t>
  </si>
  <si>
    <t>Vielitzsee</t>
  </si>
  <si>
    <t>Vierden</t>
  </si>
  <si>
    <t>Viereck</t>
  </si>
  <si>
    <t>Viereth-Trunstadt</t>
  </si>
  <si>
    <t>Vierherrenborn</t>
  </si>
  <si>
    <t>Vierhöfen</t>
  </si>
  <si>
    <t>Vierkirchen</t>
  </si>
  <si>
    <t>Vierlinden</t>
  </si>
  <si>
    <t>Viernheim, Stadt</t>
  </si>
  <si>
    <t>Viersen, Stadt</t>
  </si>
  <si>
    <t>Vilgertshofen</t>
  </si>
  <si>
    <t>Villenbach</t>
  </si>
  <si>
    <t>Villingen-Schwenningen, Stadt</t>
  </si>
  <si>
    <t>Villingendorf</t>
  </si>
  <si>
    <t>Villmar, Marktflecken</t>
  </si>
  <si>
    <t>Vilsbiburg, St</t>
  </si>
  <si>
    <t>Vilseck, St</t>
  </si>
  <si>
    <t>Vilsheim</t>
  </si>
  <si>
    <t>Vilshofen an der Donau, St</t>
  </si>
  <si>
    <t>Vinningen</t>
  </si>
  <si>
    <t>Viöl</t>
  </si>
  <si>
    <t>Virneburg</t>
  </si>
  <si>
    <t>Visbek</t>
  </si>
  <si>
    <t>Visselhövede, Stadt</t>
  </si>
  <si>
    <t>Vlotho, Stadt</t>
  </si>
  <si>
    <t>Voerde (Niederrhein), Stadt</t>
  </si>
  <si>
    <t>Vogelsang</t>
  </si>
  <si>
    <t>Vogelsang-Warsin</t>
  </si>
  <si>
    <t>Vogelsberg</t>
  </si>
  <si>
    <t>Vögelsen</t>
  </si>
  <si>
    <t>Vogt</t>
  </si>
  <si>
    <t>Vogtareuth</t>
  </si>
  <si>
    <t>Vogtei</t>
  </si>
  <si>
    <t>Vogtsburg im Kaiserstuhl, Stadt</t>
  </si>
  <si>
    <t>Vohburg a.d.Donau, St</t>
  </si>
  <si>
    <t>Vohenstrauß, St</t>
  </si>
  <si>
    <t>Vöhl, Nationalparkgemeinde</t>
  </si>
  <si>
    <t>Vöhrenbach, Stadt</t>
  </si>
  <si>
    <t>Vöhringen</t>
  </si>
  <si>
    <t>Vöhringen, St</t>
  </si>
  <si>
    <t>Voigtsdahlum, gemfr. Gebiet</t>
  </si>
  <si>
    <t>Voigtsdorf</t>
  </si>
  <si>
    <t>Volkach, St</t>
  </si>
  <si>
    <t>Volkenschwand</t>
  </si>
  <si>
    <t>Volkerode</t>
  </si>
  <si>
    <t>Völkersweiler</t>
  </si>
  <si>
    <t>Volkertshausen</t>
  </si>
  <si>
    <t>Volkerzen</t>
  </si>
  <si>
    <t>Volkesfeld</t>
  </si>
  <si>
    <t>Völklingen, Stadt</t>
  </si>
  <si>
    <t>Volkmannsdorf</t>
  </si>
  <si>
    <t>Volkmarsen, Stadt</t>
  </si>
  <si>
    <t>Vollburg</t>
  </si>
  <si>
    <t>Vollersode</t>
  </si>
  <si>
    <t>Vollersroda</t>
  </si>
  <si>
    <t>Vollerwiek</t>
  </si>
  <si>
    <t>Vollmersbach</t>
  </si>
  <si>
    <t>Vollmershain</t>
  </si>
  <si>
    <t>Vollmersweiler</t>
  </si>
  <si>
    <t>Vollrathsruhe</t>
  </si>
  <si>
    <t>Vollstedt</t>
  </si>
  <si>
    <t>Völpke</t>
  </si>
  <si>
    <t>Völschow</t>
  </si>
  <si>
    <t>Volsemenhusen</t>
  </si>
  <si>
    <t>Voltlage</t>
  </si>
  <si>
    <t>Volxheim</t>
  </si>
  <si>
    <t>Vorbach</t>
  </si>
  <si>
    <t>Vorbeck</t>
  </si>
  <si>
    <t>Vorderweidenthal</t>
  </si>
  <si>
    <t>Vordorf</t>
  </si>
  <si>
    <t>Vordorfer Forst</t>
  </si>
  <si>
    <t>Vorra</t>
  </si>
  <si>
    <t>Vörstetten</t>
  </si>
  <si>
    <t>Vorwerk</t>
  </si>
  <si>
    <t>Vreden, Stadt</t>
  </si>
  <si>
    <t>Vrees</t>
  </si>
  <si>
    <t>Waabs</t>
  </si>
  <si>
    <t>Waake</t>
  </si>
  <si>
    <t>Waakirchen</t>
  </si>
  <si>
    <t>Waal, M</t>
  </si>
  <si>
    <t>Wabern</t>
  </si>
  <si>
    <t>Wachau</t>
  </si>
  <si>
    <t>Wachenheim</t>
  </si>
  <si>
    <t>Wachenheim an der Weinstraße, Stadt</t>
  </si>
  <si>
    <t>Wachenroth, M</t>
  </si>
  <si>
    <t>Wachstedt</t>
  </si>
  <si>
    <t>Wachtberg</t>
  </si>
  <si>
    <t>Wachtendonk</t>
  </si>
  <si>
    <t>Wächtersbach, Stadt</t>
  </si>
  <si>
    <t>Wacken</t>
  </si>
  <si>
    <t>Wackerow</t>
  </si>
  <si>
    <t>Wackersberg</t>
  </si>
  <si>
    <t>Wackersdorf</t>
  </si>
  <si>
    <t>Waddeweitz</t>
  </si>
  <si>
    <t>Wadern, Stadt</t>
  </si>
  <si>
    <t>Wadersloh</t>
  </si>
  <si>
    <t>Wadgassen</t>
  </si>
  <si>
    <t>Waffenbrunn</t>
  </si>
  <si>
    <t>Wagenfeld</t>
  </si>
  <si>
    <t>Wagenhausen</t>
  </si>
  <si>
    <t>Wagenhoff</t>
  </si>
  <si>
    <t>Wagersrott</t>
  </si>
  <si>
    <t>Waghäusel, Stadt</t>
  </si>
  <si>
    <t>Waging a.See, M</t>
  </si>
  <si>
    <t>Waginger See</t>
  </si>
  <si>
    <t>Wahlbach</t>
  </si>
  <si>
    <t>Wahlenau</t>
  </si>
  <si>
    <t>Wahlhausen</t>
  </si>
  <si>
    <t>Wahlheim</t>
  </si>
  <si>
    <t>Wahlrod</t>
  </si>
  <si>
    <t>Wahlstedt, Stadt</t>
  </si>
  <si>
    <t>Wahlstorf</t>
  </si>
  <si>
    <t>Wahnwegen</t>
  </si>
  <si>
    <t>Wahrenholz</t>
  </si>
  <si>
    <t>Waiblingen, Stadt</t>
  </si>
  <si>
    <t>Waibstadt, Stadt</t>
  </si>
  <si>
    <t>Waidacher Forst</t>
  </si>
  <si>
    <t>Waidhaus, M</t>
  </si>
  <si>
    <t>Waidhofen</t>
  </si>
  <si>
    <t>Waigandshain</t>
  </si>
  <si>
    <t>Waigolshausen</t>
  </si>
  <si>
    <t>Wain</t>
  </si>
  <si>
    <t>Waischenfeld, St</t>
  </si>
  <si>
    <t>Wakendorf I</t>
  </si>
  <si>
    <t>Wakendorf II</t>
  </si>
  <si>
    <t>Walchum</t>
  </si>
  <si>
    <t>Wald</t>
  </si>
  <si>
    <t>Wald-Michelbach</t>
  </si>
  <si>
    <t>Waldachtal</t>
  </si>
  <si>
    <t>Waldalgesheim</t>
  </si>
  <si>
    <t>Waldaschaff</t>
  </si>
  <si>
    <t>Waldaschaffer Forst</t>
  </si>
  <si>
    <t>Waldböckelheim</t>
  </si>
  <si>
    <t>Waldbreitbach</t>
  </si>
  <si>
    <t>Waldbröl, Stadt</t>
  </si>
  <si>
    <t>Waldbronn</t>
  </si>
  <si>
    <t>Waldbrunn</t>
  </si>
  <si>
    <t>Waldbrunn (Westerwald)</t>
  </si>
  <si>
    <t>Waldburg</t>
  </si>
  <si>
    <t>Waldbüttelbrunn</t>
  </si>
  <si>
    <t>Walddorfhäslach</t>
  </si>
  <si>
    <t>Waldeck</t>
  </si>
  <si>
    <t>Waldeck, Nationalparkstadt</t>
  </si>
  <si>
    <t>Waldems</t>
  </si>
  <si>
    <t>Waldenbuch, Stadt</t>
  </si>
  <si>
    <t>Waldenburg, Stadt</t>
  </si>
  <si>
    <t>Walderbach</t>
  </si>
  <si>
    <t>Waldershof, St</t>
  </si>
  <si>
    <t>Waldesch</t>
  </si>
  <si>
    <t>Waldfensterer Forst</t>
  </si>
  <si>
    <t>Waldfeucht</t>
  </si>
  <si>
    <t>Waldfischbach-Burgalben</t>
  </si>
  <si>
    <t>Waldgrehweiler</t>
  </si>
  <si>
    <t>Waldhambach</t>
  </si>
  <si>
    <t>Waldhäuserwald</t>
  </si>
  <si>
    <t>Waldheim, Stadt</t>
  </si>
  <si>
    <t>Waldhof-Falkenstein</t>
  </si>
  <si>
    <t>Waldhufen</t>
  </si>
  <si>
    <t>Waldkappel, Stadt</t>
  </si>
  <si>
    <t>Waldkirch, Stadt</t>
  </si>
  <si>
    <t>Waldkirchen, St</t>
  </si>
  <si>
    <t>Waldkraiburg, St</t>
  </si>
  <si>
    <t>Waldlaubersheim</t>
  </si>
  <si>
    <t>Waldleiningen</t>
  </si>
  <si>
    <t>Waldmohr, Stadt</t>
  </si>
  <si>
    <t>Waldmühlen</t>
  </si>
  <si>
    <t>Waldmünchen, St</t>
  </si>
  <si>
    <t>Waldorf</t>
  </si>
  <si>
    <t>Waldrach</t>
  </si>
  <si>
    <t>Waldrohrbach</t>
  </si>
  <si>
    <t>Waldsassen, St</t>
  </si>
  <si>
    <t>Waldsee</t>
  </si>
  <si>
    <t>Waldshut-Tiengen, Stadt</t>
  </si>
  <si>
    <t>Waldsieversdorf</t>
  </si>
  <si>
    <t>Waldsolms</t>
  </si>
  <si>
    <t>Waldstetten</t>
  </si>
  <si>
    <t>Waldstetten, M</t>
  </si>
  <si>
    <t>Waldthurn, M</t>
  </si>
  <si>
    <t>Waldweiler</t>
  </si>
  <si>
    <t>Walhausen</t>
  </si>
  <si>
    <t>Walheim</t>
  </si>
  <si>
    <t>Walkendorf</t>
  </si>
  <si>
    <t>Walkenried</t>
  </si>
  <si>
    <t>Walkertshofen</t>
  </si>
  <si>
    <t>Walksfelde</t>
  </si>
  <si>
    <t>Walldorf, Stadt</t>
  </si>
  <si>
    <t>Walldürn, Stadt</t>
  </si>
  <si>
    <t>Wallen</t>
  </si>
  <si>
    <t>Wallenborn</t>
  </si>
  <si>
    <t>Wallendorf</t>
  </si>
  <si>
    <t>Wallenfels, St</t>
  </si>
  <si>
    <t>Wallenhorst</t>
  </si>
  <si>
    <t>Wallerfangen</t>
  </si>
  <si>
    <t>Wallerfing</t>
  </si>
  <si>
    <t>Wallersdorf, M</t>
  </si>
  <si>
    <t>Wallersheim</t>
  </si>
  <si>
    <t>Wallerstein, M</t>
  </si>
  <si>
    <t>Wallertheim</t>
  </si>
  <si>
    <t>Wallgau</t>
  </si>
  <si>
    <t>Wallhalben</t>
  </si>
  <si>
    <t>Wallhausen</t>
  </si>
  <si>
    <t>Wallmenroth</t>
  </si>
  <si>
    <t>Wallmerod</t>
  </si>
  <si>
    <t>Wallsbüll</t>
  </si>
  <si>
    <t>Wallscheid</t>
  </si>
  <si>
    <t>Wallstawe</t>
  </si>
  <si>
    <t>Walluf</t>
  </si>
  <si>
    <t>Walow</t>
  </si>
  <si>
    <t>Walpernhain</t>
  </si>
  <si>
    <t>Walpertskirchen</t>
  </si>
  <si>
    <t>Walschleben</t>
  </si>
  <si>
    <t>Walsdorf</t>
  </si>
  <si>
    <t>Walshausen</t>
  </si>
  <si>
    <t>Walsheim</t>
  </si>
  <si>
    <t>Walsleben</t>
  </si>
  <si>
    <t>Walsrode, Stadt</t>
  </si>
  <si>
    <t>Waltenhausen</t>
  </si>
  <si>
    <t>Waltenhofen</t>
  </si>
  <si>
    <t>Walterschen</t>
  </si>
  <si>
    <t>Waltersdorf</t>
  </si>
  <si>
    <t>Waltershausen, Stadt</t>
  </si>
  <si>
    <t>Walting</t>
  </si>
  <si>
    <t>Waltrop, Stadt</t>
  </si>
  <si>
    <t>Walzbachtal</t>
  </si>
  <si>
    <t>Wanderup</t>
  </si>
  <si>
    <t>Wandlitz</t>
  </si>
  <si>
    <t>Wanfried, Stadt</t>
  </si>
  <si>
    <t>Wang</t>
  </si>
  <si>
    <t>Wangelau</t>
  </si>
  <si>
    <t>Wangelnstedt</t>
  </si>
  <si>
    <t>Wangels</t>
  </si>
  <si>
    <t>Wangen</t>
  </si>
  <si>
    <t>Wangen im Allgäu, Stadt</t>
  </si>
  <si>
    <t>Wangerland</t>
  </si>
  <si>
    <t>Wangerooge, Nordseebad</t>
  </si>
  <si>
    <t>Wankendorf</t>
  </si>
  <si>
    <t>Wanna</t>
  </si>
  <si>
    <t>Wannweil</t>
  </si>
  <si>
    <t>Wanzleben-Börde, Stadt</t>
  </si>
  <si>
    <t>Wapelfeld</t>
  </si>
  <si>
    <t>Warberg</t>
  </si>
  <si>
    <t>Warburg, Hansestadt</t>
  </si>
  <si>
    <t>Wardenburg</t>
  </si>
  <si>
    <t>Warder</t>
  </si>
  <si>
    <t>Wardow</t>
  </si>
  <si>
    <t>Waren (Müritz), Stadt</t>
  </si>
  <si>
    <t>Warendorf, Stadt</t>
  </si>
  <si>
    <t>Warin, Stadt</t>
  </si>
  <si>
    <t>Warlitz</t>
  </si>
  <si>
    <t>Warlow</t>
  </si>
  <si>
    <t>Warmensteinach</t>
  </si>
  <si>
    <t>Warmensteinacher Forst-Nord</t>
  </si>
  <si>
    <t>Warmsen</t>
  </si>
  <si>
    <t>Warmsroth</t>
  </si>
  <si>
    <t>Warnau</t>
  </si>
  <si>
    <t>Warngau</t>
  </si>
  <si>
    <t>Warnkenhagen</t>
  </si>
  <si>
    <t>Warnow</t>
  </si>
  <si>
    <t>Warpe</t>
  </si>
  <si>
    <t>Warrenzin</t>
  </si>
  <si>
    <t>Warringholz</t>
  </si>
  <si>
    <t>Warsow</t>
  </si>
  <si>
    <t>Warstein, Stadt</t>
  </si>
  <si>
    <t>Wartenberg</t>
  </si>
  <si>
    <t>Wartenberg-Rohrbach</t>
  </si>
  <si>
    <t>Wartenberg, M</t>
  </si>
  <si>
    <t>Warthausen</t>
  </si>
  <si>
    <t>Wartmannsroth</t>
  </si>
  <si>
    <t>Warwerort</t>
  </si>
  <si>
    <t>Wasbek</t>
  </si>
  <si>
    <t>Wasbüttel</t>
  </si>
  <si>
    <t>Wäschenbeuren</t>
  </si>
  <si>
    <t>Wasenbach</t>
  </si>
  <si>
    <t>Wassenach</t>
  </si>
  <si>
    <t>Wassenberg, Stadt</t>
  </si>
  <si>
    <t>Wasserburg (Bodensee)</t>
  </si>
  <si>
    <t>Wasserburg a.Inn, St</t>
  </si>
  <si>
    <t>Wasserliesch</t>
  </si>
  <si>
    <t>Wasserlosen</t>
  </si>
  <si>
    <t>Wasserthaleben</t>
  </si>
  <si>
    <t>Wassertrüdingen, St</t>
  </si>
  <si>
    <t>Wasungen, Stadt</t>
  </si>
  <si>
    <t>Wathlingen</t>
  </si>
  <si>
    <t>Wattenbek</t>
  </si>
  <si>
    <t>Wattendorf</t>
  </si>
  <si>
    <t>Wattenheim</t>
  </si>
  <si>
    <t>Watzerath</t>
  </si>
  <si>
    <t>Wawern</t>
  </si>
  <si>
    <t>Waxweiler</t>
  </si>
  <si>
    <t>Wechingen</t>
  </si>
  <si>
    <t>Wechselburg</t>
  </si>
  <si>
    <t>Weddelbrook</t>
  </si>
  <si>
    <t>Weddingstedt</t>
  </si>
  <si>
    <t>Wedel, Stadt</t>
  </si>
  <si>
    <t>Wedemark</t>
  </si>
  <si>
    <t>Wedendorfersee</t>
  </si>
  <si>
    <t>Weede</t>
  </si>
  <si>
    <t>Weener, Stadt</t>
  </si>
  <si>
    <t>Wees</t>
  </si>
  <si>
    <t>Weesby</t>
  </si>
  <si>
    <t>Weeze</t>
  </si>
  <si>
    <t>Wefensleben</t>
  </si>
  <si>
    <t>Wegberg, Stadt</t>
  </si>
  <si>
    <t>Wegeleben, Stadt</t>
  </si>
  <si>
    <t>Wegscheid, M</t>
  </si>
  <si>
    <t>Wehingen</t>
  </si>
  <si>
    <t>Wehnde</t>
  </si>
  <si>
    <t>Wehr</t>
  </si>
  <si>
    <t>Wehr, Stadt</t>
  </si>
  <si>
    <t>Wehrbleck</t>
  </si>
  <si>
    <t>Wehretal</t>
  </si>
  <si>
    <t>Wehrheim</t>
  </si>
  <si>
    <t>Wehringen</t>
  </si>
  <si>
    <t>Weibern</t>
  </si>
  <si>
    <t>Weibersbrunn</t>
  </si>
  <si>
    <t>Weichering</t>
  </si>
  <si>
    <t>Weichs</t>
  </si>
  <si>
    <t>Weida, Stadt</t>
  </si>
  <si>
    <t>Weiden</t>
  </si>
  <si>
    <t>Weiden i.d.OPf.</t>
  </si>
  <si>
    <t>Weidenbach</t>
  </si>
  <si>
    <t>Weidenbach, M</t>
  </si>
  <si>
    <t>Weidenberg, M</t>
  </si>
  <si>
    <t>Weidenhahn</t>
  </si>
  <si>
    <t>Weidenstetten</t>
  </si>
  <si>
    <t>Weidenthal</t>
  </si>
  <si>
    <t>Weidhausen b.Coburg</t>
  </si>
  <si>
    <t>Weiding</t>
  </si>
  <si>
    <t>Weidingen</t>
  </si>
  <si>
    <t>Weigendorf</t>
  </si>
  <si>
    <t>Weigenheim</t>
  </si>
  <si>
    <t>Weigler</t>
  </si>
  <si>
    <t>Weihenzell</t>
  </si>
  <si>
    <t>Weiherhammer</t>
  </si>
  <si>
    <t>Weihmichl</t>
  </si>
  <si>
    <t>Weikersheim, Stadt</t>
  </si>
  <si>
    <t>Weil</t>
  </si>
  <si>
    <t>Weil am Rhein, Stadt</t>
  </si>
  <si>
    <t>Weil der Stadt, Stadt</t>
  </si>
  <si>
    <t>Weil im Schönbuch</t>
  </si>
  <si>
    <t>Weilar</t>
  </si>
  <si>
    <t>Weilbach, M</t>
  </si>
  <si>
    <t>Weilburg, Stadt</t>
  </si>
  <si>
    <t>Weilen unter den Rinnen</t>
  </si>
  <si>
    <t>Weiler</t>
  </si>
  <si>
    <t>Weiler bei Bingen</t>
  </si>
  <si>
    <t>Weiler bei Monzingen</t>
  </si>
  <si>
    <t>Weiler-Simmerberg, M</t>
  </si>
  <si>
    <t>Weilerbach</t>
  </si>
  <si>
    <t>Weilersbach</t>
  </si>
  <si>
    <t>Weilerswist</t>
  </si>
  <si>
    <t>Weilheim</t>
  </si>
  <si>
    <t>Weilheim an der Teck, Stadt</t>
  </si>
  <si>
    <t>Weilheim i.OB, St</t>
  </si>
  <si>
    <t>Weilmünster, Marktflecken</t>
  </si>
  <si>
    <t>Weilrod</t>
  </si>
  <si>
    <t>Weiltingen, M</t>
  </si>
  <si>
    <t>Weimar (Lahn)</t>
  </si>
  <si>
    <t>Weimar, Stadt</t>
  </si>
  <si>
    <t>Weinähr</t>
  </si>
  <si>
    <t>Weinbach</t>
  </si>
  <si>
    <t>Weinböhla</t>
  </si>
  <si>
    <t>Weingarten (Baden)</t>
  </si>
  <si>
    <t>Weingarten (Pfalz)</t>
  </si>
  <si>
    <t>Weingarten, Stadt</t>
  </si>
  <si>
    <t>Weinheim, Stadt</t>
  </si>
  <si>
    <t>Weinolsheim</t>
  </si>
  <si>
    <t>Weinsberg, Stadt</t>
  </si>
  <si>
    <t>Weinsheim</t>
  </si>
  <si>
    <t>Weinstadt, Stadt</t>
  </si>
  <si>
    <t>Weira</t>
  </si>
  <si>
    <t>Weischlitz</t>
  </si>
  <si>
    <t>Weisel</t>
  </si>
  <si>
    <t>Weisen</t>
  </si>
  <si>
    <t>Weisenbach</t>
  </si>
  <si>
    <t>Weisendorf, M</t>
  </si>
  <si>
    <t>Weisenheim am Berg</t>
  </si>
  <si>
    <t>Weisenheim am Sand</t>
  </si>
  <si>
    <t>Weiskirchen</t>
  </si>
  <si>
    <t>Weismain, St</t>
  </si>
  <si>
    <t>Weissach</t>
  </si>
  <si>
    <t>Weissach im Tal</t>
  </si>
  <si>
    <t>Weißbach</t>
  </si>
  <si>
    <t>Weißdorf</t>
  </si>
  <si>
    <t>Weißenberg / Wóspork, Stadt</t>
  </si>
  <si>
    <t>Weißenborn</t>
  </si>
  <si>
    <t>Weißenborn/Erzgeb.</t>
  </si>
  <si>
    <t>Weißenbrunn</t>
  </si>
  <si>
    <t>Weißenburg i.Bay., GKSt</t>
  </si>
  <si>
    <t>Weißendorf</t>
  </si>
  <si>
    <t>Weißenfels, Stadt</t>
  </si>
  <si>
    <t>Weißenhorn, St</t>
  </si>
  <si>
    <t>Weißenohe</t>
  </si>
  <si>
    <t>Weißensberg</t>
  </si>
  <si>
    <t>Weißensee, Stadt</t>
  </si>
  <si>
    <t>Weißenstadt, St</t>
  </si>
  <si>
    <t>Weißenstadter Forst-Nord</t>
  </si>
  <si>
    <t>Weißenstadter Forst-Süd</t>
  </si>
  <si>
    <t>Weißenthurm, Stadt</t>
  </si>
  <si>
    <t>Weißkeißel / Wuskidź</t>
  </si>
  <si>
    <t>Weißwasser/O.L., Stadt / Běła Woda</t>
  </si>
  <si>
    <t>Weisweil</t>
  </si>
  <si>
    <t>Weitefeld</t>
  </si>
  <si>
    <t>Weitendorf</t>
  </si>
  <si>
    <t>Weitenhagen</t>
  </si>
  <si>
    <t>Weitersbach</t>
  </si>
  <si>
    <t>Weitersborn</t>
  </si>
  <si>
    <t>Weitersburg</t>
  </si>
  <si>
    <t>Weiterstadt, Stadt</t>
  </si>
  <si>
    <t>Weitersweiler</t>
  </si>
  <si>
    <t>Weitnau, M</t>
  </si>
  <si>
    <t>Weitramsdorf</t>
  </si>
  <si>
    <t>Welcherath</t>
  </si>
  <si>
    <t>Welchweiler</t>
  </si>
  <si>
    <t>Welden, M</t>
  </si>
  <si>
    <t>Welgesheim</t>
  </si>
  <si>
    <t>Welkenbach</t>
  </si>
  <si>
    <t>Welle</t>
  </si>
  <si>
    <t>Wellen</t>
  </si>
  <si>
    <t>Wellendingen</t>
  </si>
  <si>
    <t>Wellheim, M</t>
  </si>
  <si>
    <t>Welling</t>
  </si>
  <si>
    <t>Welmbüttel</t>
  </si>
  <si>
    <t>Welschbillig</t>
  </si>
  <si>
    <t>Welschenbach</t>
  </si>
  <si>
    <t>Welschneudorf</t>
  </si>
  <si>
    <t>Welt</t>
  </si>
  <si>
    <t>Welterod</t>
  </si>
  <si>
    <t>Weltersburg</t>
  </si>
  <si>
    <t>Welver</t>
  </si>
  <si>
    <t>Welzheim, Stadt</t>
  </si>
  <si>
    <t>Welzow/Wjelcej, Stadt</t>
  </si>
  <si>
    <t>Wembach</t>
  </si>
  <si>
    <t>Wemding, St</t>
  </si>
  <si>
    <t>Wendeburg</t>
  </si>
  <si>
    <t>Wendelsheim</t>
  </si>
  <si>
    <t>Wendelstein, M</t>
  </si>
  <si>
    <t>Wenden</t>
  </si>
  <si>
    <t>Wendisch Baggendorf</t>
  </si>
  <si>
    <t>Wendisch Evern</t>
  </si>
  <si>
    <t>Wendisch Rietz</t>
  </si>
  <si>
    <t>Wendlingen am Neckar, Stadt</t>
  </si>
  <si>
    <t>Wendorf</t>
  </si>
  <si>
    <t>Wendtorf</t>
  </si>
  <si>
    <t>Weng</t>
  </si>
  <si>
    <t>Wennbüttel</t>
  </si>
  <si>
    <t>Wennigsen (Deister)</t>
  </si>
  <si>
    <t>Wenningstedt-Braderup (Sylt)</t>
  </si>
  <si>
    <t>Wensin</t>
  </si>
  <si>
    <t>Wentorf (Amt Sandesneben)</t>
  </si>
  <si>
    <t>Wentorf bei Hamburg</t>
  </si>
  <si>
    <t>Wenzen, gemfr. Gebiet</t>
  </si>
  <si>
    <t>Wenzenbach</t>
  </si>
  <si>
    <t>Wenzendorf</t>
  </si>
  <si>
    <t>Wenzlow</t>
  </si>
  <si>
    <t>Werbach</t>
  </si>
  <si>
    <t>Werben (Elbe), Hansestadt</t>
  </si>
  <si>
    <t>Werben/Wjerbno</t>
  </si>
  <si>
    <t>Werda</t>
  </si>
  <si>
    <t>Werdau, Stadt</t>
  </si>
  <si>
    <t>Werder</t>
  </si>
  <si>
    <t>Werder (Havel), Stadt</t>
  </si>
  <si>
    <t>Werdohl, Stadt</t>
  </si>
  <si>
    <t>Werdum</t>
  </si>
  <si>
    <t>Werkhausen</t>
  </si>
  <si>
    <t>Werl, Stadt</t>
  </si>
  <si>
    <t>Werlte, Stadt</t>
  </si>
  <si>
    <t>Wermelskirchen, Stadt</t>
  </si>
  <si>
    <t>Wermsdorf</t>
  </si>
  <si>
    <t>Wernau (Neckar), Stadt</t>
  </si>
  <si>
    <t>Wernberg-Köblitz, M</t>
  </si>
  <si>
    <t>Wernburg</t>
  </si>
  <si>
    <t>Werne, Stadt</t>
  </si>
  <si>
    <t>Werneck, M</t>
  </si>
  <si>
    <t>Wernersberg</t>
  </si>
  <si>
    <t>Werneuchen, Stadt</t>
  </si>
  <si>
    <t>Wernigerode, Stadt</t>
  </si>
  <si>
    <t>Werningshausen</t>
  </si>
  <si>
    <t>Weroth</t>
  </si>
  <si>
    <t>Werpeloh</t>
  </si>
  <si>
    <t>Werra-Suhl-Tal, Stadt</t>
  </si>
  <si>
    <t>Wershofen</t>
  </si>
  <si>
    <t>Wertach, M</t>
  </si>
  <si>
    <t>Wertheim, Stadt</t>
  </si>
  <si>
    <t>Werther</t>
  </si>
  <si>
    <t>Werther (Westf.), Stadt</t>
  </si>
  <si>
    <t>Wertingen, St</t>
  </si>
  <si>
    <t>Wesel, Stadt</t>
  </si>
  <si>
    <t>Weselberg</t>
  </si>
  <si>
    <t>Wesenberg</t>
  </si>
  <si>
    <t>Wesenberg, Stadt</t>
  </si>
  <si>
    <t>Wesendorf</t>
  </si>
  <si>
    <t>Wesertal</t>
  </si>
  <si>
    <t>Wesselburen, Stadt</t>
  </si>
  <si>
    <t>Wesselburener Deichhausen</t>
  </si>
  <si>
    <t>Wesselburenerkoog</t>
  </si>
  <si>
    <t>Wesseling, Stadt</t>
  </si>
  <si>
    <t>Wesseln</t>
  </si>
  <si>
    <t>Weßling</t>
  </si>
  <si>
    <t>Wessobrunn</t>
  </si>
  <si>
    <t>Weste</t>
  </si>
  <si>
    <t>Westendorf</t>
  </si>
  <si>
    <t>Westensee</t>
  </si>
  <si>
    <t>Wester-Ohrstedt</t>
  </si>
  <si>
    <t>Westerau</t>
  </si>
  <si>
    <t>Westerborstel</t>
  </si>
  <si>
    <t>Westerburg, Stadt</t>
  </si>
  <si>
    <t>Westerdeichstrich</t>
  </si>
  <si>
    <t>Westergellersen</t>
  </si>
  <si>
    <t>Westerheim</t>
  </si>
  <si>
    <t>Westerhever</t>
  </si>
  <si>
    <t>Westerholt</t>
  </si>
  <si>
    <t>Westerholz</t>
  </si>
  <si>
    <t>Westerhorn</t>
  </si>
  <si>
    <t>Westerkappeln</t>
  </si>
  <si>
    <t>Westermoor</t>
  </si>
  <si>
    <t>Westerngrund</t>
  </si>
  <si>
    <t>Westernohe</t>
  </si>
  <si>
    <t>Westerrade</t>
  </si>
  <si>
    <t>Westerrönfeld</t>
  </si>
  <si>
    <t>Westerstede, Stadt</t>
  </si>
  <si>
    <t>Westerstetten</t>
  </si>
  <si>
    <t>Westertimke</t>
  </si>
  <si>
    <t>Westerwalsede</t>
  </si>
  <si>
    <t>Westgreußen</t>
  </si>
  <si>
    <t>Westhausen</t>
  </si>
  <si>
    <t>Westheide</t>
  </si>
  <si>
    <t>Westheim</t>
  </si>
  <si>
    <t>Westheim (Pfalz)</t>
  </si>
  <si>
    <t>Westhofen</t>
  </si>
  <si>
    <t>Westoverledingen</t>
  </si>
  <si>
    <t>Westre</t>
  </si>
  <si>
    <t>Wethau</t>
  </si>
  <si>
    <t>Wetschen</t>
  </si>
  <si>
    <t>Wettenberg</t>
  </si>
  <si>
    <t>Wetter (Hessen), Stadt</t>
  </si>
  <si>
    <t>Wetter (Ruhr), Stadt</t>
  </si>
  <si>
    <t>Wetterzeube</t>
  </si>
  <si>
    <t>Wettin-Löbejün, Stadt</t>
  </si>
  <si>
    <t>Wettlingen</t>
  </si>
  <si>
    <t>Wettringen</t>
  </si>
  <si>
    <t>Wettrup</t>
  </si>
  <si>
    <t>Wettstetten</t>
  </si>
  <si>
    <t>Wetzlar, Stadt</t>
  </si>
  <si>
    <t>Wewelsfleth</t>
  </si>
  <si>
    <t>Weyarn</t>
  </si>
  <si>
    <t>Weyer</t>
  </si>
  <si>
    <t>Weyerbusch</t>
  </si>
  <si>
    <t>Weyhausen</t>
  </si>
  <si>
    <t>Weyhe</t>
  </si>
  <si>
    <t>Weyher in der Pfalz</t>
  </si>
  <si>
    <t>Wichmar</t>
  </si>
  <si>
    <t>Wickede (Ruhr)</t>
  </si>
  <si>
    <t>Wickenrodt</t>
  </si>
  <si>
    <t>Widdern, Stadt</t>
  </si>
  <si>
    <t>Wiebelsheim</t>
  </si>
  <si>
    <t>Wieck a. Darß</t>
  </si>
  <si>
    <t>Wied</t>
  </si>
  <si>
    <t>Wiedemar</t>
  </si>
  <si>
    <t>Wieden</t>
  </si>
  <si>
    <t>Wiedenborstel</t>
  </si>
  <si>
    <t>Wiedensahl, Flecken</t>
  </si>
  <si>
    <t>Wiedergeltingen</t>
  </si>
  <si>
    <t>Wiefelstede</t>
  </si>
  <si>
    <t>Wiegendorf</t>
  </si>
  <si>
    <t>Wiehl, Stadt</t>
  </si>
  <si>
    <t>Wiek</t>
  </si>
  <si>
    <t>Wielen</t>
  </si>
  <si>
    <t>Wielenbach</t>
  </si>
  <si>
    <t>Wiemersdorf</t>
  </si>
  <si>
    <t>Wiemerstedt</t>
  </si>
  <si>
    <t>Wiendorf</t>
  </si>
  <si>
    <t>Wienhausen, Klostergemeinde</t>
  </si>
  <si>
    <t>Wiernsheim</t>
  </si>
  <si>
    <t>Wierschem</t>
  </si>
  <si>
    <t>Wiersdorf</t>
  </si>
  <si>
    <t>Wiershop</t>
  </si>
  <si>
    <t>Wiesau, M</t>
  </si>
  <si>
    <t>Wiesbach</t>
  </si>
  <si>
    <t>Wiesbaden, Landeshauptstadt</t>
  </si>
  <si>
    <t>Wiesbaum</t>
  </si>
  <si>
    <t>Wiesemscheid</t>
  </si>
  <si>
    <t>Wiesen</t>
  </si>
  <si>
    <t>Wiesenau</t>
  </si>
  <si>
    <t>Wiesenaue</t>
  </si>
  <si>
    <t>Wiesenbach</t>
  </si>
  <si>
    <t>Wiesenbronn</t>
  </si>
  <si>
    <t>Wiesenburg/Mark</t>
  </si>
  <si>
    <t>Wiesener Forst</t>
  </si>
  <si>
    <t>Wiesenfeld</t>
  </si>
  <si>
    <t>Wiesenfelden</t>
  </si>
  <si>
    <t>Wiesengrund/Łukojce</t>
  </si>
  <si>
    <t>Wiesensteig, Stadt</t>
  </si>
  <si>
    <t>Wiesent</t>
  </si>
  <si>
    <t>Wiesenthal</t>
  </si>
  <si>
    <t>Wiesenthau</t>
  </si>
  <si>
    <t>Wiesentheid, M</t>
  </si>
  <si>
    <t>Wiesenttal, M</t>
  </si>
  <si>
    <t>Wieseth</t>
  </si>
  <si>
    <t>Wiesloch, Stadt</t>
  </si>
  <si>
    <t>Wiesmoor, Stadt</t>
  </si>
  <si>
    <t>Wiesthal</t>
  </si>
  <si>
    <t>Wiesweiler</t>
  </si>
  <si>
    <t>Wietmarschen</t>
  </si>
  <si>
    <t>Wietze</t>
  </si>
  <si>
    <t>Wietzen</t>
  </si>
  <si>
    <t>Wietzendorf</t>
  </si>
  <si>
    <t>Wiggensbach, M</t>
  </si>
  <si>
    <t>Wilburgstetten</t>
  </si>
  <si>
    <t>Wildau, Stadt</t>
  </si>
  <si>
    <t>Wildberg</t>
  </si>
  <si>
    <t>Wildberg, Stadt</t>
  </si>
  <si>
    <t>Wildeck</t>
  </si>
  <si>
    <t>Wildenberg</t>
  </si>
  <si>
    <t>Wildenfels, Stadt</t>
  </si>
  <si>
    <t>Wildeshausen, Stadt</t>
  </si>
  <si>
    <t>Wildflecken, M</t>
  </si>
  <si>
    <t>Wildpoldsried</t>
  </si>
  <si>
    <t>Wildsteig</t>
  </si>
  <si>
    <t>Wilgartswiesen</t>
  </si>
  <si>
    <t>Wilhelmsburg</t>
  </si>
  <si>
    <t>Wilhelmsdorf</t>
  </si>
  <si>
    <t>Wilhelmsfeld</t>
  </si>
  <si>
    <t>Wilhelmsthal</t>
  </si>
  <si>
    <t>Wilhermsdorf, M</t>
  </si>
  <si>
    <t>Wilkau-Haßlau, Stadt</t>
  </si>
  <si>
    <t>Willanzheim, M</t>
  </si>
  <si>
    <t>Willebadessen, Stadt</t>
  </si>
  <si>
    <t>Willenscharen</t>
  </si>
  <si>
    <t>Willich, Stadt</t>
  </si>
  <si>
    <t>Willingen</t>
  </si>
  <si>
    <t>Willingen (Upland)</t>
  </si>
  <si>
    <t>Willingshausen</t>
  </si>
  <si>
    <t>Willmars</t>
  </si>
  <si>
    <t>Willmenrod</t>
  </si>
  <si>
    <t>Willmering</t>
  </si>
  <si>
    <t>Willroth</t>
  </si>
  <si>
    <t>Willstätt</t>
  </si>
  <si>
    <t>Willwerscheid</t>
  </si>
  <si>
    <t>Wilnsdorf</t>
  </si>
  <si>
    <t>Wilsdruff, Stadt</t>
  </si>
  <si>
    <t>Wilsecker</t>
  </si>
  <si>
    <t>Wilstedt</t>
  </si>
  <si>
    <t>Wilster, Stadt</t>
  </si>
  <si>
    <t>Wilsum</t>
  </si>
  <si>
    <t>Wilthen, Stadt</t>
  </si>
  <si>
    <t>Wiltingen</t>
  </si>
  <si>
    <t>Wilzenberg-Hußweiler</t>
  </si>
  <si>
    <t>Wimbach</t>
  </si>
  <si>
    <t>Wimmelburg</t>
  </si>
  <si>
    <t>Wimsheim</t>
  </si>
  <si>
    <t>Wincheringen</t>
  </si>
  <si>
    <t>Windach</t>
  </si>
  <si>
    <t>Windberg</t>
  </si>
  <si>
    <t>Windbergen</t>
  </si>
  <si>
    <t>Windeby</t>
  </si>
  <si>
    <t>Windeck</t>
  </si>
  <si>
    <t>Windelsbach</t>
  </si>
  <si>
    <t>Winden</t>
  </si>
  <si>
    <t>Winden im Elztal</t>
  </si>
  <si>
    <t>Windesheim</t>
  </si>
  <si>
    <t>Windhagen</t>
  </si>
  <si>
    <t>Windischeschenbach, St</t>
  </si>
  <si>
    <t>Windischleuba</t>
  </si>
  <si>
    <t>Windorf, M</t>
  </si>
  <si>
    <t>Windsbach, St</t>
  </si>
  <si>
    <t>Wingerode</t>
  </si>
  <si>
    <t>Wingst</t>
  </si>
  <si>
    <t>Winhöring</t>
  </si>
  <si>
    <t>Winkel (Eifel)</t>
  </si>
  <si>
    <t>Winkelbach</t>
  </si>
  <si>
    <t>Winkelhaid</t>
  </si>
  <si>
    <t>Winkelhofer Forst</t>
  </si>
  <si>
    <t>Winkelsett</t>
  </si>
  <si>
    <t>Winklarn, M</t>
  </si>
  <si>
    <t>Winnemark</t>
  </si>
  <si>
    <t>Winnen</t>
  </si>
  <si>
    <t>Winnenden, Stadt</t>
  </si>
  <si>
    <t>Winnerath</t>
  </si>
  <si>
    <t>Winnert</t>
  </si>
  <si>
    <t>Winnigstedt</t>
  </si>
  <si>
    <t>Winningen</t>
  </si>
  <si>
    <t>Winnweiler</t>
  </si>
  <si>
    <t>Winringen</t>
  </si>
  <si>
    <t>Winseldorf</t>
  </si>
  <si>
    <t>Winsen</t>
  </si>
  <si>
    <t>Winsen (Aller)</t>
  </si>
  <si>
    <t>Winsen (Luhe), Stadt</t>
  </si>
  <si>
    <t>Winterbach</t>
  </si>
  <si>
    <t>Winterbach (Pfalz)</t>
  </si>
  <si>
    <t>Winterberg, Stadt</t>
  </si>
  <si>
    <t>Winterborn</t>
  </si>
  <si>
    <t>Winterburg</t>
  </si>
  <si>
    <t>Winterhausen, M</t>
  </si>
  <si>
    <t>Winterlingen</t>
  </si>
  <si>
    <t>Winterrieden</t>
  </si>
  <si>
    <t>Winterscheid</t>
  </si>
  <si>
    <t>Wintersheim</t>
  </si>
  <si>
    <t>Winterspelt</t>
  </si>
  <si>
    <t>Winterwerb</t>
  </si>
  <si>
    <t>Wintrich</t>
  </si>
  <si>
    <t>Winzer, M</t>
  </si>
  <si>
    <t>Winzerwald</t>
  </si>
  <si>
    <t>Wipfeld</t>
  </si>
  <si>
    <t>Wipperfürth, Hansestadt</t>
  </si>
  <si>
    <t>Wippingen</t>
  </si>
  <si>
    <t>Wirdum</t>
  </si>
  <si>
    <t>Wirft</t>
  </si>
  <si>
    <t>Wirfus</t>
  </si>
  <si>
    <t>Wirges, Stadt</t>
  </si>
  <si>
    <t>Wirsberg, M</t>
  </si>
  <si>
    <t>Wirscheid</t>
  </si>
  <si>
    <t>Wirschweiler</t>
  </si>
  <si>
    <t>Wisch</t>
  </si>
  <si>
    <t>Wischhafen</t>
  </si>
  <si>
    <t>Wismar, Hansestadt</t>
  </si>
  <si>
    <t>Wissen, Stadt</t>
  </si>
  <si>
    <t>Wißmannsdorf</t>
  </si>
  <si>
    <t>Wistedt</t>
  </si>
  <si>
    <t>Witsum</t>
  </si>
  <si>
    <t>Wittbek</t>
  </si>
  <si>
    <t>Wittdün auf Amrum</t>
  </si>
  <si>
    <t>Wittelshofen</t>
  </si>
  <si>
    <t>Witten, Stadt</t>
  </si>
  <si>
    <t>Wittenbeck</t>
  </si>
  <si>
    <t>Wittenberg, Lutherstadt</t>
  </si>
  <si>
    <t>Wittenberge, Stadt</t>
  </si>
  <si>
    <t>Wittenbergen</t>
  </si>
  <si>
    <t>Wittenborn</t>
  </si>
  <si>
    <t>Wittenburg, Stadt</t>
  </si>
  <si>
    <t>Wittendörp</t>
  </si>
  <si>
    <t>Wittenförden</t>
  </si>
  <si>
    <t>Wittenhagen</t>
  </si>
  <si>
    <t>Witterda</t>
  </si>
  <si>
    <t>Wittgert</t>
  </si>
  <si>
    <t>Wittibreut</t>
  </si>
  <si>
    <t>Wittichenau / Kulow, Stadt</t>
  </si>
  <si>
    <t>Wittighausen</t>
  </si>
  <si>
    <t>Wittingen, Stadt</t>
  </si>
  <si>
    <t>Wittislingen, M</t>
  </si>
  <si>
    <t>Wittlich, Stadt</t>
  </si>
  <si>
    <t>Wittlingen</t>
  </si>
  <si>
    <t>Wittmar</t>
  </si>
  <si>
    <t>Wittmoldt</t>
  </si>
  <si>
    <t>Wittmund, Stadt</t>
  </si>
  <si>
    <t>Wittnau</t>
  </si>
  <si>
    <t>Wittorf</t>
  </si>
  <si>
    <t>Wittstock/Dosse, Stadt</t>
  </si>
  <si>
    <t>Witzeeze</t>
  </si>
  <si>
    <t>Witzenhausen, Stadt</t>
  </si>
  <si>
    <t>Witzhave</t>
  </si>
  <si>
    <t>Witzin</t>
  </si>
  <si>
    <t>Witzleben</t>
  </si>
  <si>
    <t>Witzmannsberg</t>
  </si>
  <si>
    <t>Witzwort</t>
  </si>
  <si>
    <t>Wöbbelin</t>
  </si>
  <si>
    <t>Wobbenbüll</t>
  </si>
  <si>
    <t>Woggersin</t>
  </si>
  <si>
    <t>Wohlde</t>
  </si>
  <si>
    <t>Wohltorf</t>
  </si>
  <si>
    <t>Wohnste</t>
  </si>
  <si>
    <t>Wohratal</t>
  </si>
  <si>
    <t>Wöhrden</t>
  </si>
  <si>
    <t>Wokuhl-Dabelow</t>
  </si>
  <si>
    <t>Wolde</t>
  </si>
  <si>
    <t>Woldegk, Windmühlenstadt</t>
  </si>
  <si>
    <t>Woldert</t>
  </si>
  <si>
    <t>Wolfach, Stadt</t>
  </si>
  <si>
    <t>Wolfegg</t>
  </si>
  <si>
    <t>Wolfenbüttel, Stadt</t>
  </si>
  <si>
    <t>Wölferlingen</t>
  </si>
  <si>
    <t>Wolferlohe</t>
  </si>
  <si>
    <t>Wolfersdorf</t>
  </si>
  <si>
    <t>Wölfersheim</t>
  </si>
  <si>
    <t>Wolferstadt</t>
  </si>
  <si>
    <t>Wolfertschwenden</t>
  </si>
  <si>
    <t>Wolfhagen, Hans-Staden-Stadt</t>
  </si>
  <si>
    <t>Wolframs-Eschenbach, St</t>
  </si>
  <si>
    <t>Wolfratshausen, St</t>
  </si>
  <si>
    <t>Wolfratshauser Forst</t>
  </si>
  <si>
    <t>Wolfsburg, Stadt</t>
  </si>
  <si>
    <t>Wolfschlugen</t>
  </si>
  <si>
    <t>Wolfsegg</t>
  </si>
  <si>
    <t>Wolfsheim</t>
  </si>
  <si>
    <t>Wolfstein, Stadt</t>
  </si>
  <si>
    <t>Wolgast, Stadt</t>
  </si>
  <si>
    <t>Wolken</t>
  </si>
  <si>
    <t>Wolkenstein, Stadt</t>
  </si>
  <si>
    <t>Wollbach</t>
  </si>
  <si>
    <t>Wollbrandshausen</t>
  </si>
  <si>
    <t>Wollershausen</t>
  </si>
  <si>
    <t>Wollin</t>
  </si>
  <si>
    <t>Wollmerath</t>
  </si>
  <si>
    <t>Wöllstadt</t>
  </si>
  <si>
    <t>Wöllstein</t>
  </si>
  <si>
    <t>Wolmersdorf</t>
  </si>
  <si>
    <t>Wölmersen</t>
  </si>
  <si>
    <t>Wolmirsleben</t>
  </si>
  <si>
    <t>Wolmirstedt, Stadt</t>
  </si>
  <si>
    <t>Wolnzach, M</t>
  </si>
  <si>
    <t>Wolpertshausen</t>
  </si>
  <si>
    <t>Wolpertswende</t>
  </si>
  <si>
    <t>Wölpinghausen</t>
  </si>
  <si>
    <t>Wolsdorf</t>
  </si>
  <si>
    <t>Wolsfeld</t>
  </si>
  <si>
    <t>Woltersdorf</t>
  </si>
  <si>
    <t>Womrath</t>
  </si>
  <si>
    <t>Wonfurt</t>
  </si>
  <si>
    <t>Wonneberg</t>
  </si>
  <si>
    <t>Wonsees, M</t>
  </si>
  <si>
    <t>Wonsheim</t>
  </si>
  <si>
    <t>Woppenroth</t>
  </si>
  <si>
    <t>Woringen</t>
  </si>
  <si>
    <t>Worms, Stadt</t>
  </si>
  <si>
    <t>Wörnersberg</t>
  </si>
  <si>
    <t>Wörnitz</t>
  </si>
  <si>
    <t>Worpswede</t>
  </si>
  <si>
    <t>Wörrstadt, Stadt</t>
  </si>
  <si>
    <t>Wört</t>
  </si>
  <si>
    <t>Worth</t>
  </si>
  <si>
    <t>Wörth</t>
  </si>
  <si>
    <t>Wörth a.d.Donau, St</t>
  </si>
  <si>
    <t>Wörth a.d.Isar</t>
  </si>
  <si>
    <t>Wörth a.Main, St</t>
  </si>
  <si>
    <t>Wörth am Rhein, Stadt</t>
  </si>
  <si>
    <t>Wörthsee</t>
  </si>
  <si>
    <t>Wrangelsburg</t>
  </si>
  <si>
    <t>Wrestedt</t>
  </si>
  <si>
    <t>Wriedel</t>
  </si>
  <si>
    <t>Wriezen, Stadt</t>
  </si>
  <si>
    <t>Wrist</t>
  </si>
  <si>
    <t>Wrixum</t>
  </si>
  <si>
    <t>Wrohm</t>
  </si>
  <si>
    <t>Wülfershausen a.d.Saale</t>
  </si>
  <si>
    <t>Wülfrath, Stadt</t>
  </si>
  <si>
    <t>Wulfsen</t>
  </si>
  <si>
    <t>Wulfsmoor</t>
  </si>
  <si>
    <t>Wulften am Harz</t>
  </si>
  <si>
    <t>Wulkenzin</t>
  </si>
  <si>
    <t>Wülknitz</t>
  </si>
  <si>
    <t>Wundersleben</t>
  </si>
  <si>
    <t>Wunsiedel, St</t>
  </si>
  <si>
    <t>Wunstorf, Stadt</t>
  </si>
  <si>
    <t>Wuppertal, Stadt</t>
  </si>
  <si>
    <t>Wurmannsquick, M</t>
  </si>
  <si>
    <t>Wurmberg</t>
  </si>
  <si>
    <t>Wurmlingen</t>
  </si>
  <si>
    <t>Wurmsham</t>
  </si>
  <si>
    <t>Würrich</t>
  </si>
  <si>
    <t>Würselen, Stadt</t>
  </si>
  <si>
    <t>Wurster Nordseeküste</t>
  </si>
  <si>
    <t>Wurzbach, Stadt</t>
  </si>
  <si>
    <t>Würzburg</t>
  </si>
  <si>
    <t>Wurzen, Stadt</t>
  </si>
  <si>
    <t>Würzweiler</t>
  </si>
  <si>
    <t>Wüschheim</t>
  </si>
  <si>
    <t>Wust-Fischbeck</t>
  </si>
  <si>
    <t>Wüstenrot</t>
  </si>
  <si>
    <t>Wusterhausen/Dosse</t>
  </si>
  <si>
    <t>Wusterhusen</t>
  </si>
  <si>
    <t>Wustermark</t>
  </si>
  <si>
    <t>Wusterwitz</t>
  </si>
  <si>
    <t>Wustrow</t>
  </si>
  <si>
    <t>Wustrow (Wendland), Stadt</t>
  </si>
  <si>
    <t>Wustrow, Ostseebad</t>
  </si>
  <si>
    <t>Wustvieler Forst</t>
  </si>
  <si>
    <t>Wutach</t>
  </si>
  <si>
    <t>Wutha-Farnroda</t>
  </si>
  <si>
    <t>Wutöschingen</t>
  </si>
  <si>
    <t>Wyhl am Kaiserstuhl</t>
  </si>
  <si>
    <t>Wyk auf Föhr, Stadt</t>
  </si>
  <si>
    <t>Xanten, Stadt</t>
  </si>
  <si>
    <t>Zaberfeld</t>
  </si>
  <si>
    <t>Zachenberg</t>
  </si>
  <si>
    <t>Zahna-Elster, Stadt</t>
  </si>
  <si>
    <t>Zaisenhausen</t>
  </si>
  <si>
    <t>Zandt</t>
  </si>
  <si>
    <t>Zangberg</t>
  </si>
  <si>
    <t>Zapel</t>
  </si>
  <si>
    <t>Zapfendorf, M</t>
  </si>
  <si>
    <t>Zarnewanz</t>
  </si>
  <si>
    <t>Zarpen</t>
  </si>
  <si>
    <t>Zarrendorf</t>
  </si>
  <si>
    <t>Zarrentin am Schaalsee, Stadt</t>
  </si>
  <si>
    <t>Zechin</t>
  </si>
  <si>
    <t>Zedlitz</t>
  </si>
  <si>
    <t>Zehdenick, Stadt</t>
  </si>
  <si>
    <t>Zehna</t>
  </si>
  <si>
    <t>Zehnhausen bei Rennerod</t>
  </si>
  <si>
    <t>Zehnhausen bei Wallmerod</t>
  </si>
  <si>
    <t>Zehrental</t>
  </si>
  <si>
    <t>Zeil a.Main, St</t>
  </si>
  <si>
    <t>Zeilarn</t>
  </si>
  <si>
    <t>Zeiskam</t>
  </si>
  <si>
    <t>Zeithain</t>
  </si>
  <si>
    <t>Zeitlarn</t>
  </si>
  <si>
    <t>Zeitlofs, M</t>
  </si>
  <si>
    <t>Zeitz, Stadt</t>
  </si>
  <si>
    <t>Zell</t>
  </si>
  <si>
    <t>Zell (Mosel), Stadt</t>
  </si>
  <si>
    <t>Zell a.Main, M</t>
  </si>
  <si>
    <t>Zell am Harmersbach, Stadt</t>
  </si>
  <si>
    <t>Zell im Fichtelgebirge, M</t>
  </si>
  <si>
    <t>Zell im Wiesental, Stadt</t>
  </si>
  <si>
    <t>Zell unter Aichelberg</t>
  </si>
  <si>
    <t>Zella-Mehlis, Stadt</t>
  </si>
  <si>
    <t>Zellertal</t>
  </si>
  <si>
    <t>Zellingen, M</t>
  </si>
  <si>
    <t>Zeltingen-Rachtig</t>
  </si>
  <si>
    <t>Zemitz</t>
  </si>
  <si>
    <t>Zemmer</t>
  </si>
  <si>
    <t>Zempin, Seebad</t>
  </si>
  <si>
    <t>Zendscheid</t>
  </si>
  <si>
    <t>Zenting</t>
  </si>
  <si>
    <t>Zepelin</t>
  </si>
  <si>
    <t>Zerbst/Anhalt, Stadt</t>
  </si>
  <si>
    <t>Zerf</t>
  </si>
  <si>
    <t>Zernien</t>
  </si>
  <si>
    <t>Zernitz-Lohm</t>
  </si>
  <si>
    <t>Zerrenthin</t>
  </si>
  <si>
    <t>Zerzabelshofer Forst</t>
  </si>
  <si>
    <t>Zeschdorf</t>
  </si>
  <si>
    <t>Zetel</t>
  </si>
  <si>
    <t>Zettemin</t>
  </si>
  <si>
    <t>Zettingen</t>
  </si>
  <si>
    <t>Zettlitz</t>
  </si>
  <si>
    <t>Zeulenroda-Triebes, Stadt</t>
  </si>
  <si>
    <t>Zeuthen</t>
  </si>
  <si>
    <t>Zeven, Stadt</t>
  </si>
  <si>
    <t>Zichow</t>
  </si>
  <si>
    <t>Zickhusen</t>
  </si>
  <si>
    <t>Ziegendorf</t>
  </si>
  <si>
    <t>Ziegenhain</t>
  </si>
  <si>
    <t>Ziegenrück, Stadt</t>
  </si>
  <si>
    <t>Zielitz</t>
  </si>
  <si>
    <t>Ziemetshausen, M</t>
  </si>
  <si>
    <t>Zierenberg, Stadt</t>
  </si>
  <si>
    <t>Zierow</t>
  </si>
  <si>
    <t>Ziertheim</t>
  </si>
  <si>
    <t>Zierzow</t>
  </si>
  <si>
    <t>Ziesar, Stadt</t>
  </si>
  <si>
    <t>Ziesendorf</t>
  </si>
  <si>
    <t>Ziethen</t>
  </si>
  <si>
    <t>Zilshausen</t>
  </si>
  <si>
    <t>Ziltendorf</t>
  </si>
  <si>
    <t>Zimmern</t>
  </si>
  <si>
    <t>Zimmern ob Rottweil</t>
  </si>
  <si>
    <t>Zimmern unter der Burg</t>
  </si>
  <si>
    <t>Zimmernsupra</t>
  </si>
  <si>
    <t>Zimmerschied</t>
  </si>
  <si>
    <t>Zingst, Ostseeheilbad</t>
  </si>
  <si>
    <t>Zinnowitz, Ostseebad</t>
  </si>
  <si>
    <t>Zirchow</t>
  </si>
  <si>
    <t>Zirkow</t>
  </si>
  <si>
    <t>Zirndorf, St</t>
  </si>
  <si>
    <t>Zirzow</t>
  </si>
  <si>
    <t>Zislow</t>
  </si>
  <si>
    <t>Zittau, Stadt</t>
  </si>
  <si>
    <t>Zölkow</t>
  </si>
  <si>
    <t>Zolling</t>
  </si>
  <si>
    <t>Zöllnitz</t>
  </si>
  <si>
    <t>Zörbig, Stadt</t>
  </si>
  <si>
    <t>Zorneding</t>
  </si>
  <si>
    <t>Zornheim</t>
  </si>
  <si>
    <t>Zöschingen</t>
  </si>
  <si>
    <t>Zossen, Stadt</t>
  </si>
  <si>
    <t>Zotzenheim</t>
  </si>
  <si>
    <t>Zschepplin</t>
  </si>
  <si>
    <t>Zschopau, Stadt, Motorradstadt</t>
  </si>
  <si>
    <t>Zschorlau</t>
  </si>
  <si>
    <t>Zückshuter Forst</t>
  </si>
  <si>
    <t>Zülow</t>
  </si>
  <si>
    <t>Zülpich, Stadt</t>
  </si>
  <si>
    <t>Zurow</t>
  </si>
  <si>
    <t>Zusamaltheim</t>
  </si>
  <si>
    <t>Züsch</t>
  </si>
  <si>
    <t>Zusmarshausen, M</t>
  </si>
  <si>
    <t>Züsow</t>
  </si>
  <si>
    <t>Züssow</t>
  </si>
  <si>
    <t>Zuzenhausen</t>
  </si>
  <si>
    <t>Zweibrücken, Stadt</t>
  </si>
  <si>
    <t>Zweifelscheid</t>
  </si>
  <si>
    <t>Zweiflingen</t>
  </si>
  <si>
    <t>Zwenkau, Stadt</t>
  </si>
  <si>
    <t>Zwickau, Stadt, Hochschulstadt</t>
  </si>
  <si>
    <t>Zwiefalten</t>
  </si>
  <si>
    <t>Zwiesel, St</t>
  </si>
  <si>
    <t>Zwingenberg</t>
  </si>
  <si>
    <t>Zwingenberg, Stadt</t>
  </si>
  <si>
    <t>Zwönitz, Stadt</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</si>
</sst>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 &quot;Mio&quot;"/>
    <numFmt numFmtId="165" formatCode="#,##0\ [$€-1]"/>
    <numFmt numFmtId="166" formatCode="_-* #,##0\ _€_-;\-* #,##0\ _€_-;_-* &quot;-&quot;??\ _€_-;_-@"/>
    <numFmt numFmtId="167" formatCode="#\ ###\ ##0"/>
  </numFmts>
  <fonts count="39">
    <font>
      <sz val="10.0"/>
      <color rgb="FF000000"/>
      <name val="Calibri"/>
      <scheme val="minor"/>
    </font>
    <font>
      <b/>
      <sz val="18.0"/>
      <color rgb="FFFBBB10"/>
      <name val="Calibri"/>
    </font>
    <font>
      <sz val="10.0"/>
      <color rgb="FFFBBB10"/>
      <name val="Calibri"/>
    </font>
    <font>
      <b/>
      <sz val="19.0"/>
      <color rgb="FFFBBB10"/>
      <name val="Calibri"/>
    </font>
    <font>
      <sz val="10.0"/>
      <color rgb="FF000000"/>
      <name val="Arial"/>
    </font>
    <font>
      <sz val="9.0"/>
      <color rgb="FF000000"/>
      <name val="Arial"/>
    </font>
    <font>
      <b/>
      <sz val="11.0"/>
      <color theme="1"/>
      <name val="Arial"/>
    </font>
    <font>
      <b/>
      <u/>
      <sz val="11.0"/>
      <color rgb="FF000000"/>
      <name val="Arial"/>
    </font>
    <font>
      <b/>
      <sz val="12.0"/>
      <color rgb="FF000000"/>
      <name val="Arial"/>
    </font>
    <font>
      <color theme="1"/>
      <name val="Calibri"/>
      <scheme val="minor"/>
    </font>
    <font>
      <sz val="10.0"/>
      <color theme="1"/>
      <name val="Calibri"/>
      <scheme val="minor"/>
    </font>
    <font>
      <b/>
      <u/>
      <sz val="11.0"/>
      <color rgb="FF0000FF"/>
      <name val="Arial"/>
    </font>
    <font>
      <b/>
      <sz val="10.0"/>
      <color theme="1"/>
      <name val="Arial"/>
    </font>
    <font>
      <b/>
      <sz val="11.0"/>
      <color theme="1"/>
      <name val="Calibri"/>
      <scheme val="minor"/>
    </font>
    <font>
      <b/>
      <sz val="17.0"/>
      <color rgb="FFFBBB10"/>
      <name val="Calibri"/>
    </font>
    <font/>
    <font>
      <b/>
      <sz val="10.0"/>
      <color rgb="FF000000"/>
      <name val="Arial"/>
    </font>
    <font>
      <sz val="10.0"/>
      <color theme="1"/>
      <name val="Arial"/>
    </font>
    <font>
      <color theme="1"/>
      <name val="Calibri"/>
    </font>
    <font>
      <b/>
      <sz val="12.0"/>
      <color theme="1"/>
      <name val="Aptos Narrow"/>
    </font>
    <font>
      <sz val="12.0"/>
      <color theme="1"/>
      <name val="Aptos Narrow"/>
    </font>
    <font>
      <u/>
      <sz val="12.0"/>
      <color rgb="FF467886"/>
      <name val="Arial"/>
    </font>
    <font>
      <sz val="12.0"/>
      <color theme="1"/>
      <name val="Arial"/>
    </font>
    <font>
      <u/>
      <sz val="12.0"/>
      <color rgb="FF0000FF"/>
      <name val="Arial"/>
    </font>
    <font>
      <b/>
      <color theme="1"/>
      <name val="Calibri"/>
    </font>
    <font>
      <u/>
      <color rgb="FF0000FF"/>
      <name val="Arial"/>
    </font>
    <font>
      <sz val="11.0"/>
      <color theme="1"/>
      <name val="Calibri"/>
      <scheme val="minor"/>
    </font>
    <font>
      <b/>
      <sz val="11.0"/>
      <color rgb="FF990000"/>
      <name val="Calibri"/>
      <scheme val="minor"/>
    </font>
    <font>
      <sz val="11.0"/>
      <color rgb="FF1F1F1F"/>
      <name val="&quot;Google Sans&quot;"/>
    </font>
    <font>
      <sz val="11.0"/>
      <color rgb="FF000000"/>
      <name val="Arial"/>
    </font>
    <font>
      <sz val="11.0"/>
      <color theme="1"/>
      <name val="Arial"/>
    </font>
    <font>
      <b/>
      <sz val="11.0"/>
      <color rgb="FF000000"/>
      <name val="Arial"/>
    </font>
    <font>
      <b/>
      <sz val="11.0"/>
      <color rgb="FFFFFFFF"/>
      <name val="Arial"/>
    </font>
    <font>
      <color theme="1"/>
      <name val="Arial"/>
    </font>
    <font>
      <u/>
      <color rgb="FF0000FF"/>
      <name val="Arial"/>
    </font>
    <font>
      <u/>
      <color rgb="FF0000FF"/>
      <name val="Arial"/>
    </font>
    <font>
      <u/>
      <color rgb="FF0000FF"/>
      <name val="Arial"/>
    </font>
    <font>
      <u/>
      <color rgb="FF0000FF"/>
      <name val="Arial"/>
    </font>
    <font>
      <sz val="10.0"/>
      <color theme="1"/>
      <name val="MetaNormalLF-Roman"/>
    </font>
  </fonts>
  <fills count="12">
    <fill>
      <patternFill patternType="none"/>
    </fill>
    <fill>
      <patternFill patternType="lightGray"/>
    </fill>
    <fill>
      <patternFill patternType="solid">
        <fgColor rgb="FF0A3B49"/>
        <bgColor rgb="FF0A3B49"/>
      </patternFill>
    </fill>
    <fill>
      <patternFill patternType="solid">
        <fgColor rgb="FFFFFFFF"/>
        <bgColor rgb="FFFFFFFF"/>
      </patternFill>
    </fill>
    <fill>
      <patternFill patternType="solid">
        <fgColor rgb="FFFCCC4C"/>
        <bgColor rgb="FFFCCC4C"/>
      </patternFill>
    </fill>
    <fill>
      <patternFill patternType="solid">
        <fgColor rgb="FFF6CE53"/>
        <bgColor rgb="FFF6CE53"/>
      </patternFill>
    </fill>
    <fill>
      <patternFill patternType="solid">
        <fgColor rgb="FF859DA4"/>
        <bgColor rgb="FF859DA4"/>
      </patternFill>
    </fill>
    <fill>
      <patternFill patternType="solid">
        <fgColor rgb="FFFDDD88"/>
        <bgColor rgb="FFFDDD88"/>
      </patternFill>
    </fill>
    <fill>
      <patternFill patternType="solid">
        <fgColor rgb="FFCCFFCC"/>
        <bgColor rgb="FFCCFFCC"/>
      </patternFill>
    </fill>
    <fill>
      <patternFill patternType="solid">
        <fgColor rgb="FFCCCCCC"/>
        <bgColor rgb="FFCCCCCC"/>
      </patternFill>
    </fill>
    <fill>
      <patternFill patternType="solid">
        <fgColor rgb="FFF9DE8B"/>
        <bgColor rgb="FFF9DE8B"/>
      </patternFill>
    </fill>
    <fill>
      <patternFill patternType="solid">
        <fgColor rgb="FFBFBFBF"/>
        <bgColor rgb="FFBFBFBF"/>
      </patternFill>
    </fill>
  </fills>
  <borders count="40">
    <border/>
    <border>
      <bottom style="double">
        <color rgb="FF000000"/>
      </bottom>
    </border>
    <border>
      <left style="medium">
        <color rgb="FF000000"/>
      </left>
      <right style="medium">
        <color rgb="FF000000"/>
      </right>
      <top style="medium">
        <color rgb="FF000000"/>
      </top>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style="medium">
        <color rgb="FF000000"/>
      </right>
      <bottom style="medium">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medium">
        <color rgb="FF000000"/>
      </right>
      <top style="medium">
        <color rgb="FF000000"/>
      </top>
      <bottom style="medium">
        <color rgb="FF000000"/>
      </bottom>
    </border>
    <border>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right style="hair">
        <color rgb="FF000000"/>
      </right>
      <bottom style="hair">
        <color rgb="FF000000"/>
      </bottom>
    </border>
    <border>
      <left style="hair">
        <color rgb="FF000000"/>
      </left>
      <right style="hair">
        <color rgb="FF000000"/>
      </right>
      <bottom style="hair">
        <color rgb="FF000000"/>
      </bottom>
    </border>
    <border>
      <left style="hair">
        <color rgb="FF000000"/>
      </left>
      <bottom style="hair">
        <color rgb="FF000000"/>
      </bottom>
    </border>
    <border>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top style="hair">
        <color rgb="FF000000"/>
      </top>
      <bottom style="hair">
        <color rgb="FF000000"/>
      </bottom>
    </border>
    <border>
      <left style="thin">
        <color rgb="FF000000"/>
      </left>
      <right style="thin">
        <color rgb="FF000000"/>
      </right>
      <top style="thin">
        <color rgb="FF000000"/>
      </top>
      <bottom style="thin">
        <color rgb="FF000000"/>
      </bottom>
    </border>
    <border>
      <bottom style="thin">
        <color rgb="FF000000"/>
      </bottom>
    </border>
    <border>
      <left style="hair">
        <color rgb="FF000000"/>
      </left>
      <right style="hair">
        <color rgb="FF000000"/>
      </right>
      <top style="medium">
        <color rgb="FF000000"/>
      </top>
      <bottom style="thin">
        <color rgb="FF000000"/>
      </bottom>
    </border>
    <border>
      <top style="medium">
        <color rgb="FF000000"/>
      </top>
      <bottom style="thin">
        <color rgb="FF000000"/>
      </bottom>
    </border>
    <border>
      <top style="thin">
        <color rgb="FF000000"/>
      </top>
      <bottom style="thin">
        <color rgb="FF000000"/>
      </bottom>
    </border>
    <border>
      <left style="hair">
        <color rgb="FF000000"/>
      </left>
      <right style="hair">
        <color rgb="FF000000"/>
      </right>
      <top style="thin">
        <color rgb="FF000000"/>
      </top>
      <bottom style="thin">
        <color rgb="FF000000"/>
      </bottom>
    </border>
    <border>
      <top style="thin">
        <color rgb="FF000000"/>
      </top>
      <bottom style="medium">
        <color rgb="FF000000"/>
      </bottom>
    </border>
    <border>
      <left style="hair">
        <color rgb="FF000000"/>
      </left>
      <right style="hair">
        <color rgb="FF000000"/>
      </right>
      <bottom style="medium">
        <color rgb="FF000000"/>
      </bottom>
    </border>
    <border>
      <left style="hair">
        <color rgb="FF000000"/>
      </left>
      <right style="hair">
        <color rgb="FF000000"/>
      </right>
      <bottom style="thin">
        <color rgb="FF000000"/>
      </bottom>
    </border>
    <border>
      <left style="hair">
        <color rgb="FF000000"/>
      </left>
      <right style="hair">
        <color rgb="FF000000"/>
      </right>
      <top style="thin">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thin">
        <color rgb="FF000000"/>
      </right>
      <top style="medium">
        <color rgb="FF000000"/>
      </top>
      <bottom style="medium">
        <color rgb="FF000000"/>
      </bottom>
    </border>
    <border>
      <left style="medium">
        <color rgb="FF000000"/>
      </left>
      <bottom style="thin">
        <color rgb="FF000000"/>
      </bottom>
    </border>
    <border>
      <right style="medium">
        <color rgb="FF000000"/>
      </right>
      <bottom style="thin">
        <color rgb="FF000000"/>
      </bottom>
    </border>
    <border>
      <right style="thin">
        <color rgb="FF000000"/>
      </right>
      <bottom style="thin">
        <color rgb="FF000000"/>
      </bottom>
    </border>
  </borders>
  <cellStyleXfs count="1">
    <xf borderId="0" fillId="0" fontId="0" numFmtId="0" applyAlignment="1" applyFont="1"/>
  </cellStyleXfs>
  <cellXfs count="240">
    <xf borderId="0" fillId="0" fontId="0" numFmtId="0" xfId="0" applyAlignment="1" applyFont="1">
      <alignment readingOrder="0" shrinkToFit="0" vertical="bottom" wrapText="0"/>
    </xf>
    <xf borderId="0" fillId="2" fontId="1" numFmtId="0" xfId="0" applyAlignment="1" applyFill="1" applyFont="1">
      <alignment horizontal="left" readingOrder="0" shrinkToFit="0" wrapText="1"/>
    </xf>
    <xf borderId="0" fillId="2" fontId="2" numFmtId="0" xfId="0" applyAlignment="1" applyFont="1">
      <alignment horizontal="left" readingOrder="0" shrinkToFit="0" vertical="center" wrapText="1"/>
    </xf>
    <xf borderId="0" fillId="2" fontId="3" numFmtId="0" xfId="0" applyAlignment="1" applyFont="1">
      <alignment horizontal="left" readingOrder="0" shrinkToFit="0" vertical="center" wrapText="1"/>
    </xf>
    <xf borderId="0" fillId="2" fontId="4" numFmtId="0" xfId="0" applyAlignment="1" applyFont="1">
      <alignment vertical="center"/>
    </xf>
    <xf borderId="0" fillId="0" fontId="4" numFmtId="0" xfId="0" applyAlignment="1" applyFont="1">
      <alignment vertical="center"/>
    </xf>
    <xf borderId="0" fillId="3" fontId="4" numFmtId="0" xfId="0" applyAlignment="1" applyFill="1" applyFont="1">
      <alignment vertical="center"/>
    </xf>
    <xf borderId="0" fillId="3" fontId="5" numFmtId="0" xfId="0" applyAlignment="1" applyFont="1">
      <alignment readingOrder="0" vertical="center"/>
    </xf>
    <xf borderId="0" fillId="3" fontId="6" numFmtId="0" xfId="0" applyAlignment="1" applyFont="1">
      <alignment readingOrder="0" vertical="center"/>
    </xf>
    <xf borderId="0" fillId="3" fontId="7" numFmtId="0" xfId="0" applyAlignment="1" applyFont="1">
      <alignment readingOrder="0" vertical="center"/>
    </xf>
    <xf borderId="0" fillId="3" fontId="8" numFmtId="0" xfId="0" applyAlignment="1" applyFont="1">
      <alignment readingOrder="0" vertical="center"/>
    </xf>
    <xf borderId="0" fillId="3" fontId="8" numFmtId="0" xfId="0" applyAlignment="1" applyFont="1">
      <alignment horizontal="right" readingOrder="0" vertical="center"/>
    </xf>
    <xf borderId="0" fillId="3" fontId="9" numFmtId="0" xfId="0" applyFont="1"/>
    <xf borderId="0" fillId="3" fontId="4" numFmtId="0" xfId="0" applyAlignment="1" applyFont="1">
      <alignment horizontal="left" readingOrder="0" shrinkToFit="0" vertical="top" wrapText="1"/>
    </xf>
    <xf borderId="0" fillId="2" fontId="9" numFmtId="0" xfId="0" applyFont="1"/>
    <xf borderId="0" fillId="3" fontId="10" numFmtId="0" xfId="0" applyFont="1"/>
    <xf borderId="0" fillId="3" fontId="10" numFmtId="164" xfId="0" applyFont="1" applyNumberFormat="1"/>
    <xf borderId="0" fillId="3" fontId="11" numFmtId="0" xfId="0" applyAlignment="1" applyFont="1">
      <alignment readingOrder="0" vertical="center"/>
    </xf>
    <xf borderId="0" fillId="3" fontId="4" numFmtId="0" xfId="0" applyAlignment="1" applyFont="1">
      <alignment readingOrder="0" shrinkToFit="0" vertical="top" wrapText="1"/>
    </xf>
    <xf borderId="0" fillId="3" fontId="12" numFmtId="0" xfId="0" applyAlignment="1" applyFont="1">
      <alignment readingOrder="0" vertical="center"/>
    </xf>
    <xf borderId="0" fillId="3" fontId="5" numFmtId="0" xfId="0" applyAlignment="1" applyFont="1">
      <alignment readingOrder="0" shrinkToFit="0" vertical="top" wrapText="1"/>
    </xf>
    <xf borderId="0" fillId="3" fontId="13" numFmtId="0" xfId="0" applyAlignment="1" applyFont="1">
      <alignment horizontal="right" readingOrder="0"/>
    </xf>
    <xf borderId="1" fillId="3" fontId="13" numFmtId="164" xfId="0" applyBorder="1" applyFont="1" applyNumberFormat="1"/>
    <xf borderId="0" fillId="3" fontId="9" numFmtId="0" xfId="0" applyAlignment="1" applyFont="1">
      <alignment readingOrder="0"/>
    </xf>
    <xf borderId="0" fillId="3" fontId="10" numFmtId="3" xfId="0" applyFont="1" applyNumberFormat="1"/>
    <xf borderId="0" fillId="2" fontId="9" numFmtId="165" xfId="0" applyFont="1" applyNumberFormat="1"/>
    <xf borderId="0" fillId="2" fontId="14" numFmtId="0" xfId="0" applyAlignment="1" applyFont="1">
      <alignment readingOrder="0" vertical="center"/>
    </xf>
    <xf borderId="0" fillId="2" fontId="9" numFmtId="0" xfId="0" applyAlignment="1" applyFont="1">
      <alignment shrinkToFit="0" wrapText="1"/>
    </xf>
    <xf borderId="2" fillId="4" fontId="12" numFmtId="4" xfId="0" applyAlignment="1" applyBorder="1" applyFill="1" applyFont="1" applyNumberFormat="1">
      <alignment horizontal="center" readingOrder="0" shrinkToFit="0" vertical="center" wrapText="1"/>
    </xf>
    <xf borderId="3" fillId="5" fontId="12" numFmtId="4" xfId="0" applyAlignment="1" applyBorder="1" applyFill="1" applyFont="1" applyNumberFormat="1">
      <alignment horizontal="left" readingOrder="0" shrinkToFit="0" vertical="center" wrapText="1"/>
    </xf>
    <xf borderId="4" fillId="0" fontId="15" numFmtId="0" xfId="0" applyBorder="1" applyFont="1"/>
    <xf borderId="4" fillId="5" fontId="9" numFmtId="0" xfId="0" applyBorder="1" applyFont="1"/>
    <xf borderId="5" fillId="5" fontId="9" numFmtId="0" xfId="0" applyBorder="1" applyFont="1"/>
    <xf borderId="0" fillId="2" fontId="9" numFmtId="165" xfId="0" applyAlignment="1" applyFont="1" applyNumberFormat="1">
      <alignment shrinkToFit="0" wrapText="1"/>
    </xf>
    <xf borderId="6" fillId="4" fontId="12" numFmtId="165" xfId="0" applyAlignment="1" applyBorder="1" applyFont="1" applyNumberFormat="1">
      <alignment horizontal="center" shrinkToFit="0" vertical="center" wrapText="1"/>
    </xf>
    <xf borderId="7" fillId="5" fontId="12" numFmtId="165" xfId="0" applyAlignment="1" applyBorder="1" applyFont="1" applyNumberFormat="1">
      <alignment horizontal="center" shrinkToFit="0" vertical="center" wrapText="1"/>
    </xf>
    <xf borderId="8" fillId="5" fontId="12" numFmtId="165" xfId="0" applyAlignment="1" applyBorder="1" applyFont="1" applyNumberFormat="1">
      <alignment horizontal="center" shrinkToFit="0" vertical="center" wrapText="1"/>
    </xf>
    <xf borderId="9" fillId="5" fontId="12" numFmtId="165" xfId="0" applyAlignment="1" applyBorder="1" applyFont="1" applyNumberFormat="1">
      <alignment horizontal="center" shrinkToFit="0" vertical="center" wrapText="1"/>
    </xf>
    <xf borderId="0" fillId="2" fontId="16" numFmtId="0" xfId="0" applyAlignment="1" applyFont="1">
      <alignment horizontal="center" readingOrder="0" shrinkToFit="0" vertical="center" wrapText="1"/>
    </xf>
    <xf borderId="10" fillId="6" fontId="16" numFmtId="0" xfId="0" applyAlignment="1" applyBorder="1" applyFill="1" applyFont="1">
      <alignment horizontal="center" readingOrder="0" shrinkToFit="0" vertical="center" wrapText="1"/>
    </xf>
    <xf borderId="10" fillId="6" fontId="16" numFmtId="0" xfId="0" applyAlignment="1" applyBorder="1" applyFont="1">
      <alignment horizontal="center" shrinkToFit="0" vertical="center" wrapText="1"/>
    </xf>
    <xf borderId="6" fillId="6" fontId="16" numFmtId="0" xfId="0" applyAlignment="1" applyBorder="1" applyFont="1">
      <alignment horizontal="center" readingOrder="0" shrinkToFit="0" vertical="center" wrapText="1"/>
    </xf>
    <xf borderId="0" fillId="2" fontId="4" numFmtId="0" xfId="0" applyAlignment="1" applyFont="1">
      <alignment horizontal="center" shrinkToFit="0" wrapText="1"/>
    </xf>
    <xf borderId="11" fillId="6" fontId="16" numFmtId="0" xfId="0" applyAlignment="1" applyBorder="1" applyFont="1">
      <alignment horizontal="center" vertical="center"/>
    </xf>
    <xf borderId="12" fillId="6" fontId="16" numFmtId="0" xfId="0" applyAlignment="1" applyBorder="1" applyFont="1">
      <alignment horizontal="center" vertical="center"/>
    </xf>
    <xf borderId="13" fillId="6" fontId="16" numFmtId="0" xfId="0" applyAlignment="1" applyBorder="1" applyFont="1">
      <alignment horizontal="center" vertical="center"/>
    </xf>
    <xf borderId="14" fillId="6" fontId="16" numFmtId="0" xfId="0" applyAlignment="1" applyBorder="1" applyFont="1">
      <alignment horizontal="center" vertical="center"/>
    </xf>
    <xf borderId="0" fillId="0" fontId="17" numFmtId="0" xfId="0" applyAlignment="1" applyFont="1">
      <alignment horizontal="center" vertical="center"/>
    </xf>
    <xf borderId="15" fillId="3" fontId="17" numFmtId="0" xfId="0" applyAlignment="1" applyBorder="1" applyFont="1">
      <alignment horizontal="center" vertical="center"/>
    </xf>
    <xf borderId="15" fillId="3" fontId="17" numFmtId="0" xfId="0" applyAlignment="1" applyBorder="1" applyFont="1">
      <alignment vertical="center"/>
    </xf>
    <xf borderId="15" fillId="3" fontId="17" numFmtId="0" xfId="0" applyAlignment="1" applyBorder="1" applyFont="1">
      <alignment shrinkToFit="0" vertical="center" wrapText="1"/>
    </xf>
    <xf borderId="16" fillId="4" fontId="17" numFmtId="165" xfId="0" applyAlignment="1" applyBorder="1" applyFont="1" applyNumberFormat="1">
      <alignment vertical="center"/>
    </xf>
    <xf borderId="16" fillId="7" fontId="17" numFmtId="166" xfId="0" applyAlignment="1" applyBorder="1" applyFill="1" applyFont="1" applyNumberFormat="1">
      <alignment horizontal="center" vertical="center"/>
    </xf>
    <xf borderId="16" fillId="7" fontId="17" numFmtId="165" xfId="0" applyAlignment="1" applyBorder="1" applyFont="1" applyNumberFormat="1">
      <alignment horizontal="center" vertical="center"/>
    </xf>
    <xf borderId="0" fillId="2" fontId="4" numFmtId="0" xfId="0" applyAlignment="1" applyFont="1">
      <alignment shrinkToFit="0" wrapText="1"/>
    </xf>
    <xf borderId="0" fillId="2" fontId="4" numFmtId="0" xfId="0" applyAlignment="1" applyFont="1">
      <alignment horizontal="center"/>
    </xf>
    <xf borderId="0" fillId="0" fontId="9" numFmtId="0" xfId="0" applyAlignment="1" applyFont="1">
      <alignment shrinkToFit="0" wrapText="1"/>
    </xf>
    <xf borderId="0" fillId="0" fontId="4" numFmtId="0" xfId="0" applyAlignment="1" applyFont="1">
      <alignment shrinkToFit="0" wrapText="1"/>
    </xf>
    <xf borderId="0" fillId="0" fontId="4" numFmtId="0" xfId="0" applyAlignment="1" applyFont="1">
      <alignment horizontal="center"/>
    </xf>
    <xf borderId="0" fillId="2" fontId="18" numFmtId="0" xfId="0" applyAlignment="1" applyFont="1">
      <alignment vertical="bottom"/>
    </xf>
    <xf borderId="0" fillId="2" fontId="18" numFmtId="0" xfId="0" applyAlignment="1" applyFont="1">
      <alignment vertical="bottom"/>
    </xf>
    <xf borderId="10" fillId="6" fontId="6" numFmtId="0" xfId="0" applyAlignment="1" applyBorder="1" applyFont="1">
      <alignment horizontal="center" shrinkToFit="0" vertical="center" wrapText="1"/>
    </xf>
    <xf borderId="0" fillId="0" fontId="18" numFmtId="0" xfId="0" applyAlignment="1" applyFont="1">
      <alignment vertical="bottom"/>
    </xf>
    <xf borderId="17" fillId="3" fontId="18" numFmtId="0" xfId="0" applyAlignment="1" applyBorder="1" applyFont="1">
      <alignment vertical="center"/>
    </xf>
    <xf borderId="18" fillId="3" fontId="18" numFmtId="0" xfId="0" applyAlignment="1" applyBorder="1" applyFont="1">
      <alignment vertical="center"/>
    </xf>
    <xf borderId="18" fillId="3" fontId="18" numFmtId="0" xfId="0" applyAlignment="1" applyBorder="1" applyFont="1">
      <alignment horizontal="center" vertical="center"/>
    </xf>
    <xf borderId="18" fillId="3" fontId="18" numFmtId="0" xfId="0" applyAlignment="1" applyBorder="1" applyFont="1">
      <alignment shrinkToFit="0" vertical="center" wrapText="1"/>
    </xf>
    <xf borderId="19" fillId="3" fontId="18" numFmtId="0" xfId="0" applyAlignment="1" applyBorder="1" applyFont="1">
      <alignment readingOrder="0" shrinkToFit="0" vertical="center" wrapText="1"/>
    </xf>
    <xf borderId="0" fillId="2" fontId="18" numFmtId="0" xfId="0" applyAlignment="1" applyFont="1">
      <alignment vertical="center"/>
    </xf>
    <xf borderId="0" fillId="0" fontId="18" numFmtId="0" xfId="0" applyAlignment="1" applyFont="1">
      <alignment vertical="center"/>
    </xf>
    <xf borderId="20" fillId="3" fontId="18" numFmtId="0" xfId="0" applyAlignment="1" applyBorder="1" applyFont="1">
      <alignment readingOrder="0" vertical="center"/>
    </xf>
    <xf borderId="21" fillId="3" fontId="18" numFmtId="0" xfId="0" applyAlignment="1" applyBorder="1" applyFont="1">
      <alignment readingOrder="0" vertical="center"/>
    </xf>
    <xf borderId="21" fillId="3" fontId="18" numFmtId="3" xfId="0" applyAlignment="1" applyBorder="1" applyFont="1" applyNumberFormat="1">
      <alignment horizontal="center" readingOrder="0" vertical="center"/>
    </xf>
    <xf borderId="21" fillId="3" fontId="18" numFmtId="0" xfId="0" applyAlignment="1" applyBorder="1" applyFont="1">
      <alignment readingOrder="0" shrinkToFit="0" vertical="center" wrapText="1"/>
    </xf>
    <xf borderId="22" fillId="3" fontId="18" numFmtId="0" xfId="0" applyAlignment="1" applyBorder="1" applyFont="1">
      <alignment readingOrder="0" shrinkToFit="0" vertical="center" wrapText="1"/>
    </xf>
    <xf borderId="0" fillId="2" fontId="18" numFmtId="0" xfId="0" applyAlignment="1" applyFont="1">
      <alignment horizontal="right" vertical="center"/>
    </xf>
    <xf borderId="21" fillId="3" fontId="18" numFmtId="3" xfId="0" applyAlignment="1" applyBorder="1" applyFont="1" applyNumberFormat="1">
      <alignment horizontal="center" vertical="center"/>
    </xf>
    <xf borderId="20" fillId="3" fontId="18" numFmtId="0" xfId="0" applyAlignment="1" applyBorder="1" applyFont="1">
      <alignment vertical="center"/>
    </xf>
    <xf borderId="21" fillId="3" fontId="18" numFmtId="0" xfId="0" applyAlignment="1" applyBorder="1" applyFont="1">
      <alignment vertical="center"/>
    </xf>
    <xf borderId="21" fillId="3" fontId="18" numFmtId="2" xfId="0" applyAlignment="1" applyBorder="1" applyFont="1" applyNumberFormat="1">
      <alignment horizontal="center" vertical="center"/>
    </xf>
    <xf borderId="21" fillId="3" fontId="18" numFmtId="0" xfId="0" applyAlignment="1" applyBorder="1" applyFont="1">
      <alignment shrinkToFit="0" vertical="center" wrapText="1"/>
    </xf>
    <xf borderId="21" fillId="3" fontId="18" numFmtId="0" xfId="0" applyAlignment="1" applyBorder="1" applyFont="1">
      <alignment horizontal="center" vertical="center"/>
    </xf>
    <xf borderId="21" fillId="3" fontId="18" numFmtId="0" xfId="0" applyAlignment="1" applyBorder="1" applyFont="1">
      <alignment horizontal="center" readingOrder="0" vertical="center"/>
    </xf>
    <xf borderId="21" fillId="3" fontId="18" numFmtId="1" xfId="0" applyAlignment="1" applyBorder="1" applyFont="1" applyNumberFormat="1">
      <alignment horizontal="center" readingOrder="0" vertical="center"/>
    </xf>
    <xf borderId="21" fillId="3" fontId="18" numFmtId="1" xfId="0" applyAlignment="1" applyBorder="1" applyFont="1" applyNumberFormat="1">
      <alignment horizontal="center" vertical="center"/>
    </xf>
    <xf borderId="22" fillId="3" fontId="18" numFmtId="0" xfId="0" applyAlignment="1" applyBorder="1" applyFont="1">
      <alignment shrinkToFit="0" vertical="center" wrapText="1"/>
    </xf>
    <xf borderId="20" fillId="3" fontId="18" numFmtId="0" xfId="0" applyAlignment="1" applyBorder="1" applyFont="1">
      <alignment vertical="center"/>
    </xf>
    <xf borderId="21" fillId="3" fontId="18" numFmtId="0" xfId="0" applyAlignment="1" applyBorder="1" applyFont="1">
      <alignment vertical="center"/>
    </xf>
    <xf borderId="21" fillId="3" fontId="18" numFmtId="0" xfId="0" applyAlignment="1" applyBorder="1" applyFont="1">
      <alignment horizontal="center" vertical="center"/>
    </xf>
    <xf borderId="21" fillId="3" fontId="18" numFmtId="0" xfId="0" applyAlignment="1" applyBorder="1" applyFont="1">
      <alignment shrinkToFit="0" vertical="center" wrapText="1"/>
    </xf>
    <xf borderId="0" fillId="2" fontId="18" numFmtId="0" xfId="0" applyFont="1"/>
    <xf borderId="0" fillId="0" fontId="18" numFmtId="0" xfId="0" applyFont="1"/>
    <xf borderId="0" fillId="0" fontId="18" numFmtId="0" xfId="0" applyAlignment="1" applyFont="1">
      <alignment vertical="bottom"/>
    </xf>
    <xf borderId="0" fillId="0" fontId="19" numFmtId="0" xfId="0" applyAlignment="1" applyFont="1">
      <alignment vertical="bottom"/>
    </xf>
    <xf borderId="0" fillId="0" fontId="18" numFmtId="0" xfId="0" applyAlignment="1" applyFont="1">
      <alignment readingOrder="0" vertical="bottom"/>
    </xf>
    <xf borderId="0" fillId="0" fontId="20" numFmtId="0" xfId="0" applyAlignment="1" applyFont="1">
      <alignment vertical="bottom"/>
    </xf>
    <xf borderId="0" fillId="0" fontId="20" numFmtId="0" xfId="0" applyAlignment="1" applyFont="1">
      <alignment horizontal="right" vertical="bottom"/>
    </xf>
    <xf borderId="0" fillId="0" fontId="20" numFmtId="0" xfId="0" applyAlignment="1" applyFont="1">
      <alignment vertical="bottom"/>
    </xf>
    <xf borderId="0" fillId="0" fontId="20" numFmtId="0" xfId="0" applyAlignment="1" applyFont="1">
      <alignment horizontal="right" vertical="bottom"/>
    </xf>
    <xf borderId="0" fillId="0" fontId="20" numFmtId="3" xfId="0" applyAlignment="1" applyFont="1" applyNumberFormat="1">
      <alignment horizontal="right" vertical="bottom"/>
    </xf>
    <xf borderId="0" fillId="0" fontId="19" numFmtId="0" xfId="0" applyAlignment="1" applyFont="1">
      <alignment horizontal="right" vertical="bottom"/>
    </xf>
    <xf borderId="0" fillId="0" fontId="19" numFmtId="0" xfId="0" applyAlignment="1" applyFont="1">
      <alignment horizontal="right" vertical="bottom"/>
    </xf>
    <xf borderId="0" fillId="0" fontId="21" numFmtId="0" xfId="0" applyAlignment="1" applyFont="1">
      <alignment vertical="bottom"/>
    </xf>
    <xf borderId="0" fillId="0" fontId="19" numFmtId="9" xfId="0" applyAlignment="1" applyFont="1" applyNumberFormat="1">
      <alignment vertical="bottom"/>
    </xf>
    <xf borderId="0" fillId="0" fontId="22" numFmtId="0" xfId="0" applyAlignment="1" applyFont="1">
      <alignment vertical="bottom"/>
    </xf>
    <xf borderId="0" fillId="0" fontId="22" numFmtId="9" xfId="0" applyAlignment="1" applyFont="1" applyNumberFormat="1">
      <alignment horizontal="right" vertical="bottom"/>
    </xf>
    <xf borderId="0" fillId="0" fontId="23" numFmtId="0" xfId="0" applyAlignment="1" applyFont="1">
      <alignment vertical="bottom"/>
    </xf>
    <xf borderId="0" fillId="0" fontId="24" numFmtId="0" xfId="0" applyAlignment="1" applyFont="1">
      <alignment vertical="bottom"/>
    </xf>
    <xf borderId="0" fillId="0" fontId="18" numFmtId="3" xfId="0" applyAlignment="1" applyFont="1" applyNumberFormat="1">
      <alignment horizontal="center" vertical="bottom"/>
    </xf>
    <xf borderId="0" fillId="0" fontId="18" numFmtId="3" xfId="0" applyAlignment="1" applyFont="1" applyNumberFormat="1">
      <alignment vertical="bottom"/>
    </xf>
    <xf borderId="23" fillId="8" fontId="25" numFmtId="0" xfId="0" applyAlignment="1" applyBorder="1" applyFill="1" applyFont="1">
      <alignment readingOrder="0" vertical="center"/>
    </xf>
    <xf borderId="0" fillId="0" fontId="24" numFmtId="3" xfId="0" applyAlignment="1" applyFont="1" applyNumberFormat="1">
      <alignment horizontal="center" vertical="bottom"/>
    </xf>
    <xf borderId="0" fillId="0" fontId="18" numFmtId="0" xfId="0" applyAlignment="1" applyFont="1">
      <alignment horizontal="center" vertical="bottom"/>
    </xf>
    <xf borderId="0" fillId="3" fontId="26" numFmtId="0" xfId="0" applyAlignment="1" applyFont="1">
      <alignment horizontal="center" readingOrder="0" shrinkToFit="0" vertical="top" wrapText="1"/>
    </xf>
    <xf borderId="0" fillId="3" fontId="26" numFmtId="0" xfId="0" applyFont="1"/>
    <xf borderId="0" fillId="3" fontId="27" numFmtId="0" xfId="0" applyAlignment="1" applyFont="1">
      <alignment horizontal="center" readingOrder="0"/>
    </xf>
    <xf borderId="0" fillId="3" fontId="26" numFmtId="0" xfId="0" applyAlignment="1" applyFont="1">
      <alignment readingOrder="0"/>
    </xf>
    <xf borderId="0" fillId="3" fontId="13" numFmtId="0" xfId="0" applyAlignment="1" applyFont="1">
      <alignment horizontal="center" readingOrder="0"/>
    </xf>
    <xf borderId="0" fillId="3" fontId="28" numFmtId="0" xfId="0" applyAlignment="1" applyFont="1">
      <alignment readingOrder="0"/>
    </xf>
    <xf borderId="24" fillId="3" fontId="13" numFmtId="0" xfId="0" applyAlignment="1" applyBorder="1" applyFont="1">
      <alignment readingOrder="0" vertical="center"/>
    </xf>
    <xf borderId="25" fillId="3" fontId="9" numFmtId="165" xfId="0" applyAlignment="1" applyBorder="1" applyFont="1" applyNumberFormat="1">
      <alignment horizontal="center" vertical="center"/>
    </xf>
    <xf borderId="26" fillId="3" fontId="9" numFmtId="165" xfId="0" applyAlignment="1" applyBorder="1" applyFont="1" applyNumberFormat="1">
      <alignment horizontal="center" vertical="center"/>
    </xf>
    <xf borderId="27" fillId="3" fontId="26" numFmtId="0" xfId="0" applyAlignment="1" applyBorder="1" applyFont="1">
      <alignment readingOrder="0" vertical="center"/>
    </xf>
    <xf borderId="28" fillId="3" fontId="9" numFmtId="165" xfId="0" applyAlignment="1" applyBorder="1" applyFont="1" applyNumberFormat="1">
      <alignment horizontal="center" vertical="center"/>
    </xf>
    <xf borderId="29" fillId="3" fontId="26" numFmtId="0" xfId="0" applyAlignment="1" applyBorder="1" applyFont="1">
      <alignment readingOrder="0" vertical="center"/>
    </xf>
    <xf borderId="30" fillId="3" fontId="9" numFmtId="165" xfId="0" applyAlignment="1" applyBorder="1" applyFont="1" applyNumberFormat="1">
      <alignment horizontal="center" vertical="center"/>
    </xf>
    <xf borderId="24" fillId="3" fontId="26" numFmtId="0" xfId="0" applyAlignment="1" applyBorder="1" applyFont="1">
      <alignment readingOrder="0" vertical="center"/>
    </xf>
    <xf borderId="31" fillId="3" fontId="10" numFmtId="3" xfId="0" applyAlignment="1" applyBorder="1" applyFont="1" applyNumberFormat="1">
      <alignment horizontal="center" vertical="center"/>
    </xf>
    <xf borderId="24" fillId="3" fontId="10" numFmtId="3" xfId="0" applyAlignment="1" applyBorder="1" applyFont="1" applyNumberFormat="1">
      <alignment horizontal="center" vertical="center"/>
    </xf>
    <xf borderId="29" fillId="3" fontId="26" numFmtId="0" xfId="0" applyAlignment="1" applyBorder="1" applyFont="1">
      <alignment readingOrder="0" shrinkToFit="0" vertical="center" wrapText="1"/>
    </xf>
    <xf borderId="32" fillId="3" fontId="10" numFmtId="0" xfId="0" applyAlignment="1" applyBorder="1" applyFont="1">
      <alignment horizontal="center" readingOrder="0" vertical="center"/>
    </xf>
    <xf borderId="29" fillId="3" fontId="10" numFmtId="9" xfId="0" applyAlignment="1" applyBorder="1" applyFont="1" applyNumberFormat="1">
      <alignment horizontal="center" vertical="center"/>
    </xf>
    <xf borderId="0" fillId="2" fontId="26" numFmtId="0" xfId="0" applyAlignment="1" applyFont="1">
      <alignment readingOrder="0"/>
    </xf>
    <xf borderId="0" fillId="2" fontId="26" numFmtId="0" xfId="0" applyFont="1"/>
    <xf borderId="0" fillId="0" fontId="29" numFmtId="0" xfId="0" applyAlignment="1" applyFont="1">
      <alignment readingOrder="0" vertical="center"/>
    </xf>
    <xf borderId="0" fillId="0" fontId="29" numFmtId="0" xfId="0" applyAlignment="1" applyFont="1">
      <alignment vertical="center"/>
    </xf>
    <xf borderId="0" fillId="0" fontId="29" numFmtId="167" xfId="0" applyAlignment="1" applyFont="1" applyNumberFormat="1">
      <alignment vertical="center"/>
    </xf>
    <xf borderId="0" fillId="0" fontId="30" numFmtId="0" xfId="0" applyAlignment="1" applyFont="1">
      <alignment vertical="center"/>
    </xf>
    <xf borderId="0" fillId="0" fontId="17" numFmtId="0" xfId="0" applyAlignment="1" applyFont="1">
      <alignment vertical="center"/>
    </xf>
    <xf borderId="0" fillId="0" fontId="26" numFmtId="0" xfId="0" applyFont="1"/>
    <xf borderId="0" fillId="6" fontId="31" numFmtId="0" xfId="0" applyAlignment="1" applyFont="1">
      <alignment horizontal="center" readingOrder="0" shrinkToFit="0" vertical="center" wrapText="1"/>
    </xf>
    <xf borderId="33" fillId="2" fontId="32" numFmtId="0" xfId="0" applyAlignment="1" applyBorder="1" applyFont="1">
      <alignment horizontal="center" readingOrder="0" vertical="center"/>
    </xf>
    <xf borderId="34" fillId="0" fontId="15" numFmtId="0" xfId="0" applyBorder="1" applyFont="1"/>
    <xf borderId="35" fillId="0" fontId="15" numFmtId="0" xfId="0" applyBorder="1" applyFont="1"/>
    <xf borderId="0" fillId="2" fontId="29" numFmtId="0" xfId="0" applyAlignment="1" applyFont="1">
      <alignment vertical="center"/>
    </xf>
    <xf borderId="33" fillId="2" fontId="32" numFmtId="0" xfId="0" applyAlignment="1" applyBorder="1" applyFont="1">
      <alignment horizontal="center" vertical="center"/>
    </xf>
    <xf borderId="0" fillId="6" fontId="16" numFmtId="0" xfId="0" applyAlignment="1" applyFont="1">
      <alignment horizontal="center" readingOrder="0" shrinkToFit="0" vertical="center" wrapText="1"/>
    </xf>
    <xf borderId="10" fillId="6" fontId="12" numFmtId="0" xfId="0" applyAlignment="1" applyBorder="1" applyFont="1">
      <alignment horizontal="center" readingOrder="0" shrinkToFit="0" vertical="center" wrapText="1"/>
    </xf>
    <xf borderId="10" fillId="6" fontId="12" numFmtId="0" xfId="0" applyAlignment="1" applyBorder="1" applyFont="1">
      <alignment horizontal="center" shrinkToFit="0" vertical="center" wrapText="1"/>
    </xf>
    <xf borderId="27" fillId="2" fontId="12" numFmtId="0" xfId="0" applyAlignment="1" applyBorder="1" applyFont="1">
      <alignment horizontal="center" shrinkToFit="0" vertical="center" wrapText="1"/>
    </xf>
    <xf borderId="10" fillId="6" fontId="12" numFmtId="0" xfId="0" applyAlignment="1" applyBorder="1" applyFont="1">
      <alignment horizontal="center" readingOrder="0" shrinkToFit="0" textRotation="90" vertical="top" wrapText="1"/>
    </xf>
    <xf borderId="10" fillId="6" fontId="12" numFmtId="0" xfId="0" applyAlignment="1" applyBorder="1" applyFont="1">
      <alignment horizontal="center" shrinkToFit="0" textRotation="90" vertical="top" wrapText="1"/>
    </xf>
    <xf borderId="0" fillId="9" fontId="17" numFmtId="0" xfId="0" applyAlignment="1" applyFill="1" applyFont="1">
      <alignment horizontal="center" readingOrder="0" vertical="center"/>
    </xf>
    <xf borderId="15" fillId="0" fontId="33" numFmtId="0" xfId="0" applyAlignment="1" applyBorder="1" applyFont="1">
      <alignment horizontal="center" readingOrder="0" shrinkToFit="0" vertical="center" wrapText="1"/>
    </xf>
    <xf borderId="15" fillId="0" fontId="33" numFmtId="0" xfId="0" applyAlignment="1" applyBorder="1" applyFont="1">
      <alignment readingOrder="0" shrinkToFit="0" vertical="center" wrapText="1"/>
    </xf>
    <xf borderId="15" fillId="0" fontId="33" numFmtId="0" xfId="0" applyAlignment="1" applyBorder="1" applyFont="1">
      <alignment shrinkToFit="0" vertical="center" wrapText="1"/>
    </xf>
    <xf borderId="23" fillId="2" fontId="18" numFmtId="49" xfId="0" applyAlignment="1" applyBorder="1" applyFont="1" applyNumberFormat="1">
      <alignment vertical="center"/>
    </xf>
    <xf borderId="15" fillId="0" fontId="33" numFmtId="0" xfId="0" applyAlignment="1" applyBorder="1" applyFont="1">
      <alignment horizontal="center" vertical="center"/>
    </xf>
    <xf borderId="15" fillId="0" fontId="18" numFmtId="0" xfId="0" applyAlignment="1" applyBorder="1" applyFont="1">
      <alignment horizontal="center" vertical="center"/>
    </xf>
    <xf borderId="15" fillId="0" fontId="18" numFmtId="49" xfId="0" applyAlignment="1" applyBorder="1" applyFont="1" applyNumberFormat="1">
      <alignment horizontal="center" vertical="center"/>
    </xf>
    <xf borderId="15" fillId="0" fontId="18" numFmtId="0" xfId="0" applyAlignment="1" applyBorder="1" applyFont="1">
      <alignment horizontal="center" vertical="center"/>
    </xf>
    <xf borderId="15" fillId="0" fontId="18" numFmtId="0" xfId="0" applyAlignment="1" applyBorder="1" applyFont="1">
      <alignment horizontal="center" readingOrder="0" vertical="center"/>
    </xf>
    <xf borderId="15" fillId="0" fontId="33" numFmtId="0" xfId="0" applyAlignment="1" applyBorder="1" applyFont="1">
      <alignment shrinkToFit="0" vertical="center" wrapText="1"/>
    </xf>
    <xf borderId="16" fillId="7" fontId="33" numFmtId="4" xfId="0" applyAlignment="1" applyBorder="1" applyFont="1" applyNumberFormat="1">
      <alignment horizontal="center" readingOrder="0" vertical="center"/>
    </xf>
    <xf borderId="16" fillId="3" fontId="33" numFmtId="0" xfId="0" applyAlignment="1" applyBorder="1" applyFont="1">
      <alignment readingOrder="0" vertical="center"/>
    </xf>
    <xf borderId="16" fillId="3" fontId="33" numFmtId="0" xfId="0" applyAlignment="1" applyBorder="1" applyFont="1">
      <alignment readingOrder="0" shrinkToFit="0" vertical="center" wrapText="1"/>
    </xf>
    <xf borderId="23" fillId="3" fontId="18" numFmtId="0" xfId="0" applyAlignment="1" applyBorder="1" applyFont="1">
      <alignment readingOrder="0" shrinkToFit="0" vertical="center" wrapText="1"/>
    </xf>
    <xf borderId="23" fillId="10" fontId="33" numFmtId="4" xfId="0" applyAlignment="1" applyBorder="1" applyFill="1" applyFont="1" applyNumberFormat="1">
      <alignment horizontal="center" vertical="center"/>
    </xf>
    <xf borderId="16" fillId="3" fontId="18" numFmtId="0" xfId="0" applyAlignment="1" applyBorder="1" applyFont="1">
      <alignment readingOrder="0" vertical="center"/>
    </xf>
    <xf borderId="23" fillId="3" fontId="33" numFmtId="0" xfId="0" applyAlignment="1" applyBorder="1" applyFont="1">
      <alignment shrinkToFit="0" vertical="center" wrapText="1"/>
    </xf>
    <xf borderId="16" fillId="3" fontId="18" numFmtId="0" xfId="0" applyAlignment="1" applyBorder="1" applyFont="1">
      <alignment readingOrder="0" shrinkToFit="0" vertical="center" wrapText="1"/>
    </xf>
    <xf borderId="0" fillId="2" fontId="9" numFmtId="0" xfId="0" applyAlignment="1" applyFont="1">
      <alignment vertical="center"/>
    </xf>
    <xf borderId="23" fillId="0" fontId="33" numFmtId="0" xfId="0" applyAlignment="1" applyBorder="1" applyFont="1">
      <alignment readingOrder="0" shrinkToFit="0" vertical="center" wrapText="1"/>
    </xf>
    <xf borderId="23" fillId="0" fontId="33" numFmtId="0" xfId="0" applyAlignment="1" applyBorder="1" applyFont="1">
      <alignment horizontal="center" vertical="center"/>
    </xf>
    <xf borderId="23" fillId="0" fontId="33" numFmtId="0" xfId="0" applyAlignment="1" applyBorder="1" applyFont="1">
      <alignment horizontal="center" vertical="center"/>
    </xf>
    <xf borderId="23" fillId="0" fontId="18" numFmtId="49" xfId="0" applyAlignment="1" applyBorder="1" applyFont="1" applyNumberFormat="1">
      <alignment horizontal="center" vertical="center"/>
    </xf>
    <xf borderId="23" fillId="0" fontId="18" numFmtId="0" xfId="0" applyAlignment="1" applyBorder="1" applyFont="1">
      <alignment horizontal="center" vertical="center"/>
    </xf>
    <xf borderId="16" fillId="7" fontId="33" numFmtId="4" xfId="0" applyAlignment="1" applyBorder="1" applyFont="1" applyNumberFormat="1">
      <alignment horizontal="center" vertical="center"/>
    </xf>
    <xf borderId="16" fillId="3" fontId="33" numFmtId="0" xfId="0" applyAlignment="1" applyBorder="1" applyFont="1">
      <alignment vertical="center"/>
    </xf>
    <xf borderId="23" fillId="0" fontId="33" numFmtId="0" xfId="0" applyAlignment="1" applyBorder="1" applyFont="1">
      <alignment shrinkToFit="0" vertical="center" wrapText="1"/>
    </xf>
    <xf borderId="23" fillId="0" fontId="18" numFmtId="0" xfId="0" applyAlignment="1" applyBorder="1" applyFont="1">
      <alignment horizontal="center" vertical="center"/>
    </xf>
    <xf borderId="16" fillId="3" fontId="33" numFmtId="0" xfId="0" applyAlignment="1" applyBorder="1" applyFont="1">
      <alignment vertical="center"/>
    </xf>
    <xf borderId="23" fillId="0" fontId="18" numFmtId="0" xfId="0" applyAlignment="1" applyBorder="1" applyFont="1">
      <alignment readingOrder="0" shrinkToFit="0" vertical="center" wrapText="1"/>
    </xf>
    <xf borderId="23" fillId="0" fontId="18" numFmtId="0" xfId="0" applyAlignment="1" applyBorder="1" applyFont="1">
      <alignment horizontal="center" readingOrder="0" vertical="center"/>
    </xf>
    <xf borderId="15" fillId="0" fontId="18" numFmtId="0" xfId="0" applyAlignment="1" applyBorder="1" applyFont="1">
      <alignment vertical="center"/>
    </xf>
    <xf borderId="23" fillId="3" fontId="33" numFmtId="0" xfId="0" applyAlignment="1" applyBorder="1" applyFont="1">
      <alignment readingOrder="0" vertical="center"/>
    </xf>
    <xf borderId="23" fillId="3" fontId="18" numFmtId="0" xfId="0" applyAlignment="1" applyBorder="1" applyFont="1">
      <alignment readingOrder="0" vertical="center"/>
    </xf>
    <xf borderId="23" fillId="3" fontId="33" numFmtId="0" xfId="0" applyAlignment="1" applyBorder="1" applyFont="1">
      <alignment readingOrder="0" shrinkToFit="0" vertical="center" wrapText="1"/>
    </xf>
    <xf borderId="23" fillId="0" fontId="18" numFmtId="0" xfId="0" applyAlignment="1" applyBorder="1" applyFont="1">
      <alignment vertical="center"/>
    </xf>
    <xf borderId="23" fillId="3" fontId="33" numFmtId="0" xfId="0" applyAlignment="1" applyBorder="1" applyFont="1">
      <alignment vertical="center"/>
    </xf>
    <xf borderId="23" fillId="0" fontId="33" numFmtId="0" xfId="0" applyAlignment="1" applyBorder="1" applyFont="1">
      <alignment horizontal="center" readingOrder="0" shrinkToFit="0" vertical="center" wrapText="1"/>
    </xf>
    <xf borderId="0" fillId="0" fontId="18" numFmtId="0" xfId="0" applyAlignment="1" applyFont="1">
      <alignment horizontal="center" vertical="center"/>
    </xf>
    <xf borderId="23" fillId="3" fontId="33" numFmtId="0" xfId="0" applyAlignment="1" applyBorder="1" applyFont="1">
      <alignment vertical="center"/>
    </xf>
    <xf borderId="23" fillId="3" fontId="33" numFmtId="0" xfId="0" applyAlignment="1" applyBorder="1" applyFont="1">
      <alignment shrinkToFit="0" vertical="center" wrapText="1"/>
    </xf>
    <xf borderId="16" fillId="3" fontId="34" numFmtId="0" xfId="0" applyAlignment="1" applyBorder="1" applyFont="1">
      <alignment shrinkToFit="0" vertical="center" wrapText="1"/>
    </xf>
    <xf borderId="23" fillId="3" fontId="35" numFmtId="0" xfId="0" applyAlignment="1" applyBorder="1" applyFont="1">
      <alignment shrinkToFit="0" vertical="center" wrapText="1"/>
    </xf>
    <xf borderId="23" fillId="0" fontId="33" numFmtId="0" xfId="0" applyAlignment="1" applyBorder="1" applyFont="1">
      <alignment shrinkToFit="0" vertical="center" wrapText="1"/>
    </xf>
    <xf borderId="23" fillId="3" fontId="36" numFmtId="0" xfId="0" applyAlignment="1" applyBorder="1" applyFont="1">
      <alignment shrinkToFit="0" vertical="center" wrapText="1"/>
    </xf>
    <xf borderId="23" fillId="10" fontId="33" numFmtId="4" xfId="0" applyAlignment="1" applyBorder="1" applyFont="1" applyNumberFormat="1">
      <alignment horizontal="center" readingOrder="0" vertical="center"/>
    </xf>
    <xf borderId="23" fillId="0" fontId="33" numFmtId="49" xfId="0" applyAlignment="1" applyBorder="1" applyFont="1" applyNumberFormat="1">
      <alignment horizontal="center" vertical="center"/>
    </xf>
    <xf borderId="23" fillId="0" fontId="33" numFmtId="0" xfId="0" applyAlignment="1" applyBorder="1" applyFont="1">
      <alignment horizontal="center" readingOrder="0" vertical="center"/>
    </xf>
    <xf borderId="23" fillId="3" fontId="37" numFmtId="0" xfId="0" applyAlignment="1" applyBorder="1" applyFont="1">
      <alignment readingOrder="0" shrinkToFit="0" vertical="center" wrapText="1"/>
    </xf>
    <xf borderId="0" fillId="2" fontId="9" numFmtId="0" xfId="0" applyAlignment="1" applyFont="1">
      <alignment readingOrder="0" vertical="center"/>
    </xf>
    <xf borderId="23" fillId="0" fontId="18" numFmtId="49" xfId="0" applyAlignment="1" applyBorder="1" applyFont="1" applyNumberFormat="1">
      <alignment horizontal="center" readingOrder="0" vertical="center"/>
    </xf>
    <xf borderId="23" fillId="8" fontId="18" numFmtId="0" xfId="0" applyAlignment="1" applyBorder="1" applyFont="1">
      <alignment vertical="center"/>
    </xf>
    <xf borderId="23" fillId="8" fontId="33" numFmtId="0" xfId="0" applyAlignment="1" applyBorder="1" applyFont="1">
      <alignment readingOrder="0" shrinkToFit="0" vertical="center" wrapText="1"/>
    </xf>
    <xf borderId="16" fillId="10" fontId="33" numFmtId="4" xfId="0" applyAlignment="1" applyBorder="1" applyFont="1" applyNumberFormat="1">
      <alignment horizontal="center" vertical="center"/>
    </xf>
    <xf borderId="16" fillId="8" fontId="18" numFmtId="0" xfId="0" applyAlignment="1" applyBorder="1" applyFont="1">
      <alignment vertical="center"/>
    </xf>
    <xf borderId="16" fillId="8" fontId="33" numFmtId="0" xfId="0" applyAlignment="1" applyBorder="1" applyFont="1">
      <alignment shrinkToFit="0" vertical="center" wrapText="1"/>
    </xf>
    <xf borderId="16" fillId="8" fontId="33" numFmtId="0" xfId="0" applyAlignment="1" applyBorder="1" applyFont="1">
      <alignment vertical="center"/>
    </xf>
    <xf borderId="23" fillId="8" fontId="18" numFmtId="0" xfId="0" applyAlignment="1" applyBorder="1" applyFont="1">
      <alignment readingOrder="0" vertical="center"/>
    </xf>
    <xf borderId="23" fillId="8" fontId="18" numFmtId="0" xfId="0" applyAlignment="1" applyBorder="1" applyFont="1">
      <alignment readingOrder="0" shrinkToFit="0" vertical="center" wrapText="1"/>
    </xf>
    <xf borderId="23" fillId="10" fontId="18" numFmtId="4" xfId="0" applyAlignment="1" applyBorder="1" applyFont="1" applyNumberFormat="1">
      <alignment vertical="center"/>
    </xf>
    <xf borderId="23" fillId="8" fontId="18" numFmtId="0" xfId="0" applyAlignment="1" applyBorder="1" applyFont="1">
      <alignment vertical="center"/>
    </xf>
    <xf borderId="23" fillId="8" fontId="33" numFmtId="0" xfId="0" applyAlignment="1" applyBorder="1" applyFont="1">
      <alignment shrinkToFit="0" vertical="center" wrapText="1"/>
    </xf>
    <xf borderId="23" fillId="8" fontId="18" numFmtId="0" xfId="0" applyAlignment="1" applyBorder="1" applyFont="1">
      <alignment shrinkToFit="0" vertical="center" wrapText="1"/>
    </xf>
    <xf borderId="0" fillId="0" fontId="9" numFmtId="0" xfId="0" applyAlignment="1" applyFont="1">
      <alignment horizontal="center" shrinkToFit="0" wrapText="1"/>
    </xf>
    <xf borderId="0" fillId="0" fontId="4" numFmtId="4" xfId="0" applyAlignment="1" applyFont="1" applyNumberFormat="1">
      <alignment horizontal="center"/>
    </xf>
    <xf borderId="0" fillId="0" fontId="9" numFmtId="0" xfId="0" applyAlignment="1" applyFont="1">
      <alignment horizontal="center"/>
    </xf>
    <xf borderId="0" fillId="0" fontId="9" numFmtId="4" xfId="0" applyFont="1" applyNumberFormat="1"/>
    <xf borderId="0" fillId="2" fontId="9" numFmtId="0" xfId="0" applyAlignment="1" applyFont="1">
      <alignment horizontal="center" shrinkToFit="0" wrapText="1"/>
    </xf>
    <xf borderId="0" fillId="2" fontId="9" numFmtId="0" xfId="0" applyAlignment="1" applyFont="1">
      <alignment horizontal="center"/>
    </xf>
    <xf borderId="0" fillId="2" fontId="9" numFmtId="4" xfId="0" applyFont="1" applyNumberFormat="1"/>
    <xf borderId="33" fillId="11" fontId="16" numFmtId="0" xfId="0" applyAlignment="1" applyBorder="1" applyFill="1" applyFont="1">
      <alignment horizontal="left" readingOrder="0" shrinkToFit="0" vertical="center" wrapText="1"/>
    </xf>
    <xf borderId="34" fillId="11" fontId="16" numFmtId="0" xfId="0" applyAlignment="1" applyBorder="1" applyFont="1">
      <alignment horizontal="left" readingOrder="0" shrinkToFit="0" vertical="center" wrapText="1"/>
    </xf>
    <xf borderId="34" fillId="11" fontId="16" numFmtId="0" xfId="0" applyAlignment="1" applyBorder="1" applyFont="1">
      <alignment horizontal="left" shrinkToFit="0" vertical="center" wrapText="1"/>
    </xf>
    <xf borderId="35" fillId="11" fontId="16" numFmtId="0" xfId="0" applyAlignment="1" applyBorder="1" applyFont="1">
      <alignment horizontal="left" readingOrder="0" shrinkToFit="0" vertical="center" wrapText="1"/>
    </xf>
    <xf borderId="36" fillId="11" fontId="16" numFmtId="0" xfId="0" applyAlignment="1" applyBorder="1" applyFont="1">
      <alignment horizontal="center" vertical="center"/>
    </xf>
    <xf borderId="13" fillId="11" fontId="16" numFmtId="0" xfId="0" applyAlignment="1" applyBorder="1" applyFont="1">
      <alignment horizontal="center" vertical="center"/>
    </xf>
    <xf borderId="14" fillId="11" fontId="16" numFmtId="0" xfId="0" applyAlignment="1" applyBorder="1" applyFont="1">
      <alignment horizontal="center" vertical="center"/>
    </xf>
    <xf borderId="37" fillId="8" fontId="4" numFmtId="0" xfId="0" applyAlignment="1" applyBorder="1" applyFont="1">
      <alignment horizontal="left" shrinkToFit="0" vertical="center" wrapText="1"/>
    </xf>
    <xf borderId="24" fillId="8" fontId="4" numFmtId="0" xfId="0" applyAlignment="1" applyBorder="1" applyFont="1">
      <alignment horizontal="left" shrinkToFit="0" vertical="center" wrapText="1"/>
    </xf>
    <xf borderId="38" fillId="8" fontId="4" numFmtId="0" xfId="0" applyAlignment="1" applyBorder="1" applyFont="1">
      <alignment horizontal="left" shrinkToFit="0" vertical="center" wrapText="1"/>
    </xf>
    <xf borderId="39" fillId="0" fontId="4" numFmtId="0" xfId="0" applyAlignment="1" applyBorder="1" applyFont="1">
      <alignment horizontal="center" vertical="center"/>
    </xf>
    <xf borderId="24" fillId="8" fontId="4" numFmtId="0" xfId="0" applyAlignment="1" applyBorder="1" applyFont="1">
      <alignment horizontal="left" readingOrder="0" shrinkToFit="0" vertical="center" wrapText="1"/>
    </xf>
    <xf borderId="0" fillId="0" fontId="4" numFmtId="0" xfId="0" applyAlignment="1" applyFont="1">
      <alignment horizontal="left" shrinkToFit="0" wrapText="1"/>
    </xf>
    <xf borderId="0" fillId="0" fontId="9" numFmtId="0" xfId="0" applyAlignment="1" applyFont="1">
      <alignment readingOrder="0"/>
    </xf>
    <xf borderId="0" fillId="0" fontId="9" numFmtId="0" xfId="0" applyFont="1"/>
    <xf borderId="0" fillId="0" fontId="38" numFmtId="0" xfId="0" applyFont="1"/>
    <xf borderId="0" fillId="0" fontId="9" numFmtId="167"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sz="1600">
                <a:solidFill>
                  <a:srgbClr val="000000"/>
                </a:solidFill>
                <a:latin typeface="Arial"/>
              </a:defRPr>
            </a:pPr>
            <a:r>
              <a:rPr b="1" sz="1600">
                <a:solidFill>
                  <a:srgbClr val="000000"/>
                </a:solidFill>
                <a:latin typeface="Arial"/>
              </a:rPr>
              <a:t>Kosten pro Jahr</a:t>
            </a:r>
          </a:p>
        </c:rich>
      </c:tx>
      <c:overlay val="0"/>
    </c:title>
    <c:plotArea>
      <c:layout/>
      <c:barChart>
        <c:barDir val="col"/>
        <c:ser>
          <c:idx val="0"/>
          <c:order val="0"/>
          <c:spPr>
            <a:solidFill>
              <a:srgbClr val="0A3B49"/>
            </a:solidFill>
            <a:ln cmpd="sng" w="38100">
              <a:solidFill>
                <a:srgbClr val="FBBB10">
                  <a:alpha val="100000"/>
                </a:srgbClr>
              </a:solidFill>
              <a:prstDash val="solid"/>
            </a:ln>
          </c:spPr>
          <c:cat>
            <c:strRef>
              <c:f>'1. Gesamtkosten'!$K$3:$Y$3</c:f>
            </c:strRef>
          </c:cat>
          <c:val>
            <c:numRef>
              <c:f>'1. Gesamtkosten'!$K$2:$Y$2</c:f>
              <c:numCache/>
            </c:numRef>
          </c:val>
        </c:ser>
        <c:axId val="541325408"/>
        <c:axId val="538705406"/>
      </c:barChart>
      <c:catAx>
        <c:axId val="54132540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538705406"/>
      </c:catAx>
      <c:valAx>
        <c:axId val="538705406"/>
        <c:scaling>
          <c:orientation val="minMax"/>
          <c:max val="7.0E8"/>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sz="1200">
                <a:solidFill>
                  <a:srgbClr val="000000"/>
                </a:solidFill>
                <a:latin typeface="+mn-lt"/>
              </a:defRPr>
            </a:pPr>
          </a:p>
        </c:txPr>
        <c:crossAx val="541325408"/>
      </c:valAx>
    </c:plotArea>
    <c:legend>
      <c:legendPos val="r"/>
      <c:overlay val="0"/>
      <c:txPr>
        <a:bodyPr/>
        <a:lstStyle/>
        <a:p>
          <a:pPr lvl="0">
            <a:defRPr b="0">
              <a:solidFill>
                <a:srgbClr val="1A1A1A"/>
              </a:solidFill>
              <a:latin typeface="+mn-lt"/>
            </a:defRPr>
          </a:pPr>
        </a:p>
      </c:txPr>
    </c:legend>
    <c:plotVisOnly val="1"/>
  </c:chart>
  <c:spPr>
    <a:solidFill>
      <a:srgbClr val="FFFFFF"/>
    </a:solidFill>
  </c:spPr>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95250</xdr:colOff>
      <xdr:row>1</xdr:row>
      <xdr:rowOff>180975</xdr:rowOff>
    </xdr:from>
    <xdr:ext cx="8448675" cy="5210175"/>
    <xdr:graphicFrame>
      <xdr:nvGraphicFramePr>
        <xdr:cNvPr id="1" name="Chart 1" title="Diagramm"/>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xdr:col>
      <xdr:colOff>342900</xdr:colOff>
      <xdr:row>0</xdr:row>
      <xdr:rowOff>0</xdr:rowOff>
    </xdr:from>
    <xdr:ext cx="1476375" cy="800100"/>
    <xdr:pic>
      <xdr:nvPicPr>
        <xdr:cNvPr id="0" name="image1.png" title="Bild"/>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219075</xdr:colOff>
      <xdr:row>0</xdr:row>
      <xdr:rowOff>0</xdr:rowOff>
    </xdr:from>
    <xdr:ext cx="838200" cy="447675"/>
    <xdr:pic>
      <xdr:nvPicPr>
        <xdr:cNvPr id="0" name="image1.png" title="Bild"/>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352425</xdr:colOff>
      <xdr:row>0</xdr:row>
      <xdr:rowOff>0</xdr:rowOff>
    </xdr:from>
    <xdr:ext cx="838200" cy="447675"/>
    <xdr:pic>
      <xdr:nvPicPr>
        <xdr:cNvPr id="0" name="image1.png" title="Bild"/>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219075</xdr:colOff>
      <xdr:row>0</xdr:row>
      <xdr:rowOff>0</xdr:rowOff>
    </xdr:from>
    <xdr:ext cx="838200" cy="447675"/>
    <xdr:pic>
      <xdr:nvPicPr>
        <xdr:cNvPr id="0" name="image1.png" title="Bild"/>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533400</xdr:colOff>
      <xdr:row>0</xdr:row>
      <xdr:rowOff>0</xdr:rowOff>
    </xdr:from>
    <xdr:ext cx="704850" cy="371475"/>
    <xdr:pic>
      <xdr:nvPicPr>
        <xdr:cNvPr id="0" name="image1.png" title="Bild"/>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regenwasseragentur.berlin/szenarien-kosten-regenwasserbewirtschaftung/" TargetMode="External"/><Relationship Id="rId2" Type="http://schemas.openxmlformats.org/officeDocument/2006/relationships/hyperlink" Target="https://www.gartenbau.org/magazin/fassadenbegruenung-20111197" TargetMode="External"/><Relationship Id="rId3" Type="http://schemas.openxmlformats.org/officeDocument/2006/relationships/hyperlink" Target="https://www.berlin.de/sen/finanzen/haushalt/downloads/artikel.6347.php" TargetMode="External"/><Relationship Id="rId4" Type="http://schemas.openxmlformats.org/officeDocument/2006/relationships/hyperlink" Target="https://www.berlin.de/sen/finanzen/haushalt/downloads/artikel.6347.php" TargetMode="External"/><Relationship Id="rId5"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1" Type="http://schemas.openxmlformats.org/officeDocument/2006/relationships/hyperlink" Target="https://www.berlin.de/sen/finanzen/haushalt/downloads/artikel.6347.php" TargetMode="External"/><Relationship Id="rId10" Type="http://schemas.openxmlformats.org/officeDocument/2006/relationships/hyperlink" Target="https://www.butenunbinnen.de/nachrichten/bremen-kosten-baeume-pflanzen-100.html" TargetMode="External"/><Relationship Id="rId13" Type="http://schemas.openxmlformats.org/officeDocument/2006/relationships/hyperlink" Target="https://regenwasseragentur.berlin/szenarien-kosten-regenwasserbewirtschaftung/" TargetMode="External"/><Relationship Id="rId12" Type="http://schemas.openxmlformats.org/officeDocument/2006/relationships/hyperlink" Target="https://www.butenunbinnen.de/nachrichten/bremen-kosten-baeume-pflanzen-100.html" TargetMode="External"/><Relationship Id="rId1" Type="http://schemas.openxmlformats.org/officeDocument/2006/relationships/comments" Target="../comments1.xml"/><Relationship Id="rId2" Type="http://schemas.openxmlformats.org/officeDocument/2006/relationships/hyperlink" Target="https://www.butenunbinnen.de/nachrichten/bremen-kosten-baeume-pflanzen-100.html" TargetMode="External"/><Relationship Id="rId3" Type="http://schemas.openxmlformats.org/officeDocument/2006/relationships/hyperlink" Target="https://www.butenunbinnen.de/nachrichten/bremen-kosten-baeume-pflanzen-100.html" TargetMode="External"/><Relationship Id="rId4" Type="http://schemas.openxmlformats.org/officeDocument/2006/relationships/hyperlink" Target="https://www.butenunbinnen.de/nachrichten/bremen-kosten-baeume-pflanzen-100.html" TargetMode="External"/><Relationship Id="rId9" Type="http://schemas.openxmlformats.org/officeDocument/2006/relationships/hyperlink" Target="https://www.butenunbinnen.de/nachrichten/bremen-kosten-baeume-pflanzen-100.html" TargetMode="External"/><Relationship Id="rId15" Type="http://schemas.openxmlformats.org/officeDocument/2006/relationships/hyperlink" Target="https://www.butenunbinnen.de/nachrichten/bremen-kosten-baeume-pflanzen-100.html" TargetMode="External"/><Relationship Id="rId14" Type="http://schemas.openxmlformats.org/officeDocument/2006/relationships/hyperlink" Target="https://www.butenunbinnen.de/nachrichten/bremen-kosten-baeume-pflanzen-100.html" TargetMode="External"/><Relationship Id="rId17" Type="http://schemas.openxmlformats.org/officeDocument/2006/relationships/hyperlink" Target="https://www.butenunbinnen.de/nachrichten/bremen-kosten-baeume-pflanzen-100.html" TargetMode="External"/><Relationship Id="rId16" Type="http://schemas.openxmlformats.org/officeDocument/2006/relationships/hyperlink" Target="https://www.butenunbinnen.de/nachrichten/bremen-kosten-baeume-pflanzen-100.html" TargetMode="External"/><Relationship Id="rId5" Type="http://schemas.openxmlformats.org/officeDocument/2006/relationships/hyperlink" Target="https://www.butenunbinnen.de/nachrichten/bremen-kosten-baeume-pflanzen-100.html" TargetMode="External"/><Relationship Id="rId19" Type="http://schemas.openxmlformats.org/officeDocument/2006/relationships/vmlDrawing" Target="../drawings/vmlDrawing1.vml"/><Relationship Id="rId6" Type="http://schemas.openxmlformats.org/officeDocument/2006/relationships/hyperlink" Target="https://www.butenunbinnen.de/nachrichten/bremen-kosten-baeume-pflanzen-100.html" TargetMode="External"/><Relationship Id="rId18" Type="http://schemas.openxmlformats.org/officeDocument/2006/relationships/drawing" Target="../drawings/drawing5.xml"/><Relationship Id="rId7" Type="http://schemas.openxmlformats.org/officeDocument/2006/relationships/hyperlink" Target="https://www.domino1.stuttgart.de/web/ksd/ksdredsystem.nsf/dc5e48bde54b0b2941256a6f0036f408/e26292f13114a564c1257c37004d35b0/$FILE/Anlage%204_Kostenberechnung.pdf" TargetMode="External"/><Relationship Id="rId8" Type="http://schemas.openxmlformats.org/officeDocument/2006/relationships/hyperlink" Target="https://www.butenunbinnen.de/nachrichten/bremen-kosten-baeume-pflanzen-100.html"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showGridLines="0" workbookViewId="0"/>
  </sheetViews>
  <sheetFormatPr customHeight="1" defaultColWidth="14.43" defaultRowHeight="15.0"/>
  <cols>
    <col customWidth="1" min="1" max="1" width="1.29"/>
    <col customWidth="1" min="2" max="2" width="32.29"/>
    <col customWidth="1" min="3" max="3" width="1.0"/>
    <col customWidth="1" min="4" max="4" width="1.43"/>
    <col customWidth="1" min="5" max="5" width="1.57"/>
    <col customWidth="1" min="6" max="6" width="44.0"/>
    <col customWidth="1" min="7" max="7" width="15.14"/>
    <col customWidth="1" min="8" max="19" width="10.71"/>
    <col customWidth="1" min="20" max="20" width="1.43"/>
    <col customWidth="1" hidden="1" min="21" max="30" width="10.71"/>
  </cols>
  <sheetData>
    <row r="1" ht="64.5" customHeight="1">
      <c r="A1" s="1"/>
      <c r="B1" s="1"/>
      <c r="C1" s="2"/>
      <c r="D1" s="2"/>
      <c r="E1" s="2"/>
      <c r="F1" s="3" t="s">
        <v>0</v>
      </c>
      <c r="M1" s="4"/>
      <c r="N1" s="4"/>
      <c r="O1" s="4"/>
      <c r="P1" s="4"/>
      <c r="Q1" s="4"/>
      <c r="R1" s="4"/>
      <c r="S1" s="4"/>
      <c r="T1" s="4"/>
      <c r="U1" s="5"/>
      <c r="V1" s="5"/>
      <c r="W1" s="5"/>
      <c r="X1" s="5"/>
      <c r="Y1" s="5"/>
      <c r="Z1" s="5"/>
      <c r="AA1" s="5"/>
      <c r="AB1" s="5"/>
      <c r="AC1" s="5"/>
      <c r="AD1" s="5"/>
    </row>
    <row r="2" ht="16.5" customHeight="1">
      <c r="A2" s="6"/>
      <c r="B2" s="6"/>
      <c r="C2" s="6"/>
      <c r="D2" s="4"/>
      <c r="E2" s="6"/>
      <c r="F2" s="6"/>
      <c r="G2" s="6"/>
      <c r="H2" s="6"/>
      <c r="I2" s="6"/>
      <c r="J2" s="6"/>
      <c r="K2" s="6"/>
      <c r="L2" s="6"/>
      <c r="M2" s="6"/>
      <c r="N2" s="6"/>
      <c r="O2" s="6"/>
      <c r="P2" s="6"/>
      <c r="Q2" s="6"/>
      <c r="R2" s="6"/>
      <c r="S2" s="6"/>
      <c r="T2" s="4"/>
      <c r="U2" s="5"/>
      <c r="V2" s="5"/>
      <c r="W2" s="5"/>
      <c r="X2" s="5"/>
      <c r="Y2" s="5"/>
      <c r="Z2" s="5"/>
      <c r="AA2" s="5"/>
      <c r="AB2" s="5"/>
      <c r="AC2" s="5"/>
      <c r="AD2" s="5"/>
    </row>
    <row r="3" ht="16.5" customHeight="1">
      <c r="A3" s="7"/>
      <c r="B3" s="7" t="s">
        <v>1</v>
      </c>
      <c r="C3" s="6"/>
      <c r="D3" s="4"/>
      <c r="E3" s="6"/>
      <c r="F3" s="6"/>
      <c r="G3" s="6"/>
      <c r="H3" s="6"/>
      <c r="I3" s="6"/>
      <c r="J3" s="6"/>
      <c r="K3" s="6"/>
      <c r="L3" s="6"/>
      <c r="M3" s="6"/>
      <c r="N3" s="6"/>
      <c r="O3" s="6"/>
      <c r="P3" s="6"/>
      <c r="Q3" s="6"/>
      <c r="R3" s="6"/>
      <c r="S3" s="6"/>
      <c r="T3" s="4"/>
      <c r="U3" s="5"/>
      <c r="V3" s="5"/>
      <c r="W3" s="5"/>
      <c r="X3" s="5"/>
      <c r="Y3" s="5"/>
      <c r="Z3" s="5"/>
      <c r="AA3" s="5"/>
      <c r="AB3" s="5"/>
      <c r="AC3" s="5"/>
      <c r="AD3" s="5"/>
    </row>
    <row r="4" ht="16.5" customHeight="1">
      <c r="A4" s="8"/>
      <c r="B4" s="9" t="s">
        <v>2</v>
      </c>
      <c r="C4" s="6"/>
      <c r="D4" s="4"/>
      <c r="E4" s="6"/>
      <c r="F4" s="10" t="s">
        <v>3</v>
      </c>
      <c r="G4" s="11" t="s">
        <v>4</v>
      </c>
      <c r="H4" s="12"/>
      <c r="I4" s="6"/>
      <c r="J4" s="6"/>
      <c r="K4" s="6"/>
      <c r="L4" s="6"/>
      <c r="M4" s="6"/>
      <c r="N4" s="6"/>
      <c r="O4" s="6"/>
      <c r="P4" s="6"/>
      <c r="Q4" s="6"/>
      <c r="R4" s="6"/>
      <c r="S4" s="6"/>
      <c r="T4" s="4"/>
      <c r="U4" s="5"/>
      <c r="V4" s="5"/>
      <c r="W4" s="5"/>
      <c r="X4" s="5"/>
      <c r="Y4" s="5"/>
      <c r="Z4" s="5"/>
      <c r="AA4" s="5"/>
      <c r="AB4" s="5"/>
      <c r="AC4" s="5"/>
      <c r="AD4" s="5"/>
    </row>
    <row r="5" ht="16.5" customHeight="1">
      <c r="A5" s="13"/>
      <c r="B5" s="13" t="s">
        <v>5</v>
      </c>
      <c r="C5" s="12"/>
      <c r="D5" s="14"/>
      <c r="E5" s="12"/>
      <c r="F5" s="15" t="s">
        <v>6</v>
      </c>
      <c r="G5" s="16">
        <v>7040000.0</v>
      </c>
      <c r="H5" s="12"/>
      <c r="I5" s="6"/>
      <c r="J5" s="6"/>
      <c r="K5" s="6"/>
      <c r="L5" s="6"/>
      <c r="M5" s="6"/>
      <c r="N5" s="6"/>
      <c r="O5" s="6"/>
      <c r="P5" s="6"/>
      <c r="Q5" s="6"/>
      <c r="R5" s="6"/>
      <c r="S5" s="6"/>
      <c r="T5" s="4"/>
      <c r="U5" s="5"/>
      <c r="V5" s="5"/>
      <c r="W5" s="5"/>
      <c r="X5" s="5"/>
      <c r="Y5" s="5"/>
      <c r="Z5" s="5"/>
      <c r="AA5" s="5"/>
      <c r="AB5" s="5"/>
      <c r="AC5" s="5"/>
      <c r="AD5" s="5"/>
    </row>
    <row r="6" ht="16.5" customHeight="1">
      <c r="A6" s="13"/>
      <c r="C6" s="12"/>
      <c r="D6" s="14"/>
      <c r="E6" s="12"/>
      <c r="F6" s="15" t="s">
        <v>7</v>
      </c>
      <c r="G6" s="16">
        <v>2.256768E9</v>
      </c>
      <c r="H6" s="12"/>
      <c r="I6" s="6"/>
      <c r="J6" s="6"/>
      <c r="K6" s="6"/>
      <c r="L6" s="6"/>
      <c r="M6" s="6"/>
      <c r="N6" s="6"/>
      <c r="O6" s="6"/>
      <c r="P6" s="6"/>
      <c r="Q6" s="6"/>
      <c r="R6" s="6"/>
      <c r="S6" s="6"/>
      <c r="T6" s="4"/>
      <c r="U6" s="5"/>
      <c r="V6" s="5"/>
      <c r="W6" s="5"/>
      <c r="X6" s="5"/>
      <c r="Y6" s="5"/>
      <c r="Z6" s="5"/>
      <c r="AA6" s="5"/>
      <c r="AB6" s="5"/>
      <c r="AC6" s="5"/>
      <c r="AD6" s="5"/>
    </row>
    <row r="7" ht="16.5" customHeight="1">
      <c r="A7" s="13"/>
      <c r="C7" s="12"/>
      <c r="D7" s="14"/>
      <c r="E7" s="12"/>
      <c r="F7" s="15" t="s">
        <v>8</v>
      </c>
      <c r="G7" s="16">
        <v>200000.0</v>
      </c>
      <c r="H7" s="12"/>
      <c r="I7" s="6"/>
      <c r="J7" s="6"/>
      <c r="K7" s="6"/>
      <c r="L7" s="6"/>
      <c r="M7" s="6"/>
      <c r="N7" s="6"/>
      <c r="O7" s="6"/>
      <c r="P7" s="6"/>
      <c r="Q7" s="6"/>
      <c r="R7" s="6"/>
      <c r="S7" s="6"/>
      <c r="T7" s="4"/>
      <c r="U7" s="5"/>
      <c r="V7" s="5"/>
      <c r="W7" s="5"/>
      <c r="X7" s="5"/>
      <c r="Y7" s="5"/>
      <c r="Z7" s="5"/>
      <c r="AA7" s="5"/>
      <c r="AB7" s="5"/>
      <c r="AC7" s="5"/>
      <c r="AD7" s="5"/>
    </row>
    <row r="8" ht="16.5" customHeight="1">
      <c r="A8" s="17"/>
      <c r="B8" s="9" t="s">
        <v>9</v>
      </c>
      <c r="C8" s="12"/>
      <c r="D8" s="14"/>
      <c r="E8" s="12"/>
      <c r="F8" s="15" t="s">
        <v>10</v>
      </c>
      <c r="G8" s="16">
        <v>4.9127085714285713E8</v>
      </c>
      <c r="H8" s="6"/>
      <c r="I8" s="6"/>
      <c r="J8" s="6"/>
      <c r="K8" s="6"/>
      <c r="L8" s="6"/>
      <c r="M8" s="6"/>
      <c r="N8" s="6"/>
      <c r="O8" s="6"/>
      <c r="P8" s="6"/>
      <c r="Q8" s="6"/>
      <c r="R8" s="6"/>
      <c r="S8" s="6"/>
      <c r="T8" s="4"/>
      <c r="U8" s="5"/>
      <c r="V8" s="5"/>
      <c r="W8" s="5"/>
      <c r="X8" s="5"/>
      <c r="Y8" s="5"/>
      <c r="Z8" s="5"/>
      <c r="AA8" s="5"/>
      <c r="AB8" s="5"/>
      <c r="AC8" s="5"/>
      <c r="AD8" s="5"/>
    </row>
    <row r="9" ht="16.5" customHeight="1">
      <c r="A9" s="18"/>
      <c r="B9" s="18" t="s">
        <v>11</v>
      </c>
      <c r="C9" s="12"/>
      <c r="D9" s="14"/>
      <c r="E9" s="12"/>
      <c r="F9" s="15" t="s">
        <v>12</v>
      </c>
      <c r="G9" s="16">
        <v>2.2140432E9</v>
      </c>
      <c r="H9" s="6"/>
      <c r="I9" s="6"/>
      <c r="J9" s="6"/>
      <c r="K9" s="6"/>
      <c r="L9" s="6"/>
      <c r="M9" s="6"/>
      <c r="N9" s="6"/>
      <c r="O9" s="6"/>
      <c r="P9" s="6"/>
      <c r="Q9" s="6"/>
      <c r="R9" s="6"/>
      <c r="S9" s="6"/>
      <c r="T9" s="4"/>
      <c r="U9" s="5"/>
      <c r="V9" s="5"/>
      <c r="W9" s="5"/>
      <c r="X9" s="5"/>
      <c r="Y9" s="5"/>
      <c r="Z9" s="5"/>
      <c r="AA9" s="5"/>
      <c r="AB9" s="5"/>
      <c r="AC9" s="5"/>
      <c r="AD9" s="5"/>
    </row>
    <row r="10" ht="16.5" customHeight="1">
      <c r="A10" s="18"/>
      <c r="C10" s="12"/>
      <c r="D10" s="14"/>
      <c r="E10" s="12"/>
      <c r="F10" s="15" t="s">
        <v>13</v>
      </c>
      <c r="G10" s="16">
        <v>6.9624E7</v>
      </c>
      <c r="H10" s="6"/>
      <c r="I10" s="6"/>
      <c r="J10" s="6"/>
      <c r="K10" s="6"/>
      <c r="L10" s="6"/>
      <c r="M10" s="6"/>
      <c r="N10" s="6"/>
      <c r="O10" s="6"/>
      <c r="P10" s="6"/>
      <c r="Q10" s="6"/>
      <c r="R10" s="6"/>
      <c r="S10" s="6"/>
      <c r="T10" s="4"/>
      <c r="U10" s="5"/>
      <c r="V10" s="5"/>
      <c r="W10" s="5"/>
      <c r="X10" s="5"/>
      <c r="Y10" s="5"/>
      <c r="Z10" s="5"/>
      <c r="AA10" s="5"/>
      <c r="AB10" s="5"/>
      <c r="AC10" s="5"/>
      <c r="AD10" s="5"/>
    </row>
    <row r="11" ht="16.5" customHeight="1">
      <c r="A11" s="18"/>
      <c r="C11" s="12"/>
      <c r="D11" s="14"/>
      <c r="E11" s="12"/>
      <c r="F11" s="15" t="s">
        <v>14</v>
      </c>
      <c r="G11" s="16">
        <v>3.107192533333333E8</v>
      </c>
      <c r="H11" s="6"/>
      <c r="I11" s="6"/>
      <c r="J11" s="6"/>
      <c r="K11" s="6"/>
      <c r="L11" s="6"/>
      <c r="M11" s="6"/>
      <c r="N11" s="6"/>
      <c r="O11" s="6"/>
      <c r="P11" s="6"/>
      <c r="Q11" s="6"/>
      <c r="R11" s="6"/>
      <c r="S11" s="6"/>
      <c r="T11" s="4"/>
      <c r="U11" s="5"/>
      <c r="V11" s="5"/>
      <c r="W11" s="5"/>
      <c r="X11" s="5"/>
      <c r="Y11" s="5"/>
      <c r="Z11" s="5"/>
      <c r="AA11" s="5"/>
      <c r="AB11" s="5"/>
      <c r="AC11" s="5"/>
      <c r="AD11" s="5"/>
    </row>
    <row r="12" ht="16.5" customHeight="1">
      <c r="A12" s="8"/>
      <c r="B12" s="9" t="s">
        <v>15</v>
      </c>
      <c r="C12" s="12"/>
      <c r="D12" s="14"/>
      <c r="E12" s="12"/>
      <c r="F12" s="15" t="s">
        <v>16</v>
      </c>
      <c r="G12" s="16">
        <v>6.895547555555557E7</v>
      </c>
      <c r="H12" s="6"/>
      <c r="I12" s="6"/>
      <c r="J12" s="6"/>
      <c r="K12" s="6"/>
      <c r="L12" s="6"/>
      <c r="M12" s="6"/>
      <c r="N12" s="6"/>
      <c r="O12" s="6"/>
      <c r="P12" s="6"/>
      <c r="Q12" s="6"/>
      <c r="R12" s="6"/>
      <c r="S12" s="6"/>
      <c r="T12" s="4"/>
      <c r="U12" s="5"/>
      <c r="V12" s="5"/>
      <c r="W12" s="5"/>
      <c r="X12" s="5"/>
      <c r="Y12" s="5"/>
      <c r="Z12" s="5"/>
      <c r="AA12" s="5"/>
      <c r="AB12" s="5"/>
      <c r="AC12" s="5"/>
      <c r="AD12" s="5"/>
    </row>
    <row r="13" ht="16.5" customHeight="1">
      <c r="A13" s="18"/>
      <c r="B13" s="18" t="s">
        <v>17</v>
      </c>
      <c r="C13" s="12"/>
      <c r="D13" s="14"/>
      <c r="E13" s="12"/>
      <c r="F13" s="15" t="s">
        <v>18</v>
      </c>
      <c r="G13" s="16">
        <v>1.27823E9</v>
      </c>
      <c r="H13" s="6"/>
      <c r="I13" s="6"/>
      <c r="J13" s="6"/>
      <c r="K13" s="6"/>
      <c r="L13" s="6"/>
      <c r="M13" s="6"/>
      <c r="N13" s="6"/>
      <c r="O13" s="6"/>
      <c r="P13" s="6"/>
      <c r="Q13" s="6"/>
      <c r="R13" s="6"/>
      <c r="S13" s="6"/>
      <c r="T13" s="4"/>
      <c r="U13" s="5"/>
      <c r="V13" s="5"/>
      <c r="W13" s="5"/>
      <c r="X13" s="5"/>
      <c r="Y13" s="5"/>
      <c r="Z13" s="5"/>
      <c r="AA13" s="5"/>
      <c r="AB13" s="5"/>
      <c r="AC13" s="5"/>
      <c r="AD13" s="5"/>
    </row>
    <row r="14" ht="16.5" customHeight="1">
      <c r="A14" s="18"/>
      <c r="C14" s="12"/>
      <c r="D14" s="14"/>
      <c r="E14" s="12"/>
      <c r="F14" s="15" t="s">
        <v>19</v>
      </c>
      <c r="G14" s="16">
        <v>6.386114826666667E8</v>
      </c>
      <c r="H14" s="6"/>
      <c r="I14" s="6"/>
      <c r="J14" s="6"/>
      <c r="K14" s="6"/>
      <c r="L14" s="6"/>
      <c r="M14" s="6"/>
      <c r="N14" s="6"/>
      <c r="O14" s="6"/>
      <c r="P14" s="6"/>
      <c r="Q14" s="6"/>
      <c r="R14" s="6"/>
      <c r="S14" s="6"/>
      <c r="T14" s="4"/>
      <c r="U14" s="5"/>
      <c r="V14" s="5"/>
      <c r="W14" s="5"/>
      <c r="X14" s="5"/>
      <c r="Y14" s="5"/>
      <c r="Z14" s="5"/>
      <c r="AA14" s="5"/>
      <c r="AB14" s="5"/>
      <c r="AC14" s="5"/>
      <c r="AD14" s="5"/>
    </row>
    <row r="15" ht="16.5" customHeight="1">
      <c r="A15" s="18"/>
      <c r="C15" s="12"/>
      <c r="D15" s="14"/>
      <c r="E15" s="12"/>
      <c r="F15" s="15" t="s">
        <v>20</v>
      </c>
      <c r="G15" s="16">
        <v>1.0596E7</v>
      </c>
      <c r="H15" s="6"/>
      <c r="I15" s="6"/>
      <c r="J15" s="6"/>
      <c r="K15" s="6"/>
      <c r="L15" s="6"/>
      <c r="M15" s="6"/>
      <c r="N15" s="6"/>
      <c r="O15" s="6"/>
      <c r="P15" s="6"/>
      <c r="Q15" s="6"/>
      <c r="R15" s="6"/>
      <c r="S15" s="6"/>
      <c r="T15" s="4"/>
      <c r="U15" s="5"/>
      <c r="V15" s="5"/>
      <c r="W15" s="5"/>
      <c r="X15" s="5"/>
      <c r="Y15" s="5"/>
      <c r="Z15" s="5"/>
      <c r="AA15" s="5"/>
      <c r="AB15" s="5"/>
      <c r="AC15" s="5"/>
      <c r="AD15" s="5"/>
    </row>
    <row r="16" ht="16.5" customHeight="1">
      <c r="A16" s="19"/>
      <c r="B16" s="9" t="s">
        <v>21</v>
      </c>
      <c r="C16" s="12"/>
      <c r="D16" s="14"/>
      <c r="E16" s="12"/>
      <c r="F16" s="15" t="s">
        <v>22</v>
      </c>
      <c r="G16" s="16">
        <v>520000.0</v>
      </c>
      <c r="H16" s="6"/>
      <c r="I16" s="6"/>
      <c r="J16" s="6"/>
      <c r="K16" s="6"/>
      <c r="L16" s="6"/>
      <c r="M16" s="6"/>
      <c r="N16" s="6"/>
      <c r="O16" s="6"/>
      <c r="P16" s="6"/>
      <c r="Q16" s="6"/>
      <c r="R16" s="6"/>
      <c r="S16" s="6"/>
      <c r="T16" s="4"/>
      <c r="U16" s="5"/>
      <c r="V16" s="5"/>
      <c r="W16" s="5"/>
      <c r="X16" s="5"/>
      <c r="Y16" s="5"/>
      <c r="Z16" s="5"/>
      <c r="AA16" s="5"/>
      <c r="AB16" s="5"/>
      <c r="AC16" s="5"/>
      <c r="AD16" s="5"/>
    </row>
    <row r="17" ht="16.5" customHeight="1">
      <c r="A17" s="18"/>
      <c r="B17" s="18" t="s">
        <v>23</v>
      </c>
      <c r="C17" s="12"/>
      <c r="D17" s="14"/>
      <c r="E17" s="12"/>
      <c r="F17" s="15" t="s">
        <v>24</v>
      </c>
      <c r="G17" s="16">
        <v>7000000.0</v>
      </c>
      <c r="H17" s="6"/>
      <c r="I17" s="6"/>
      <c r="J17" s="6"/>
      <c r="K17" s="6"/>
      <c r="L17" s="6"/>
      <c r="M17" s="6"/>
      <c r="N17" s="6"/>
      <c r="O17" s="6"/>
      <c r="P17" s="6"/>
      <c r="Q17" s="6"/>
      <c r="R17" s="6"/>
      <c r="S17" s="6"/>
      <c r="T17" s="4"/>
      <c r="U17" s="5"/>
      <c r="V17" s="5"/>
      <c r="W17" s="5"/>
      <c r="X17" s="5"/>
      <c r="Y17" s="5"/>
      <c r="Z17" s="5"/>
      <c r="AA17" s="5"/>
      <c r="AB17" s="5"/>
      <c r="AC17" s="5"/>
      <c r="AD17" s="5"/>
    </row>
    <row r="18" ht="16.5" customHeight="1">
      <c r="A18" s="18"/>
      <c r="C18" s="12"/>
      <c r="D18" s="14"/>
      <c r="E18" s="12"/>
      <c r="F18" s="15" t="s">
        <v>25</v>
      </c>
      <c r="G18" s="16">
        <v>560000.0</v>
      </c>
      <c r="H18" s="6"/>
      <c r="I18" s="6"/>
      <c r="J18" s="6"/>
      <c r="K18" s="6"/>
      <c r="L18" s="6"/>
      <c r="M18" s="6"/>
      <c r="N18" s="6"/>
      <c r="O18" s="6"/>
      <c r="P18" s="6"/>
      <c r="Q18" s="6"/>
      <c r="R18" s="6"/>
      <c r="S18" s="6"/>
      <c r="T18" s="4"/>
      <c r="U18" s="5"/>
      <c r="V18" s="5"/>
      <c r="W18" s="5"/>
      <c r="X18" s="5"/>
      <c r="Y18" s="5"/>
      <c r="Z18" s="5"/>
      <c r="AA18" s="5"/>
      <c r="AB18" s="5"/>
      <c r="AC18" s="5"/>
      <c r="AD18" s="5"/>
    </row>
    <row r="19" ht="16.5" customHeight="1">
      <c r="A19" s="18"/>
      <c r="C19" s="12"/>
      <c r="D19" s="14"/>
      <c r="E19" s="12"/>
      <c r="F19" s="15" t="s">
        <v>26</v>
      </c>
      <c r="G19" s="16">
        <v>400000.0</v>
      </c>
      <c r="H19" s="6"/>
      <c r="I19" s="6"/>
      <c r="J19" s="6"/>
      <c r="K19" s="6"/>
      <c r="L19" s="6"/>
      <c r="M19" s="6"/>
      <c r="N19" s="6"/>
      <c r="O19" s="6"/>
      <c r="P19" s="6"/>
      <c r="Q19" s="6"/>
      <c r="R19" s="6"/>
      <c r="S19" s="6"/>
      <c r="T19" s="4"/>
      <c r="U19" s="5"/>
      <c r="V19" s="5"/>
      <c r="W19" s="5"/>
      <c r="X19" s="5"/>
      <c r="Y19" s="5"/>
      <c r="Z19" s="5"/>
      <c r="AA19" s="5"/>
      <c r="AB19" s="5"/>
      <c r="AC19" s="5"/>
      <c r="AD19" s="5"/>
    </row>
    <row r="20" ht="16.5" customHeight="1">
      <c r="A20" s="6"/>
      <c r="B20" s="20"/>
      <c r="C20" s="12"/>
      <c r="D20" s="14"/>
      <c r="E20" s="12"/>
      <c r="F20" s="15" t="s">
        <v>27</v>
      </c>
      <c r="G20" s="16">
        <v>1400000.0</v>
      </c>
      <c r="H20" s="6"/>
      <c r="I20" s="6"/>
      <c r="J20" s="6"/>
      <c r="K20" s="6"/>
      <c r="L20" s="6"/>
      <c r="M20" s="6"/>
      <c r="N20" s="6"/>
      <c r="O20" s="6"/>
      <c r="P20" s="6"/>
      <c r="Q20" s="6"/>
      <c r="R20" s="6"/>
      <c r="S20" s="6"/>
      <c r="T20" s="4"/>
      <c r="U20" s="5"/>
      <c r="V20" s="5"/>
      <c r="W20" s="5"/>
      <c r="X20" s="5"/>
      <c r="Y20" s="5"/>
      <c r="Z20" s="5"/>
      <c r="AA20" s="5"/>
      <c r="AB20" s="5"/>
      <c r="AC20" s="5"/>
      <c r="AD20" s="5"/>
    </row>
    <row r="21" ht="16.5" customHeight="1">
      <c r="A21" s="6"/>
      <c r="C21" s="12"/>
      <c r="D21" s="14"/>
      <c r="E21" s="12"/>
      <c r="F21" s="15" t="s">
        <v>28</v>
      </c>
      <c r="G21" s="16">
        <v>300000.0</v>
      </c>
      <c r="H21" s="6"/>
      <c r="I21" s="6"/>
      <c r="J21" s="6"/>
      <c r="K21" s="6"/>
      <c r="L21" s="6"/>
      <c r="M21" s="6"/>
      <c r="N21" s="6"/>
      <c r="O21" s="6"/>
      <c r="P21" s="6"/>
      <c r="Q21" s="6"/>
      <c r="R21" s="6"/>
      <c r="S21" s="6"/>
      <c r="T21" s="4"/>
      <c r="U21" s="5"/>
      <c r="V21" s="5"/>
      <c r="W21" s="5"/>
      <c r="X21" s="5"/>
      <c r="Y21" s="5"/>
      <c r="Z21" s="5"/>
      <c r="AA21" s="5"/>
      <c r="AB21" s="5"/>
      <c r="AC21" s="5"/>
      <c r="AD21" s="5"/>
    </row>
    <row r="22" ht="16.5" customHeight="1">
      <c r="A22" s="6"/>
      <c r="C22" s="12"/>
      <c r="D22" s="14"/>
      <c r="E22" s="12"/>
      <c r="F22" s="15" t="s">
        <v>29</v>
      </c>
      <c r="G22" s="16">
        <v>1.10074E8</v>
      </c>
      <c r="H22" s="6"/>
      <c r="I22" s="6"/>
      <c r="J22" s="6"/>
      <c r="K22" s="6"/>
      <c r="L22" s="6"/>
      <c r="M22" s="6"/>
      <c r="N22" s="6"/>
      <c r="O22" s="6"/>
      <c r="P22" s="6"/>
      <c r="Q22" s="6"/>
      <c r="R22" s="6"/>
      <c r="S22" s="6"/>
      <c r="T22" s="4"/>
      <c r="U22" s="5"/>
      <c r="V22" s="5"/>
      <c r="W22" s="5"/>
      <c r="X22" s="5"/>
      <c r="Y22" s="5"/>
      <c r="Z22" s="5"/>
      <c r="AA22" s="5"/>
      <c r="AB22" s="5"/>
      <c r="AC22" s="5"/>
      <c r="AD22" s="5"/>
    </row>
    <row r="23" ht="18.75" customHeight="1">
      <c r="A23" s="6"/>
      <c r="B23" s="6"/>
      <c r="C23" s="12"/>
      <c r="D23" s="14"/>
      <c r="E23" s="12"/>
      <c r="F23" s="21" t="s">
        <v>30</v>
      </c>
      <c r="G23" s="22">
        <f>SUM(G5:G22)</f>
        <v>7466312269</v>
      </c>
      <c r="H23" s="6"/>
      <c r="I23" s="6"/>
      <c r="J23" s="6"/>
      <c r="K23" s="6"/>
      <c r="L23" s="6"/>
      <c r="M23" s="6"/>
      <c r="N23" s="6"/>
      <c r="O23" s="6"/>
      <c r="P23" s="6"/>
      <c r="Q23" s="6"/>
      <c r="R23" s="6"/>
      <c r="S23" s="6"/>
      <c r="T23" s="4"/>
      <c r="U23" s="5"/>
      <c r="V23" s="5"/>
      <c r="W23" s="5"/>
      <c r="X23" s="5"/>
      <c r="Y23" s="5"/>
      <c r="Z23" s="5"/>
      <c r="AA23" s="5"/>
      <c r="AB23" s="5"/>
      <c r="AC23" s="5"/>
      <c r="AD23" s="5"/>
    </row>
    <row r="24" ht="21.0" customHeight="1">
      <c r="A24" s="6"/>
      <c r="B24" s="6"/>
      <c r="C24" s="12"/>
      <c r="D24" s="14"/>
      <c r="E24" s="12"/>
      <c r="F24" s="15" t="s">
        <v>31</v>
      </c>
      <c r="G24" s="16">
        <f>G23/15</f>
        <v>497754151.2</v>
      </c>
      <c r="H24" s="6"/>
      <c r="I24" s="6"/>
      <c r="J24" s="6"/>
      <c r="K24" s="6"/>
      <c r="L24" s="6"/>
      <c r="M24" s="6"/>
      <c r="N24" s="6"/>
      <c r="O24" s="6"/>
      <c r="P24" s="6"/>
      <c r="Q24" s="6"/>
      <c r="R24" s="6"/>
      <c r="S24" s="6"/>
      <c r="T24" s="4"/>
      <c r="U24" s="5"/>
      <c r="V24" s="5"/>
      <c r="W24" s="5"/>
      <c r="X24" s="5"/>
      <c r="Y24" s="5"/>
      <c r="Z24" s="5"/>
      <c r="AA24" s="5"/>
      <c r="AB24" s="5"/>
      <c r="AC24" s="5"/>
      <c r="AD24" s="5"/>
    </row>
    <row r="25" ht="12.75" customHeight="1">
      <c r="A25" s="12"/>
      <c r="B25" s="12"/>
      <c r="C25" s="12"/>
      <c r="D25" s="14"/>
      <c r="E25" s="12"/>
      <c r="F25" s="23" t="s">
        <v>32</v>
      </c>
      <c r="G25" s="24">
        <f>G23/'3. Städterechner'!C12</f>
        <v>1988.232549</v>
      </c>
      <c r="H25" s="6"/>
      <c r="I25" s="6"/>
      <c r="J25" s="12"/>
      <c r="K25" s="12"/>
      <c r="L25" s="12"/>
      <c r="M25" s="12"/>
      <c r="N25" s="12"/>
      <c r="O25" s="12"/>
      <c r="P25" s="12"/>
      <c r="Q25" s="12"/>
      <c r="R25" s="12"/>
      <c r="S25" s="12"/>
      <c r="T25" s="14"/>
    </row>
    <row r="26" ht="12.75" customHeight="1">
      <c r="A26" s="12"/>
      <c r="B26" s="12"/>
      <c r="C26" s="12"/>
      <c r="D26" s="14"/>
      <c r="E26" s="12"/>
      <c r="F26" s="23" t="s">
        <v>33</v>
      </c>
      <c r="G26" s="24">
        <f>G25/15</f>
        <v>132.5488366</v>
      </c>
      <c r="H26" s="6"/>
      <c r="I26" s="12"/>
      <c r="J26" s="12"/>
      <c r="K26" s="12"/>
      <c r="L26" s="12"/>
      <c r="M26" s="12"/>
      <c r="N26" s="12"/>
      <c r="O26" s="12"/>
      <c r="P26" s="12"/>
      <c r="Q26" s="12"/>
      <c r="R26" s="12"/>
      <c r="S26" s="12"/>
      <c r="T26" s="14"/>
    </row>
    <row r="27" ht="14.25" customHeight="1">
      <c r="A27" s="12"/>
      <c r="B27" s="12"/>
      <c r="C27" s="12"/>
      <c r="D27" s="14"/>
      <c r="E27" s="12"/>
      <c r="F27" s="12"/>
      <c r="G27" s="12"/>
      <c r="H27" s="12"/>
      <c r="I27" s="12"/>
      <c r="J27" s="12"/>
      <c r="K27" s="12"/>
      <c r="L27" s="12"/>
      <c r="M27" s="12"/>
      <c r="N27" s="12"/>
      <c r="O27" s="12"/>
      <c r="P27" s="12"/>
      <c r="Q27" s="12"/>
      <c r="R27" s="12"/>
      <c r="S27" s="12"/>
      <c r="T27" s="14"/>
    </row>
    <row r="28" ht="8.25" customHeight="1">
      <c r="A28" s="14"/>
      <c r="B28" s="14"/>
      <c r="C28" s="14"/>
      <c r="D28" s="14"/>
      <c r="E28" s="14"/>
      <c r="F28" s="4"/>
      <c r="G28" s="14"/>
      <c r="H28" s="14"/>
      <c r="I28" s="14"/>
      <c r="J28" s="14"/>
      <c r="K28" s="14"/>
      <c r="L28" s="14"/>
      <c r="M28" s="14"/>
      <c r="N28" s="14"/>
      <c r="O28" s="14"/>
      <c r="P28" s="14"/>
      <c r="Q28" s="14"/>
      <c r="R28" s="14"/>
      <c r="S28" s="14"/>
      <c r="T28" s="14"/>
    </row>
    <row r="29" ht="12.75" hidden="1" customHeight="1">
      <c r="F29" s="5"/>
    </row>
    <row r="30" ht="12.75" hidden="1" customHeight="1">
      <c r="F30" s="5"/>
    </row>
    <row r="31" ht="12.75" hidden="1" customHeight="1"/>
    <row r="32"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row r="62" ht="12.75" hidden="1" customHeight="1"/>
    <row r="63" ht="12.75" hidden="1" customHeight="1"/>
    <row r="64"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6">
    <mergeCell ref="F1:L1"/>
    <mergeCell ref="B5:B7"/>
    <mergeCell ref="B9:B11"/>
    <mergeCell ref="B13:B15"/>
    <mergeCell ref="B17:B19"/>
    <mergeCell ref="B20:B22"/>
  </mergeCells>
  <hyperlinks>
    <hyperlink display="1. Gesamtkosten" location="'1. Gesamtkosten'!A1" ref="B4"/>
    <hyperlink display="2. Zentrale Prämissen" location="'2. Zentrale Prämissen'!A1" ref="B8"/>
    <hyperlink display="3. Städterecher" location="'3. Städterechner'!A1" ref="B12"/>
    <hyperlink display="4. Mengen- &amp; Kostenannahmen" location="'4. Mengen- und Kostenannahmen'!A1" ref="B16"/>
  </hyperlinks>
  <printOptions/>
  <pageMargins bottom="1.0" footer="0.0" header="0.0" left="0.75" right="0.75" top="1.0"/>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showGridLines="0" workbookViewId="0">
      <pane xSplit="6.0" ySplit="3.0" topLeftCell="G4" activePane="bottomRight" state="frozen"/>
      <selection activeCell="G1" sqref="G1" pane="topRight"/>
      <selection activeCell="A4" sqref="A4" pane="bottomLeft"/>
      <selection activeCell="G4" sqref="G4" pane="bottomRight"/>
    </sheetView>
  </sheetViews>
  <sheetFormatPr customHeight="1" defaultColWidth="14.43" defaultRowHeight="15.0" outlineLevelCol="1"/>
  <cols>
    <col customWidth="1" hidden="1" min="1" max="2" width="6.14" outlineLevel="1"/>
    <col collapsed="1" customWidth="1" min="3" max="3" width="6.43"/>
    <col customWidth="1" min="4" max="4" width="21.14"/>
    <col customWidth="1" min="5" max="5" width="39.71"/>
    <col customWidth="1" min="6" max="6" width="23.86"/>
    <col customWidth="1" min="7" max="7" width="18.71"/>
    <col customWidth="1" min="8" max="8" width="18.29"/>
    <col customWidth="1" min="9" max="9" width="11.43"/>
    <col customWidth="1" min="10" max="10" width="1.29"/>
    <col customWidth="1" min="11" max="25" width="16.57"/>
  </cols>
  <sheetData>
    <row r="1" ht="18.75" customHeight="1">
      <c r="A1" s="14"/>
      <c r="B1" s="14"/>
      <c r="C1" s="14"/>
      <c r="D1" s="25"/>
      <c r="E1" s="26" t="s">
        <v>34</v>
      </c>
      <c r="F1" s="27"/>
      <c r="G1" s="28" t="s">
        <v>35</v>
      </c>
      <c r="H1" s="14"/>
      <c r="I1" s="14"/>
      <c r="J1" s="14"/>
      <c r="K1" s="29" t="s">
        <v>36</v>
      </c>
      <c r="L1" s="30"/>
      <c r="M1" s="31"/>
      <c r="N1" s="31"/>
      <c r="O1" s="31"/>
      <c r="P1" s="31"/>
      <c r="Q1" s="31"/>
      <c r="R1" s="31"/>
      <c r="S1" s="31"/>
      <c r="T1" s="31"/>
      <c r="U1" s="31"/>
      <c r="V1" s="31"/>
      <c r="W1" s="31"/>
      <c r="X1" s="31"/>
      <c r="Y1" s="32"/>
    </row>
    <row r="2" ht="18.75" customHeight="1">
      <c r="A2" s="25"/>
      <c r="B2" s="25"/>
      <c r="C2" s="25"/>
      <c r="D2" s="25"/>
      <c r="F2" s="33"/>
      <c r="G2" s="34">
        <f>SUM(G4:G949)</f>
        <v>7466312269</v>
      </c>
      <c r="H2" s="25"/>
      <c r="I2" s="25"/>
      <c r="J2" s="25"/>
      <c r="K2" s="35">
        <f t="shared" ref="K2:Y2" si="1">SUM(K4:K949)</f>
        <v>161993857.1</v>
      </c>
      <c r="L2" s="36">
        <f t="shared" si="1"/>
        <v>209329228.6</v>
      </c>
      <c r="M2" s="36">
        <f t="shared" si="1"/>
        <v>436654939.1</v>
      </c>
      <c r="N2" s="36">
        <f t="shared" si="1"/>
        <v>436254939.1</v>
      </c>
      <c r="O2" s="36">
        <f t="shared" si="1"/>
        <v>436254939.1</v>
      </c>
      <c r="P2" s="36">
        <f t="shared" si="1"/>
        <v>642233649.7</v>
      </c>
      <c r="Q2" s="36">
        <f t="shared" si="1"/>
        <v>642233649.7</v>
      </c>
      <c r="R2" s="36">
        <f t="shared" si="1"/>
        <v>642190792.6</v>
      </c>
      <c r="S2" s="36">
        <f t="shared" si="1"/>
        <v>642190792.6</v>
      </c>
      <c r="T2" s="36">
        <f t="shared" si="1"/>
        <v>642190792.6</v>
      </c>
      <c r="U2" s="36">
        <f t="shared" si="1"/>
        <v>642190792.6</v>
      </c>
      <c r="V2" s="36">
        <f t="shared" si="1"/>
        <v>642190792.6</v>
      </c>
      <c r="W2" s="36">
        <f t="shared" si="1"/>
        <v>430134367.7</v>
      </c>
      <c r="X2" s="36">
        <f t="shared" si="1"/>
        <v>430134367.7</v>
      </c>
      <c r="Y2" s="37">
        <f t="shared" si="1"/>
        <v>430134367.7</v>
      </c>
    </row>
    <row r="3" ht="47.25" customHeight="1">
      <c r="A3" s="38" t="s">
        <v>37</v>
      </c>
      <c r="B3" s="38" t="s">
        <v>38</v>
      </c>
      <c r="C3" s="39" t="s">
        <v>39</v>
      </c>
      <c r="D3" s="39" t="s">
        <v>40</v>
      </c>
      <c r="E3" s="40" t="s">
        <v>41</v>
      </c>
      <c r="F3" s="40" t="s">
        <v>42</v>
      </c>
      <c r="G3" s="41" t="s">
        <v>43</v>
      </c>
      <c r="H3" s="40" t="s">
        <v>44</v>
      </c>
      <c r="I3" s="40" t="s">
        <v>45</v>
      </c>
      <c r="J3" s="42"/>
      <c r="K3" s="43">
        <v>2026.0</v>
      </c>
      <c r="L3" s="44">
        <v>2027.0</v>
      </c>
      <c r="M3" s="45">
        <v>2028.0</v>
      </c>
      <c r="N3" s="45">
        <v>2029.0</v>
      </c>
      <c r="O3" s="45">
        <v>2030.0</v>
      </c>
      <c r="P3" s="45">
        <v>2031.0</v>
      </c>
      <c r="Q3" s="45">
        <v>2032.0</v>
      </c>
      <c r="R3" s="45">
        <v>2033.0</v>
      </c>
      <c r="S3" s="45">
        <v>2034.0</v>
      </c>
      <c r="T3" s="45">
        <v>2035.0</v>
      </c>
      <c r="U3" s="45">
        <v>2036.0</v>
      </c>
      <c r="V3" s="45">
        <v>2037.0</v>
      </c>
      <c r="W3" s="45">
        <v>2038.0</v>
      </c>
      <c r="X3" s="45">
        <v>2039.0</v>
      </c>
      <c r="Y3" s="46">
        <v>2040.0</v>
      </c>
    </row>
    <row r="4" ht="39.75" customHeight="1">
      <c r="A4" s="47" t="str">
        <f t="array" ref="A4">INDEX('4. Mengen- und Kostenannahmen'!$A:$A,MATCH(C4,'4. Mengen- und Kostenannahmen'!B:B,0))</f>
        <v>1.4</v>
      </c>
      <c r="B4" s="47">
        <f t="array" ref="B4">INDEX('4. Mengen- und Kostenannahmen'!C:C,MATCH(C4,'4. Mengen- und Kostenannahmen'!B:B))</f>
        <v>1</v>
      </c>
      <c r="C4" s="48">
        <f t="shared" ref="C4:C51" si="2">IF(ISNUMBER(C3)=FALSE,1,C3+1)</f>
        <v>1</v>
      </c>
      <c r="D4" s="49" t="str">
        <f t="array" ref="D4">INDEX('4. Mengen- und Kostenannahmen'!D:D,MATCH('1. Gesamtkosten'!$C4,'4. Mengen- und Kostenannahmen'!$B:$B,0))</f>
        <v>Hitzeviertel bestimmen</v>
      </c>
      <c r="E4" s="50" t="str">
        <f t="array" ref="E4">INDEX('4. Mengen- und Kostenannahmen'!E:E,MATCH('1. Gesamtkosten'!$C4,'4. Mengen- und Kostenannahmen'!$B:$B,0))</f>
        <v>Identifikation Hitzeviertel</v>
      </c>
      <c r="F4" s="50" t="str">
        <f t="array" ref="F4">INDEX('4. Mengen- und Kostenannahmen'!F:F,MATCH('1. Gesamtkosten'!$C4,'4. Mengen- und Kostenannahmen'!$B:$B,0))</f>
        <v>Ausschreibung Vergabe der Aktualisierung Umweltgerechtigkeitsatlas</v>
      </c>
      <c r="G4" s="51">
        <f t="shared" ref="G4:G51" si="3">H4*I4</f>
        <v>150000</v>
      </c>
      <c r="H4" s="52">
        <f t="array" ref="H4">IF(RIGHT($A4,1)*1=5,INDEX('4. Mengen- und Kostenannahmen'!X:X,MATCH('1. Gesamtkosten'!$C4,'4. Mengen- und Kostenannahmen'!$B:$B,0))*14,INDEX('4. Mengen- und Kostenannahmen'!X:X,MATCH('1. Gesamtkosten'!$C4,'4. Mengen- und Kostenannahmen'!$B:$B,0)))</f>
        <v>1</v>
      </c>
      <c r="I4" s="53">
        <f t="array" ref="I4">INDEX('4. Mengen- und Kostenannahmen'!AC:AC,MATCH('1. Gesamtkosten'!$C4,'4. Mengen- und Kostenannahmen'!$B:$B,0))</f>
        <v>150000</v>
      </c>
      <c r="J4" s="14"/>
      <c r="K4" s="53" t="str">
        <f t="array" ref="K4">INDEX('Hochlauf Kosten Kalk'!F:F,MATCH($C4,'Hochlauf Kosten Kalk'!$B:$B,0))</f>
        <v/>
      </c>
      <c r="L4" s="53">
        <f t="array" ref="L4">INDEX('Hochlauf Kosten Kalk'!G:G,MATCH($C4,'Hochlauf Kosten Kalk'!$B:$B,0))</f>
        <v>150000</v>
      </c>
      <c r="M4" s="53" t="str">
        <f t="array" ref="M4">INDEX('Hochlauf Kosten Kalk'!H:H,MATCH($C4,'Hochlauf Kosten Kalk'!$B:$B,0))</f>
        <v/>
      </c>
      <c r="N4" s="53" t="str">
        <f t="array" ref="N4">INDEX('Hochlauf Kosten Kalk'!I:I,MATCH($C4,'Hochlauf Kosten Kalk'!$B:$B,0))</f>
        <v/>
      </c>
      <c r="O4" s="53" t="str">
        <f t="array" ref="O4">INDEX('Hochlauf Kosten Kalk'!J:J,MATCH($C4,'Hochlauf Kosten Kalk'!$B:$B,0))</f>
        <v/>
      </c>
      <c r="P4" s="53" t="str">
        <f t="array" ref="P4">INDEX('Hochlauf Kosten Kalk'!K:K,MATCH($C4,'Hochlauf Kosten Kalk'!$B:$B,0))</f>
        <v/>
      </c>
      <c r="Q4" s="53" t="str">
        <f t="array" ref="Q4">INDEX('Hochlauf Kosten Kalk'!L:L,MATCH($C4,'Hochlauf Kosten Kalk'!$B:$B,0))</f>
        <v/>
      </c>
      <c r="R4" s="53" t="str">
        <f t="array" ref="R4">INDEX('Hochlauf Kosten Kalk'!M:M,MATCH($C4,'Hochlauf Kosten Kalk'!$B:$B,0))</f>
        <v/>
      </c>
      <c r="S4" s="53" t="str">
        <f t="array" ref="S4">INDEX('Hochlauf Kosten Kalk'!N:N,MATCH($C4,'Hochlauf Kosten Kalk'!$B:$B,0))</f>
        <v/>
      </c>
      <c r="T4" s="53" t="str">
        <f t="array" ref="T4">INDEX('Hochlauf Kosten Kalk'!O:O,MATCH($C4,'Hochlauf Kosten Kalk'!$B:$B,0))</f>
        <v/>
      </c>
      <c r="U4" s="53" t="str">
        <f t="array" ref="U4">INDEX('Hochlauf Kosten Kalk'!P:P,MATCH($C4,'Hochlauf Kosten Kalk'!$B:$B,0))</f>
        <v/>
      </c>
      <c r="V4" s="53" t="str">
        <f t="array" ref="V4">INDEX('Hochlauf Kosten Kalk'!Q:Q,MATCH($C4,'Hochlauf Kosten Kalk'!$B:$B,0))</f>
        <v/>
      </c>
      <c r="W4" s="53" t="str">
        <f t="array" ref="W4">INDEX('Hochlauf Kosten Kalk'!R:R,MATCH($C4,'Hochlauf Kosten Kalk'!$B:$B,0))</f>
        <v/>
      </c>
      <c r="X4" s="53" t="str">
        <f t="array" ref="X4">INDEX('Hochlauf Kosten Kalk'!S:S,MATCH($C4,'Hochlauf Kosten Kalk'!$B:$B,0))</f>
        <v/>
      </c>
      <c r="Y4" s="53" t="str">
        <f t="array" ref="Y4">INDEX('Hochlauf Kosten Kalk'!T:T,MATCH($C4,'Hochlauf Kosten Kalk'!$B:$B,0))</f>
        <v/>
      </c>
    </row>
    <row r="5" ht="39.75" customHeight="1">
      <c r="A5" s="47" t="str">
        <f t="array" ref="A5">INDEX('4. Mengen- und Kostenannahmen'!$A:$A,MATCH(C5,'4. Mengen- und Kostenannahmen'!B:B,0))</f>
        <v>2.1</v>
      </c>
      <c r="B5" s="47">
        <f t="array" ref="B5">INDEX('4. Mengen- und Kostenannahmen'!C:C,MATCH(C5,'4. Mengen- und Kostenannahmen'!B:B))</f>
        <v>1</v>
      </c>
      <c r="C5" s="48">
        <f t="shared" si="2"/>
        <v>2</v>
      </c>
      <c r="D5" s="49" t="str">
        <f t="array" ref="D5">INDEX('4. Mengen- und Kostenannahmen'!D:D,MATCH('1. Gesamtkosten'!$C5,'4. Mengen- und Kostenannahmen'!$B:$B,0))</f>
        <v>Hitzeviertel bestimmen</v>
      </c>
      <c r="E5" s="50" t="str">
        <f t="array" ref="E5">INDEX('4. Mengen- und Kostenannahmen'!E:E,MATCH('1. Gesamtkosten'!$C5,'4. Mengen- und Kostenannahmen'!$B:$B,0))</f>
        <v>Integriertes Vorgehen</v>
      </c>
      <c r="F5" s="50" t="str">
        <f t="array" ref="F5">INDEX('4. Mengen- und Kostenannahmen'!F:F,MATCH('1. Gesamtkosten'!$C5,'4. Mengen- und Kostenannahmen'!$B:$B,0))</f>
        <v>Integrierte Simulation: Ausschreibung und Vergabe Muster-Vorgehensweise und Prioritätenplanung</v>
      </c>
      <c r="G5" s="51">
        <f t="shared" si="3"/>
        <v>200000</v>
      </c>
      <c r="H5" s="52">
        <f t="array" ref="H5">IF(RIGHT($A5,1)*1=5,INDEX('4. Mengen- und Kostenannahmen'!X:X,MATCH('1. Gesamtkosten'!$C5,'4. Mengen- und Kostenannahmen'!$B:$B,0))*14,INDEX('4. Mengen- und Kostenannahmen'!X:X,MATCH('1. Gesamtkosten'!$C5,'4. Mengen- und Kostenannahmen'!$B:$B,0)))</f>
        <v>1</v>
      </c>
      <c r="I5" s="53">
        <f t="array" ref="I5">INDEX('4. Mengen- und Kostenannahmen'!AC:AC,MATCH('1. Gesamtkosten'!$C5,'4. Mengen- und Kostenannahmen'!$B:$B,0))</f>
        <v>200000</v>
      </c>
      <c r="J5" s="14"/>
      <c r="K5" s="53">
        <f t="array" ref="K5">INDEX('Hochlauf Kosten Kalk'!F:F,MATCH($C5,'Hochlauf Kosten Kalk'!$B:$B,0))</f>
        <v>100000</v>
      </c>
      <c r="L5" s="53">
        <f t="array" ref="L5">INDEX('Hochlauf Kosten Kalk'!G:G,MATCH($C5,'Hochlauf Kosten Kalk'!$B:$B,0))</f>
        <v>100000</v>
      </c>
      <c r="M5" s="53" t="str">
        <f t="array" ref="M5">INDEX('Hochlauf Kosten Kalk'!H:H,MATCH($C5,'Hochlauf Kosten Kalk'!$B:$B,0))</f>
        <v/>
      </c>
      <c r="N5" s="53" t="str">
        <f t="array" ref="N5">INDEX('Hochlauf Kosten Kalk'!I:I,MATCH($C5,'Hochlauf Kosten Kalk'!$B:$B,0))</f>
        <v/>
      </c>
      <c r="O5" s="53" t="str">
        <f t="array" ref="O5">INDEX('Hochlauf Kosten Kalk'!J:J,MATCH($C5,'Hochlauf Kosten Kalk'!$B:$B,0))</f>
        <v/>
      </c>
      <c r="P5" s="53" t="str">
        <f t="array" ref="P5">INDEX('Hochlauf Kosten Kalk'!K:K,MATCH($C5,'Hochlauf Kosten Kalk'!$B:$B,0))</f>
        <v/>
      </c>
      <c r="Q5" s="53" t="str">
        <f t="array" ref="Q5">INDEX('Hochlauf Kosten Kalk'!L:L,MATCH($C5,'Hochlauf Kosten Kalk'!$B:$B,0))</f>
        <v/>
      </c>
      <c r="R5" s="53" t="str">
        <f t="array" ref="R5">INDEX('Hochlauf Kosten Kalk'!M:M,MATCH($C5,'Hochlauf Kosten Kalk'!$B:$B,0))</f>
        <v/>
      </c>
      <c r="S5" s="53" t="str">
        <f t="array" ref="S5">INDEX('Hochlauf Kosten Kalk'!N:N,MATCH($C5,'Hochlauf Kosten Kalk'!$B:$B,0))</f>
        <v/>
      </c>
      <c r="T5" s="53" t="str">
        <f t="array" ref="T5">INDEX('Hochlauf Kosten Kalk'!O:O,MATCH($C5,'Hochlauf Kosten Kalk'!$B:$B,0))</f>
        <v/>
      </c>
      <c r="U5" s="53" t="str">
        <f t="array" ref="U5">INDEX('Hochlauf Kosten Kalk'!P:P,MATCH($C5,'Hochlauf Kosten Kalk'!$B:$B,0))</f>
        <v/>
      </c>
      <c r="V5" s="53" t="str">
        <f t="array" ref="V5">INDEX('Hochlauf Kosten Kalk'!Q:Q,MATCH($C5,'Hochlauf Kosten Kalk'!$B:$B,0))</f>
        <v/>
      </c>
      <c r="W5" s="53" t="str">
        <f t="array" ref="W5">INDEX('Hochlauf Kosten Kalk'!R:R,MATCH($C5,'Hochlauf Kosten Kalk'!$B:$B,0))</f>
        <v/>
      </c>
      <c r="X5" s="53" t="str">
        <f t="array" ref="X5">INDEX('Hochlauf Kosten Kalk'!S:S,MATCH($C5,'Hochlauf Kosten Kalk'!$B:$B,0))</f>
        <v/>
      </c>
      <c r="Y5" s="53" t="str">
        <f t="array" ref="Y5">INDEX('Hochlauf Kosten Kalk'!T:T,MATCH($C5,'Hochlauf Kosten Kalk'!$B:$B,0))</f>
        <v/>
      </c>
    </row>
    <row r="6" ht="39.75" customHeight="1">
      <c r="A6" s="47" t="str">
        <f t="array" ref="A6">INDEX('4. Mengen- und Kostenannahmen'!$A:$A,MATCH(C6,'4. Mengen- und Kostenannahmen'!B:B,0))</f>
        <v>3.1</v>
      </c>
      <c r="B6" s="47">
        <f t="array" ref="B6">INDEX('4. Mengen- und Kostenannahmen'!C:C,MATCH(C6,'4. Mengen- und Kostenannahmen'!B:B))</f>
        <v>1</v>
      </c>
      <c r="C6" s="48">
        <f t="shared" si="2"/>
        <v>3</v>
      </c>
      <c r="D6" s="49" t="str">
        <f t="array" ref="D6">INDEX('4. Mengen- und Kostenannahmen'!D:D,MATCH('1. Gesamtkosten'!$C6,'4. Mengen- und Kostenannahmen'!$B:$B,0))</f>
        <v>Hitzeviertel bestimmen</v>
      </c>
      <c r="E6" s="50" t="str">
        <f t="array" ref="E6">INDEX('4. Mengen- und Kostenannahmen'!E:E,MATCH('1. Gesamtkosten'!$C6,'4. Mengen- und Kostenannahmen'!$B:$B,0))</f>
        <v>Digitale Zwilling</v>
      </c>
      <c r="F6" s="50" t="str">
        <f t="array" ref="F6">INDEX('4. Mengen- und Kostenannahmen'!F:F,MATCH('1. Gesamtkosten'!$C6,'4. Mengen- und Kostenannahmen'!$B:$B,0))</f>
        <v>Implementierung digitaler Zwilling, um Wirkungsprognosen über 30 Jahre zu realisieren</v>
      </c>
      <c r="G6" s="51">
        <f t="shared" si="3"/>
        <v>400000</v>
      </c>
      <c r="H6" s="52">
        <f t="array" ref="H6">IF(RIGHT($A6,1)*1=5,INDEX('4. Mengen- und Kostenannahmen'!X:X,MATCH('1. Gesamtkosten'!$C6,'4. Mengen- und Kostenannahmen'!$B:$B,0))*14,INDEX('4. Mengen- und Kostenannahmen'!X:X,MATCH('1. Gesamtkosten'!$C6,'4. Mengen- und Kostenannahmen'!$B:$B,0)))</f>
        <v>1</v>
      </c>
      <c r="I6" s="53">
        <f t="array" ref="I6">INDEX('4. Mengen- und Kostenannahmen'!AC:AC,MATCH('1. Gesamtkosten'!$C6,'4. Mengen- und Kostenannahmen'!$B:$B,0))</f>
        <v>400000</v>
      </c>
      <c r="J6" s="14"/>
      <c r="K6" s="53">
        <f t="array" ref="K6">INDEX('Hochlauf Kosten Kalk'!F:F,MATCH($C6,'Hochlauf Kosten Kalk'!$B:$B,0))</f>
        <v>200000</v>
      </c>
      <c r="L6" s="53">
        <f t="array" ref="L6">INDEX('Hochlauf Kosten Kalk'!G:G,MATCH($C6,'Hochlauf Kosten Kalk'!$B:$B,0))</f>
        <v>200000</v>
      </c>
      <c r="M6" s="53" t="str">
        <f t="array" ref="M6">INDEX('Hochlauf Kosten Kalk'!H:H,MATCH($C6,'Hochlauf Kosten Kalk'!$B:$B,0))</f>
        <v/>
      </c>
      <c r="N6" s="53" t="str">
        <f t="array" ref="N6">INDEX('Hochlauf Kosten Kalk'!I:I,MATCH($C6,'Hochlauf Kosten Kalk'!$B:$B,0))</f>
        <v/>
      </c>
      <c r="O6" s="53" t="str">
        <f t="array" ref="O6">INDEX('Hochlauf Kosten Kalk'!J:J,MATCH($C6,'Hochlauf Kosten Kalk'!$B:$B,0))</f>
        <v/>
      </c>
      <c r="P6" s="53" t="str">
        <f t="array" ref="P6">INDEX('Hochlauf Kosten Kalk'!K:K,MATCH($C6,'Hochlauf Kosten Kalk'!$B:$B,0))</f>
        <v/>
      </c>
      <c r="Q6" s="53" t="str">
        <f t="array" ref="Q6">INDEX('Hochlauf Kosten Kalk'!L:L,MATCH($C6,'Hochlauf Kosten Kalk'!$B:$B,0))</f>
        <v/>
      </c>
      <c r="R6" s="53" t="str">
        <f t="array" ref="R6">INDEX('Hochlauf Kosten Kalk'!M:M,MATCH($C6,'Hochlauf Kosten Kalk'!$B:$B,0))</f>
        <v/>
      </c>
      <c r="S6" s="53" t="str">
        <f t="array" ref="S6">INDEX('Hochlauf Kosten Kalk'!N:N,MATCH($C6,'Hochlauf Kosten Kalk'!$B:$B,0))</f>
        <v/>
      </c>
      <c r="T6" s="53" t="str">
        <f t="array" ref="T6">INDEX('Hochlauf Kosten Kalk'!O:O,MATCH($C6,'Hochlauf Kosten Kalk'!$B:$B,0))</f>
        <v/>
      </c>
      <c r="U6" s="53" t="str">
        <f t="array" ref="U6">INDEX('Hochlauf Kosten Kalk'!P:P,MATCH($C6,'Hochlauf Kosten Kalk'!$B:$B,0))</f>
        <v/>
      </c>
      <c r="V6" s="53" t="str">
        <f t="array" ref="V6">INDEX('Hochlauf Kosten Kalk'!Q:Q,MATCH($C6,'Hochlauf Kosten Kalk'!$B:$B,0))</f>
        <v/>
      </c>
      <c r="W6" s="53" t="str">
        <f t="array" ref="W6">INDEX('Hochlauf Kosten Kalk'!R:R,MATCH($C6,'Hochlauf Kosten Kalk'!$B:$B,0))</f>
        <v/>
      </c>
      <c r="X6" s="53" t="str">
        <f t="array" ref="X6">INDEX('Hochlauf Kosten Kalk'!S:S,MATCH($C6,'Hochlauf Kosten Kalk'!$B:$B,0))</f>
        <v/>
      </c>
      <c r="Y6" s="53" t="str">
        <f t="array" ref="Y6">INDEX('Hochlauf Kosten Kalk'!T:T,MATCH($C6,'Hochlauf Kosten Kalk'!$B:$B,0))</f>
        <v/>
      </c>
    </row>
    <row r="7" ht="39.75" customHeight="1">
      <c r="A7" s="47" t="str">
        <f t="array" ref="A7">INDEX('4. Mengen- und Kostenannahmen'!$A:$A,MATCH(C7,'4. Mengen- und Kostenannahmen'!B:B,0))</f>
        <v>4.2</v>
      </c>
      <c r="B7" s="47">
        <f t="array" ref="B7">INDEX('4. Mengen- und Kostenannahmen'!C:C,MATCH(C7,'4. Mengen- und Kostenannahmen'!B:B))</f>
        <v>1</v>
      </c>
      <c r="C7" s="48">
        <f t="shared" si="2"/>
        <v>4</v>
      </c>
      <c r="D7" s="49" t="str">
        <f t="array" ref="D7">INDEX('4. Mengen- und Kostenannahmen'!D:D,MATCH('1. Gesamtkosten'!$C7,'4. Mengen- und Kostenannahmen'!$B:$B,0))</f>
        <v>Hitzeviertel bestimmen</v>
      </c>
      <c r="E7" s="50" t="str">
        <f t="array" ref="E7">INDEX('4. Mengen- und Kostenannahmen'!E:E,MATCH('1. Gesamtkosten'!$C7,'4. Mengen- und Kostenannahmen'!$B:$B,0))</f>
        <v>Planung aller Zielvorgaben je Hitzeviertel</v>
      </c>
      <c r="F7" s="50" t="str">
        <f t="array" ref="F7">INDEX('4. Mengen- und Kostenannahmen'!F:F,MATCH('1. Gesamtkosten'!$C7,'4. Mengen- und Kostenannahmen'!$B:$B,0))</f>
        <v>Integrierte Simulation je Hitzeviertel aller Klimaanpassungsziele; Durchführung je Hitzeviertel</v>
      </c>
      <c r="G7" s="51">
        <f t="shared" si="3"/>
        <v>4250000</v>
      </c>
      <c r="H7" s="52">
        <f t="array" ref="H7">IF(RIGHT($A7,1)*1=5,INDEX('4. Mengen- und Kostenannahmen'!X:X,MATCH('1. Gesamtkosten'!$C7,'4. Mengen- und Kostenannahmen'!$B:$B,0))*14,INDEX('4. Mengen- und Kostenannahmen'!X:X,MATCH('1. Gesamtkosten'!$C7,'4. Mengen- und Kostenannahmen'!$B:$B,0)))</f>
        <v>170</v>
      </c>
      <c r="I7" s="53">
        <f t="array" ref="I7">INDEX('4. Mengen- und Kostenannahmen'!AC:AC,MATCH('1. Gesamtkosten'!$C7,'4. Mengen- und Kostenannahmen'!$B:$B,0))</f>
        <v>25000</v>
      </c>
      <c r="J7" s="14"/>
      <c r="K7" s="53" t="str">
        <f t="array" ref="K7">INDEX('Hochlauf Kosten Kalk'!F:F,MATCH($C7,'Hochlauf Kosten Kalk'!$B:$B,0))</f>
        <v/>
      </c>
      <c r="L7" s="53" t="str">
        <f t="array" ref="L7">INDEX('Hochlauf Kosten Kalk'!G:G,MATCH($C7,'Hochlauf Kosten Kalk'!$B:$B,0))</f>
        <v/>
      </c>
      <c r="M7" s="53">
        <f t="array" ref="M7">INDEX('Hochlauf Kosten Kalk'!H:H,MATCH($C7,'Hochlauf Kosten Kalk'!$B:$B,0))</f>
        <v>212500</v>
      </c>
      <c r="N7" s="53">
        <f t="array" ref="N7">INDEX('Hochlauf Kosten Kalk'!I:I,MATCH($C7,'Hochlauf Kosten Kalk'!$B:$B,0))</f>
        <v>212500</v>
      </c>
      <c r="O7" s="53">
        <f t="array" ref="O7">INDEX('Hochlauf Kosten Kalk'!J:J,MATCH($C7,'Hochlauf Kosten Kalk'!$B:$B,0))</f>
        <v>212500</v>
      </c>
      <c r="P7" s="53">
        <f t="array" ref="P7">INDEX('Hochlauf Kosten Kalk'!K:K,MATCH($C7,'Hochlauf Kosten Kalk'!$B:$B,0))</f>
        <v>425000</v>
      </c>
      <c r="Q7" s="53">
        <f t="array" ref="Q7">INDEX('Hochlauf Kosten Kalk'!L:L,MATCH($C7,'Hochlauf Kosten Kalk'!$B:$B,0))</f>
        <v>425000</v>
      </c>
      <c r="R7" s="53">
        <f t="array" ref="R7">INDEX('Hochlauf Kosten Kalk'!M:M,MATCH($C7,'Hochlauf Kosten Kalk'!$B:$B,0))</f>
        <v>425000</v>
      </c>
      <c r="S7" s="53">
        <f t="array" ref="S7">INDEX('Hochlauf Kosten Kalk'!N:N,MATCH($C7,'Hochlauf Kosten Kalk'!$B:$B,0))</f>
        <v>425000</v>
      </c>
      <c r="T7" s="53">
        <f t="array" ref="T7">INDEX('Hochlauf Kosten Kalk'!O:O,MATCH($C7,'Hochlauf Kosten Kalk'!$B:$B,0))</f>
        <v>425000</v>
      </c>
      <c r="U7" s="53">
        <f t="array" ref="U7">INDEX('Hochlauf Kosten Kalk'!P:P,MATCH($C7,'Hochlauf Kosten Kalk'!$B:$B,0))</f>
        <v>425000</v>
      </c>
      <c r="V7" s="53">
        <f t="array" ref="V7">INDEX('Hochlauf Kosten Kalk'!Q:Q,MATCH($C7,'Hochlauf Kosten Kalk'!$B:$B,0))</f>
        <v>425000</v>
      </c>
      <c r="W7" s="53">
        <f t="array" ref="W7">INDEX('Hochlauf Kosten Kalk'!R:R,MATCH($C7,'Hochlauf Kosten Kalk'!$B:$B,0))</f>
        <v>212500</v>
      </c>
      <c r="X7" s="53">
        <f t="array" ref="X7">INDEX('Hochlauf Kosten Kalk'!S:S,MATCH($C7,'Hochlauf Kosten Kalk'!$B:$B,0))</f>
        <v>212500</v>
      </c>
      <c r="Y7" s="53">
        <f t="array" ref="Y7">INDEX('Hochlauf Kosten Kalk'!T:T,MATCH($C7,'Hochlauf Kosten Kalk'!$B:$B,0))</f>
        <v>212500</v>
      </c>
    </row>
    <row r="8" ht="39.75" customHeight="1">
      <c r="A8" s="47" t="str">
        <f t="array" ref="A8">INDEX('4. Mengen- und Kostenannahmen'!$A:$A,MATCH(C8,'4. Mengen- und Kostenannahmen'!B:B,0))</f>
        <v>5.2</v>
      </c>
      <c r="B8" s="47">
        <f t="array" ref="B8">INDEX('4. Mengen- und Kostenannahmen'!C:C,MATCH(C8,'4. Mengen- und Kostenannahmen'!B:B))</f>
        <v>1</v>
      </c>
      <c r="C8" s="48">
        <f t="shared" si="2"/>
        <v>5</v>
      </c>
      <c r="D8" s="49" t="str">
        <f t="array" ref="D8">INDEX('4. Mengen- und Kostenannahmen'!D:D,MATCH('1. Gesamtkosten'!$C8,'4. Mengen- und Kostenannahmen'!$B:$B,0))</f>
        <v>Hitzeviertel bestimmen</v>
      </c>
      <c r="E8" s="50" t="str">
        <f t="array" ref="E8">INDEX('4. Mengen- und Kostenannahmen'!E:E,MATCH('1. Gesamtkosten'!$C8,'4. Mengen- und Kostenannahmen'!$B:$B,0))</f>
        <v>Beteiligung Betroffene zu Planungsvarianten; Beschluss BVV etc.</v>
      </c>
      <c r="F8" s="50" t="str">
        <f t="array" ref="F8">INDEX('4. Mengen- und Kostenannahmen'!F:F,MATCH('1. Gesamtkosten'!$C8,'4. Mengen- und Kostenannahmen'!$B:$B,0))</f>
        <v>Beteiligung und Optimierung Vorzugsvarianten; Beschlussfassung; Modertationshonorare</v>
      </c>
      <c r="G8" s="51">
        <f t="shared" si="3"/>
        <v>2040000</v>
      </c>
      <c r="H8" s="52">
        <f t="array" ref="H8">IF(RIGHT($A8,1)*1=5,INDEX('4. Mengen- und Kostenannahmen'!X:X,MATCH('1. Gesamtkosten'!$C8,'4. Mengen- und Kostenannahmen'!$B:$B,0))*14,INDEX('4. Mengen- und Kostenannahmen'!X:X,MATCH('1. Gesamtkosten'!$C8,'4. Mengen- und Kostenannahmen'!$B:$B,0)))</f>
        <v>170</v>
      </c>
      <c r="I8" s="53">
        <f t="array" ref="I8">INDEX('4. Mengen- und Kostenannahmen'!AC:AC,MATCH('1. Gesamtkosten'!$C8,'4. Mengen- und Kostenannahmen'!$B:$B,0))</f>
        <v>12000</v>
      </c>
      <c r="J8" s="14"/>
      <c r="K8" s="53" t="str">
        <f t="array" ref="K8">INDEX('Hochlauf Kosten Kalk'!F:F,MATCH($C8,'Hochlauf Kosten Kalk'!$B:$B,0))</f>
        <v/>
      </c>
      <c r="L8" s="53" t="str">
        <f t="array" ref="L8">INDEX('Hochlauf Kosten Kalk'!G:G,MATCH($C8,'Hochlauf Kosten Kalk'!$B:$B,0))</f>
        <v/>
      </c>
      <c r="M8" s="53">
        <f t="array" ref="M8">INDEX('Hochlauf Kosten Kalk'!H:H,MATCH($C8,'Hochlauf Kosten Kalk'!$B:$B,0))</f>
        <v>102000</v>
      </c>
      <c r="N8" s="53">
        <f t="array" ref="N8">INDEX('Hochlauf Kosten Kalk'!I:I,MATCH($C8,'Hochlauf Kosten Kalk'!$B:$B,0))</f>
        <v>102000</v>
      </c>
      <c r="O8" s="53">
        <f t="array" ref="O8">INDEX('Hochlauf Kosten Kalk'!J:J,MATCH($C8,'Hochlauf Kosten Kalk'!$B:$B,0))</f>
        <v>102000</v>
      </c>
      <c r="P8" s="53">
        <f t="array" ref="P8">INDEX('Hochlauf Kosten Kalk'!K:K,MATCH($C8,'Hochlauf Kosten Kalk'!$B:$B,0))</f>
        <v>204000</v>
      </c>
      <c r="Q8" s="53">
        <f t="array" ref="Q8">INDEX('Hochlauf Kosten Kalk'!L:L,MATCH($C8,'Hochlauf Kosten Kalk'!$B:$B,0))</f>
        <v>204000</v>
      </c>
      <c r="R8" s="53">
        <f t="array" ref="R8">INDEX('Hochlauf Kosten Kalk'!M:M,MATCH($C8,'Hochlauf Kosten Kalk'!$B:$B,0))</f>
        <v>204000</v>
      </c>
      <c r="S8" s="53">
        <f t="array" ref="S8">INDEX('Hochlauf Kosten Kalk'!N:N,MATCH($C8,'Hochlauf Kosten Kalk'!$B:$B,0))</f>
        <v>204000</v>
      </c>
      <c r="T8" s="53">
        <f t="array" ref="T8">INDEX('Hochlauf Kosten Kalk'!O:O,MATCH($C8,'Hochlauf Kosten Kalk'!$B:$B,0))</f>
        <v>204000</v>
      </c>
      <c r="U8" s="53">
        <f t="array" ref="U8">INDEX('Hochlauf Kosten Kalk'!P:P,MATCH($C8,'Hochlauf Kosten Kalk'!$B:$B,0))</f>
        <v>204000</v>
      </c>
      <c r="V8" s="53">
        <f t="array" ref="V8">INDEX('Hochlauf Kosten Kalk'!Q:Q,MATCH($C8,'Hochlauf Kosten Kalk'!$B:$B,0))</f>
        <v>204000</v>
      </c>
      <c r="W8" s="53">
        <f t="array" ref="W8">INDEX('Hochlauf Kosten Kalk'!R:R,MATCH($C8,'Hochlauf Kosten Kalk'!$B:$B,0))</f>
        <v>102000</v>
      </c>
      <c r="X8" s="53">
        <f t="array" ref="X8">INDEX('Hochlauf Kosten Kalk'!S:S,MATCH($C8,'Hochlauf Kosten Kalk'!$B:$B,0))</f>
        <v>102000</v>
      </c>
      <c r="Y8" s="53">
        <f t="array" ref="Y8">INDEX('Hochlauf Kosten Kalk'!T:T,MATCH($C8,'Hochlauf Kosten Kalk'!$B:$B,0))</f>
        <v>102000</v>
      </c>
    </row>
    <row r="9" ht="39.75" customHeight="1">
      <c r="A9" s="47" t="str">
        <f t="array" ref="A9">INDEX('4. Mengen- und Kostenannahmen'!$A:$A,MATCH(C9,'4. Mengen- und Kostenannahmen'!B:B,0))</f>
        <v>6.2</v>
      </c>
      <c r="B9" s="47">
        <f t="array" ref="B9">INDEX('4. Mengen- und Kostenannahmen'!C:C,MATCH(C9,'4. Mengen- und Kostenannahmen'!B:B))</f>
        <v>2</v>
      </c>
      <c r="C9" s="48">
        <f t="shared" si="2"/>
        <v>6</v>
      </c>
      <c r="D9" s="49" t="str">
        <f t="array" ref="D9">INDEX('4. Mengen- und Kostenannahmen'!D:D,MATCH('1. Gesamtkosten'!$C9,'4. Mengen- und Kostenannahmen'!$B:$B,0))</f>
        <v>Bäume pflanzen</v>
      </c>
      <c r="E9" s="50" t="str">
        <f t="array" ref="E9">INDEX('4. Mengen- und Kostenannahmen'!E:E,MATCH('1. Gesamtkosten'!$C9,'4. Mengen- und Kostenannahmen'!$B:$B,0))</f>
        <v>alle 15 m ein Straßenbaum</v>
      </c>
      <c r="F9" s="50" t="str">
        <f t="array" ref="F9">INDEX('4. Mengen- und Kostenannahmen'!F:F,MATCH('1. Gesamtkosten'!$C9,'4. Mengen- und Kostenannahmen'!$B:$B,0))</f>
        <v>Standortplanung, Anordnung und Baustelleneinrichtung</v>
      </c>
      <c r="G9" s="51">
        <f t="shared" si="3"/>
        <v>288000000</v>
      </c>
      <c r="H9" s="52">
        <f t="array" ref="H9">IF(RIGHT($A9,1)*1=5,INDEX('4. Mengen- und Kostenannahmen'!X:X,MATCH('1. Gesamtkosten'!$C9,'4. Mengen- und Kostenannahmen'!$B:$B,0))*14,INDEX('4. Mengen- und Kostenannahmen'!X:X,MATCH('1. Gesamtkosten'!$C9,'4. Mengen- und Kostenannahmen'!$B:$B,0)))</f>
        <v>288000</v>
      </c>
      <c r="I9" s="53">
        <f t="array" ref="I9">INDEX('4. Mengen- und Kostenannahmen'!AC:AC,MATCH('1. Gesamtkosten'!$C9,'4. Mengen- und Kostenannahmen'!$B:$B,0))</f>
        <v>1000</v>
      </c>
      <c r="J9" s="14"/>
      <c r="K9" s="53" t="str">
        <f t="array" ref="K9">INDEX('Hochlauf Kosten Kalk'!F:F,MATCH($C9,'Hochlauf Kosten Kalk'!$B:$B,0))</f>
        <v/>
      </c>
      <c r="L9" s="53" t="str">
        <f t="array" ref="L9">INDEX('Hochlauf Kosten Kalk'!G:G,MATCH($C9,'Hochlauf Kosten Kalk'!$B:$B,0))</f>
        <v/>
      </c>
      <c r="M9" s="53">
        <f t="array" ref="M9">INDEX('Hochlauf Kosten Kalk'!H:H,MATCH($C9,'Hochlauf Kosten Kalk'!$B:$B,0))</f>
        <v>14400000</v>
      </c>
      <c r="N9" s="53">
        <f t="array" ref="N9">INDEX('Hochlauf Kosten Kalk'!I:I,MATCH($C9,'Hochlauf Kosten Kalk'!$B:$B,0))</f>
        <v>14400000</v>
      </c>
      <c r="O9" s="53">
        <f t="array" ref="O9">INDEX('Hochlauf Kosten Kalk'!J:J,MATCH($C9,'Hochlauf Kosten Kalk'!$B:$B,0))</f>
        <v>14400000</v>
      </c>
      <c r="P9" s="53">
        <f t="array" ref="P9">INDEX('Hochlauf Kosten Kalk'!K:K,MATCH($C9,'Hochlauf Kosten Kalk'!$B:$B,0))</f>
        <v>28800000</v>
      </c>
      <c r="Q9" s="53">
        <f t="array" ref="Q9">INDEX('Hochlauf Kosten Kalk'!L:L,MATCH($C9,'Hochlauf Kosten Kalk'!$B:$B,0))</f>
        <v>28800000</v>
      </c>
      <c r="R9" s="53">
        <f t="array" ref="R9">INDEX('Hochlauf Kosten Kalk'!M:M,MATCH($C9,'Hochlauf Kosten Kalk'!$B:$B,0))</f>
        <v>28800000</v>
      </c>
      <c r="S9" s="53">
        <f t="array" ref="S9">INDEX('Hochlauf Kosten Kalk'!N:N,MATCH($C9,'Hochlauf Kosten Kalk'!$B:$B,0))</f>
        <v>28800000</v>
      </c>
      <c r="T9" s="53">
        <f t="array" ref="T9">INDEX('Hochlauf Kosten Kalk'!O:O,MATCH($C9,'Hochlauf Kosten Kalk'!$B:$B,0))</f>
        <v>28800000</v>
      </c>
      <c r="U9" s="53">
        <f t="array" ref="U9">INDEX('Hochlauf Kosten Kalk'!P:P,MATCH($C9,'Hochlauf Kosten Kalk'!$B:$B,0))</f>
        <v>28800000</v>
      </c>
      <c r="V9" s="53">
        <f t="array" ref="V9">INDEX('Hochlauf Kosten Kalk'!Q:Q,MATCH($C9,'Hochlauf Kosten Kalk'!$B:$B,0))</f>
        <v>28800000</v>
      </c>
      <c r="W9" s="53">
        <f t="array" ref="W9">INDEX('Hochlauf Kosten Kalk'!R:R,MATCH($C9,'Hochlauf Kosten Kalk'!$B:$B,0))</f>
        <v>14400000</v>
      </c>
      <c r="X9" s="53">
        <f t="array" ref="X9">INDEX('Hochlauf Kosten Kalk'!S:S,MATCH($C9,'Hochlauf Kosten Kalk'!$B:$B,0))</f>
        <v>14400000</v>
      </c>
      <c r="Y9" s="53">
        <f t="array" ref="Y9">INDEX('Hochlauf Kosten Kalk'!T:T,MATCH($C9,'Hochlauf Kosten Kalk'!$B:$B,0))</f>
        <v>14400000</v>
      </c>
    </row>
    <row r="10" ht="39.75" customHeight="1">
      <c r="A10" s="47" t="str">
        <f t="array" ref="A10">INDEX('4. Mengen- und Kostenannahmen'!$A:$A,MATCH(C10,'4. Mengen- und Kostenannahmen'!B:B,0))</f>
        <v>7.2</v>
      </c>
      <c r="B10" s="47">
        <f t="array" ref="B10">INDEX('4. Mengen- und Kostenannahmen'!C:C,MATCH(C10,'4. Mengen- und Kostenannahmen'!B:B))</f>
        <v>2</v>
      </c>
      <c r="C10" s="48">
        <f t="shared" si="2"/>
        <v>7</v>
      </c>
      <c r="D10" s="49" t="str">
        <f t="array" ref="D10">INDEX('4. Mengen- und Kostenannahmen'!D:D,MATCH('1. Gesamtkosten'!$C10,'4. Mengen- und Kostenannahmen'!$B:$B,0))</f>
        <v>Bäume pflanzen</v>
      </c>
      <c r="E10" s="50" t="str">
        <f t="array" ref="E10">INDEX('4. Mengen- und Kostenannahmen'!E:E,MATCH('1. Gesamtkosten'!$C10,'4. Mengen- und Kostenannahmen'!$B:$B,0))</f>
        <v>alle 15 m ein Straßenbaum</v>
      </c>
      <c r="F10" s="50" t="str">
        <f t="array" ref="F10">INDEX('4. Mengen- und Kostenannahmen'!F:F,MATCH('1. Gesamtkosten'!$C10,'4. Mengen- und Kostenannahmen'!$B:$B,0))</f>
        <v>Pflanzung inkl. Bodenaushub, Substrat, Rigole , Standardbaumscheibe</v>
      </c>
      <c r="G10" s="51">
        <f t="shared" si="3"/>
        <v>846720000</v>
      </c>
      <c r="H10" s="52">
        <f t="array" ref="H10">IF(RIGHT($A10,1)*1=5,INDEX('4. Mengen- und Kostenannahmen'!X:X,MATCH('1. Gesamtkosten'!$C10,'4. Mengen- und Kostenannahmen'!$B:$B,0))*14,INDEX('4. Mengen- und Kostenannahmen'!X:X,MATCH('1. Gesamtkosten'!$C10,'4. Mengen- und Kostenannahmen'!$B:$B,0)))</f>
        <v>288000</v>
      </c>
      <c r="I10" s="53">
        <f t="array" ref="I10">INDEX('4. Mengen- und Kostenannahmen'!AC:AC,MATCH('1. Gesamtkosten'!$C10,'4. Mengen- und Kostenannahmen'!$B:$B,0))</f>
        <v>2940</v>
      </c>
      <c r="J10" s="14"/>
      <c r="K10" s="53" t="str">
        <f t="array" ref="K10">INDEX('Hochlauf Kosten Kalk'!F:F,MATCH($C10,'Hochlauf Kosten Kalk'!$B:$B,0))</f>
        <v/>
      </c>
      <c r="L10" s="53" t="str">
        <f t="array" ref="L10">INDEX('Hochlauf Kosten Kalk'!G:G,MATCH($C10,'Hochlauf Kosten Kalk'!$B:$B,0))</f>
        <v/>
      </c>
      <c r="M10" s="53">
        <f t="array" ref="M10">INDEX('Hochlauf Kosten Kalk'!H:H,MATCH($C10,'Hochlauf Kosten Kalk'!$B:$B,0))</f>
        <v>42336000</v>
      </c>
      <c r="N10" s="53">
        <f t="array" ref="N10">INDEX('Hochlauf Kosten Kalk'!I:I,MATCH($C10,'Hochlauf Kosten Kalk'!$B:$B,0))</f>
        <v>42336000</v>
      </c>
      <c r="O10" s="53">
        <f t="array" ref="O10">INDEX('Hochlauf Kosten Kalk'!J:J,MATCH($C10,'Hochlauf Kosten Kalk'!$B:$B,0))</f>
        <v>42336000</v>
      </c>
      <c r="P10" s="53">
        <f t="array" ref="P10">INDEX('Hochlauf Kosten Kalk'!K:K,MATCH($C10,'Hochlauf Kosten Kalk'!$B:$B,0))</f>
        <v>84672000</v>
      </c>
      <c r="Q10" s="53">
        <f t="array" ref="Q10">INDEX('Hochlauf Kosten Kalk'!L:L,MATCH($C10,'Hochlauf Kosten Kalk'!$B:$B,0))</f>
        <v>84672000</v>
      </c>
      <c r="R10" s="53">
        <f t="array" ref="R10">INDEX('Hochlauf Kosten Kalk'!M:M,MATCH($C10,'Hochlauf Kosten Kalk'!$B:$B,0))</f>
        <v>84672000</v>
      </c>
      <c r="S10" s="53">
        <f t="array" ref="S10">INDEX('Hochlauf Kosten Kalk'!N:N,MATCH($C10,'Hochlauf Kosten Kalk'!$B:$B,0))</f>
        <v>84672000</v>
      </c>
      <c r="T10" s="53">
        <f t="array" ref="T10">INDEX('Hochlauf Kosten Kalk'!O:O,MATCH($C10,'Hochlauf Kosten Kalk'!$B:$B,0))</f>
        <v>84672000</v>
      </c>
      <c r="U10" s="53">
        <f t="array" ref="U10">INDEX('Hochlauf Kosten Kalk'!P:P,MATCH($C10,'Hochlauf Kosten Kalk'!$B:$B,0))</f>
        <v>84672000</v>
      </c>
      <c r="V10" s="53">
        <f t="array" ref="V10">INDEX('Hochlauf Kosten Kalk'!Q:Q,MATCH($C10,'Hochlauf Kosten Kalk'!$B:$B,0))</f>
        <v>84672000</v>
      </c>
      <c r="W10" s="53">
        <f t="array" ref="W10">INDEX('Hochlauf Kosten Kalk'!R:R,MATCH($C10,'Hochlauf Kosten Kalk'!$B:$B,0))</f>
        <v>42336000</v>
      </c>
      <c r="X10" s="53">
        <f t="array" ref="X10">INDEX('Hochlauf Kosten Kalk'!S:S,MATCH($C10,'Hochlauf Kosten Kalk'!$B:$B,0))</f>
        <v>42336000</v>
      </c>
      <c r="Y10" s="53">
        <f t="array" ref="Y10">INDEX('Hochlauf Kosten Kalk'!T:T,MATCH($C10,'Hochlauf Kosten Kalk'!$B:$B,0))</f>
        <v>42336000</v>
      </c>
    </row>
    <row r="11" ht="39.75" customHeight="1">
      <c r="A11" s="47" t="str">
        <f t="array" ref="A11">INDEX('4. Mengen- und Kostenannahmen'!$A:$A,MATCH(C11,'4. Mengen- und Kostenannahmen'!B:B,0))</f>
        <v>8.2</v>
      </c>
      <c r="B11" s="47">
        <f t="array" ref="B11">INDEX('4. Mengen- und Kostenannahmen'!C:C,MATCH(C11,'4. Mengen- und Kostenannahmen'!B:B))</f>
        <v>2</v>
      </c>
      <c r="C11" s="48">
        <f t="shared" si="2"/>
        <v>8</v>
      </c>
      <c r="D11" s="49" t="str">
        <f t="array" ref="D11">INDEX('4. Mengen- und Kostenannahmen'!D:D,MATCH('1. Gesamtkosten'!$C11,'4. Mengen- und Kostenannahmen'!$B:$B,0))</f>
        <v>Bäume pflanzen</v>
      </c>
      <c r="E11" s="50" t="str">
        <f t="array" ref="E11">INDEX('4. Mengen- und Kostenannahmen'!E:E,MATCH('1. Gesamtkosten'!$C11,'4. Mengen- und Kostenannahmen'!$B:$B,0))</f>
        <v>alle 15 m ein Straßenbaum</v>
      </c>
      <c r="F11" s="50" t="str">
        <f t="array" ref="F11">INDEX('4. Mengen- und Kostenannahmen'!F:F,MATCH('1. Gesamtkosten'!$C11,'4. Mengen- und Kostenannahmen'!$B:$B,0))</f>
        <v>Fertigstellungspflege für ein Jahr des gepflanzten Jungbaums</v>
      </c>
      <c r="G11" s="51">
        <f t="shared" si="3"/>
        <v>138240000</v>
      </c>
      <c r="H11" s="52">
        <f t="array" ref="H11">IF(RIGHT($A11,1)*1=5,INDEX('4. Mengen- und Kostenannahmen'!X:X,MATCH('1. Gesamtkosten'!$C11,'4. Mengen- und Kostenannahmen'!$B:$B,0))*14,INDEX('4. Mengen- und Kostenannahmen'!X:X,MATCH('1. Gesamtkosten'!$C11,'4. Mengen- und Kostenannahmen'!$B:$B,0)))</f>
        <v>288000</v>
      </c>
      <c r="I11" s="53">
        <f t="array" ref="I11">INDEX('4. Mengen- und Kostenannahmen'!AC:AC,MATCH('1. Gesamtkosten'!$C11,'4. Mengen- und Kostenannahmen'!$B:$B,0))</f>
        <v>480</v>
      </c>
      <c r="J11" s="14"/>
      <c r="K11" s="53" t="str">
        <f t="array" ref="K11">INDEX('Hochlauf Kosten Kalk'!F:F,MATCH($C11,'Hochlauf Kosten Kalk'!$B:$B,0))</f>
        <v/>
      </c>
      <c r="L11" s="53" t="str">
        <f t="array" ref="L11">INDEX('Hochlauf Kosten Kalk'!G:G,MATCH($C11,'Hochlauf Kosten Kalk'!$B:$B,0))</f>
        <v/>
      </c>
      <c r="M11" s="53">
        <f t="array" ref="M11">INDEX('Hochlauf Kosten Kalk'!H:H,MATCH($C11,'Hochlauf Kosten Kalk'!$B:$B,0))</f>
        <v>6912000</v>
      </c>
      <c r="N11" s="53">
        <f t="array" ref="N11">INDEX('Hochlauf Kosten Kalk'!I:I,MATCH($C11,'Hochlauf Kosten Kalk'!$B:$B,0))</f>
        <v>6912000</v>
      </c>
      <c r="O11" s="53">
        <f t="array" ref="O11">INDEX('Hochlauf Kosten Kalk'!J:J,MATCH($C11,'Hochlauf Kosten Kalk'!$B:$B,0))</f>
        <v>6912000</v>
      </c>
      <c r="P11" s="53">
        <f t="array" ref="P11">INDEX('Hochlauf Kosten Kalk'!K:K,MATCH($C11,'Hochlauf Kosten Kalk'!$B:$B,0))</f>
        <v>13824000</v>
      </c>
      <c r="Q11" s="53">
        <f t="array" ref="Q11">INDEX('Hochlauf Kosten Kalk'!L:L,MATCH($C11,'Hochlauf Kosten Kalk'!$B:$B,0))</f>
        <v>13824000</v>
      </c>
      <c r="R11" s="53">
        <f t="array" ref="R11">INDEX('Hochlauf Kosten Kalk'!M:M,MATCH($C11,'Hochlauf Kosten Kalk'!$B:$B,0))</f>
        <v>13824000</v>
      </c>
      <c r="S11" s="53">
        <f t="array" ref="S11">INDEX('Hochlauf Kosten Kalk'!N:N,MATCH($C11,'Hochlauf Kosten Kalk'!$B:$B,0))</f>
        <v>13824000</v>
      </c>
      <c r="T11" s="53">
        <f t="array" ref="T11">INDEX('Hochlauf Kosten Kalk'!O:O,MATCH($C11,'Hochlauf Kosten Kalk'!$B:$B,0))</f>
        <v>13824000</v>
      </c>
      <c r="U11" s="53">
        <f t="array" ref="U11">INDEX('Hochlauf Kosten Kalk'!P:P,MATCH($C11,'Hochlauf Kosten Kalk'!$B:$B,0))</f>
        <v>13824000</v>
      </c>
      <c r="V11" s="53">
        <f t="array" ref="V11">INDEX('Hochlauf Kosten Kalk'!Q:Q,MATCH($C11,'Hochlauf Kosten Kalk'!$B:$B,0))</f>
        <v>13824000</v>
      </c>
      <c r="W11" s="53">
        <f t="array" ref="W11">INDEX('Hochlauf Kosten Kalk'!R:R,MATCH($C11,'Hochlauf Kosten Kalk'!$B:$B,0))</f>
        <v>6912000</v>
      </c>
      <c r="X11" s="53">
        <f t="array" ref="X11">INDEX('Hochlauf Kosten Kalk'!S:S,MATCH($C11,'Hochlauf Kosten Kalk'!$B:$B,0))</f>
        <v>6912000</v>
      </c>
      <c r="Y11" s="53">
        <f t="array" ref="Y11">INDEX('Hochlauf Kosten Kalk'!T:T,MATCH($C11,'Hochlauf Kosten Kalk'!$B:$B,0))</f>
        <v>6912000</v>
      </c>
    </row>
    <row r="12" ht="39.75" customHeight="1">
      <c r="A12" s="47" t="str">
        <f t="array" ref="A12">INDEX('4. Mengen- und Kostenannahmen'!$A:$A,MATCH(C12,'4. Mengen- und Kostenannahmen'!B:B,0))</f>
        <v>9.2</v>
      </c>
      <c r="B12" s="47">
        <f t="array" ref="B12">INDEX('4. Mengen- und Kostenannahmen'!C:C,MATCH(C12,'4. Mengen- und Kostenannahmen'!B:B))</f>
        <v>2</v>
      </c>
      <c r="C12" s="48">
        <f t="shared" si="2"/>
        <v>9</v>
      </c>
      <c r="D12" s="49" t="str">
        <f t="array" ref="D12">INDEX('4. Mengen- und Kostenannahmen'!D:D,MATCH('1. Gesamtkosten'!$C12,'4. Mengen- und Kostenannahmen'!$B:$B,0))</f>
        <v>Bäume pflanzen</v>
      </c>
      <c r="E12" s="50" t="str">
        <f t="array" ref="E12">INDEX('4. Mengen- und Kostenannahmen'!E:E,MATCH('1. Gesamtkosten'!$C12,'4. Mengen- und Kostenannahmen'!$B:$B,0))</f>
        <v>Gesunde Aufwuchspflege</v>
      </c>
      <c r="F12" s="50" t="str">
        <f t="array" ref="F12">INDEX('4. Mengen- und Kostenannahmen'!F:F,MATCH('1. Gesamtkosten'!$C12,'4. Mengen- und Kostenannahmen'!$B:$B,0))</f>
        <v>Entwicklungspflege der neuen Bäume über 8 Jahre (= aktueller Berliner Standard)</v>
      </c>
      <c r="G12" s="51">
        <f t="shared" si="3"/>
        <v>955008000</v>
      </c>
      <c r="H12" s="52">
        <f t="array" ref="H12">IF(RIGHT($A12,1)*1=5,INDEX('4. Mengen- und Kostenannahmen'!X:X,MATCH('1. Gesamtkosten'!$C12,'4. Mengen- und Kostenannahmen'!$B:$B,0))*14,INDEX('4. Mengen- und Kostenannahmen'!X:X,MATCH('1. Gesamtkosten'!$C12,'4. Mengen- und Kostenannahmen'!$B:$B,0)))</f>
        <v>288000</v>
      </c>
      <c r="I12" s="53">
        <f t="array" ref="I12">INDEX('4. Mengen- und Kostenannahmen'!AC:AC,MATCH('1. Gesamtkosten'!$C12,'4. Mengen- und Kostenannahmen'!$B:$B,0))</f>
        <v>3316</v>
      </c>
      <c r="J12" s="14"/>
      <c r="K12" s="53" t="str">
        <f t="array" ref="K12">INDEX('Hochlauf Kosten Kalk'!F:F,MATCH($C12,'Hochlauf Kosten Kalk'!$B:$B,0))</f>
        <v/>
      </c>
      <c r="L12" s="53" t="str">
        <f t="array" ref="L12">INDEX('Hochlauf Kosten Kalk'!G:G,MATCH($C12,'Hochlauf Kosten Kalk'!$B:$B,0))</f>
        <v/>
      </c>
      <c r="M12" s="53">
        <f t="array" ref="M12">INDEX('Hochlauf Kosten Kalk'!H:H,MATCH($C12,'Hochlauf Kosten Kalk'!$B:$B,0))</f>
        <v>47750400</v>
      </c>
      <c r="N12" s="53">
        <f t="array" ref="N12">INDEX('Hochlauf Kosten Kalk'!I:I,MATCH($C12,'Hochlauf Kosten Kalk'!$B:$B,0))</f>
        <v>47750400</v>
      </c>
      <c r="O12" s="53">
        <f t="array" ref="O12">INDEX('Hochlauf Kosten Kalk'!J:J,MATCH($C12,'Hochlauf Kosten Kalk'!$B:$B,0))</f>
        <v>47750400</v>
      </c>
      <c r="P12" s="53">
        <f t="array" ref="P12">INDEX('Hochlauf Kosten Kalk'!K:K,MATCH($C12,'Hochlauf Kosten Kalk'!$B:$B,0))</f>
        <v>95500800</v>
      </c>
      <c r="Q12" s="53">
        <f t="array" ref="Q12">INDEX('Hochlauf Kosten Kalk'!L:L,MATCH($C12,'Hochlauf Kosten Kalk'!$B:$B,0))</f>
        <v>95500800</v>
      </c>
      <c r="R12" s="53">
        <f t="array" ref="R12">INDEX('Hochlauf Kosten Kalk'!M:M,MATCH($C12,'Hochlauf Kosten Kalk'!$B:$B,0))</f>
        <v>95500800</v>
      </c>
      <c r="S12" s="53">
        <f t="array" ref="S12">INDEX('Hochlauf Kosten Kalk'!N:N,MATCH($C12,'Hochlauf Kosten Kalk'!$B:$B,0))</f>
        <v>95500800</v>
      </c>
      <c r="T12" s="53">
        <f t="array" ref="T12">INDEX('Hochlauf Kosten Kalk'!O:O,MATCH($C12,'Hochlauf Kosten Kalk'!$B:$B,0))</f>
        <v>95500800</v>
      </c>
      <c r="U12" s="53">
        <f t="array" ref="U12">INDEX('Hochlauf Kosten Kalk'!P:P,MATCH($C12,'Hochlauf Kosten Kalk'!$B:$B,0))</f>
        <v>95500800</v>
      </c>
      <c r="V12" s="53">
        <f t="array" ref="V12">INDEX('Hochlauf Kosten Kalk'!Q:Q,MATCH($C12,'Hochlauf Kosten Kalk'!$B:$B,0))</f>
        <v>95500800</v>
      </c>
      <c r="W12" s="53">
        <f t="array" ref="W12">INDEX('Hochlauf Kosten Kalk'!R:R,MATCH($C12,'Hochlauf Kosten Kalk'!$B:$B,0))</f>
        <v>47750400</v>
      </c>
      <c r="X12" s="53">
        <f t="array" ref="X12">INDEX('Hochlauf Kosten Kalk'!S:S,MATCH($C12,'Hochlauf Kosten Kalk'!$B:$B,0))</f>
        <v>47750400</v>
      </c>
      <c r="Y12" s="53">
        <f t="array" ref="Y12">INDEX('Hochlauf Kosten Kalk'!T:T,MATCH($C12,'Hochlauf Kosten Kalk'!$B:$B,0))</f>
        <v>47750400</v>
      </c>
    </row>
    <row r="13" ht="39.75" customHeight="1">
      <c r="A13" s="47" t="str">
        <f t="array" ref="A13">INDEX('4. Mengen- und Kostenannahmen'!$A:$A,MATCH(C13,'4. Mengen- und Kostenannahmen'!B:B,0))</f>
        <v>10.2</v>
      </c>
      <c r="B13" s="47">
        <f t="array" ref="B13">INDEX('4. Mengen- und Kostenannahmen'!C:C,MATCH(C13,'4. Mengen- und Kostenannahmen'!B:B))</f>
        <v>2</v>
      </c>
      <c r="C13" s="48">
        <f t="shared" si="2"/>
        <v>10</v>
      </c>
      <c r="D13" s="49" t="str">
        <f t="array" ref="D13">INDEX('4. Mengen- und Kostenannahmen'!D:D,MATCH('1. Gesamtkosten'!$C13,'4. Mengen- und Kostenannahmen'!$B:$B,0))</f>
        <v>Bäume pflanzen</v>
      </c>
      <c r="E13" s="50" t="str">
        <f t="array" ref="E13">INDEX('4. Mengen- und Kostenannahmen'!E:E,MATCH('1. Gesamtkosten'!$C13,'4. Mengen- und Kostenannahmen'!$B:$B,0))</f>
        <v>Ausgleich faktisch nicht möglicher Baumpflanzungen</v>
      </c>
      <c r="F13" s="50" t="str">
        <f t="array" ref="F13">INDEX('4. Mengen- und Kostenannahmen'!F:F,MATCH('1. Gesamtkosten'!$C13,'4. Mengen- und Kostenannahmen'!$B:$B,0))</f>
        <v>Ausgleich im 150 m Radius</v>
      </c>
      <c r="G13" s="51">
        <f t="shared" si="3"/>
        <v>28800000</v>
      </c>
      <c r="H13" s="52">
        <f t="array" ref="H13">IF(RIGHT($A13,1)*1=5,INDEX('4. Mengen- und Kostenannahmen'!X:X,MATCH('1. Gesamtkosten'!$C13,'4. Mengen- und Kostenannahmen'!$B:$B,0))*14,INDEX('4. Mengen- und Kostenannahmen'!X:X,MATCH('1. Gesamtkosten'!$C13,'4. Mengen- und Kostenannahmen'!$B:$B,0)))</f>
        <v>14400</v>
      </c>
      <c r="I13" s="53">
        <f t="array" ref="I13">INDEX('4. Mengen- und Kostenannahmen'!AC:AC,MATCH('1. Gesamtkosten'!$C13,'4. Mengen- und Kostenannahmen'!$B:$B,0))</f>
        <v>2000</v>
      </c>
      <c r="J13" s="14"/>
      <c r="K13" s="53" t="str">
        <f t="array" ref="K13">INDEX('Hochlauf Kosten Kalk'!F:F,MATCH($C13,'Hochlauf Kosten Kalk'!$B:$B,0))</f>
        <v/>
      </c>
      <c r="L13" s="53" t="str">
        <f t="array" ref="L13">INDEX('Hochlauf Kosten Kalk'!G:G,MATCH($C13,'Hochlauf Kosten Kalk'!$B:$B,0))</f>
        <v/>
      </c>
      <c r="M13" s="53">
        <f t="array" ref="M13">INDEX('Hochlauf Kosten Kalk'!H:H,MATCH($C13,'Hochlauf Kosten Kalk'!$B:$B,0))</f>
        <v>1440000</v>
      </c>
      <c r="N13" s="53">
        <f t="array" ref="N13">INDEX('Hochlauf Kosten Kalk'!I:I,MATCH($C13,'Hochlauf Kosten Kalk'!$B:$B,0))</f>
        <v>1440000</v>
      </c>
      <c r="O13" s="53">
        <f t="array" ref="O13">INDEX('Hochlauf Kosten Kalk'!J:J,MATCH($C13,'Hochlauf Kosten Kalk'!$B:$B,0))</f>
        <v>1440000</v>
      </c>
      <c r="P13" s="53">
        <f t="array" ref="P13">INDEX('Hochlauf Kosten Kalk'!K:K,MATCH($C13,'Hochlauf Kosten Kalk'!$B:$B,0))</f>
        <v>2880000</v>
      </c>
      <c r="Q13" s="53">
        <f t="array" ref="Q13">INDEX('Hochlauf Kosten Kalk'!L:L,MATCH($C13,'Hochlauf Kosten Kalk'!$B:$B,0))</f>
        <v>2880000</v>
      </c>
      <c r="R13" s="53">
        <f t="array" ref="R13">INDEX('Hochlauf Kosten Kalk'!M:M,MATCH($C13,'Hochlauf Kosten Kalk'!$B:$B,0))</f>
        <v>2880000</v>
      </c>
      <c r="S13" s="53">
        <f t="array" ref="S13">INDEX('Hochlauf Kosten Kalk'!N:N,MATCH($C13,'Hochlauf Kosten Kalk'!$B:$B,0))</f>
        <v>2880000</v>
      </c>
      <c r="T13" s="53">
        <f t="array" ref="T13">INDEX('Hochlauf Kosten Kalk'!O:O,MATCH($C13,'Hochlauf Kosten Kalk'!$B:$B,0))</f>
        <v>2880000</v>
      </c>
      <c r="U13" s="53">
        <f t="array" ref="U13">INDEX('Hochlauf Kosten Kalk'!P:P,MATCH($C13,'Hochlauf Kosten Kalk'!$B:$B,0))</f>
        <v>2880000</v>
      </c>
      <c r="V13" s="53">
        <f t="array" ref="V13">INDEX('Hochlauf Kosten Kalk'!Q:Q,MATCH($C13,'Hochlauf Kosten Kalk'!$B:$B,0))</f>
        <v>2880000</v>
      </c>
      <c r="W13" s="53">
        <f t="array" ref="W13">INDEX('Hochlauf Kosten Kalk'!R:R,MATCH($C13,'Hochlauf Kosten Kalk'!$B:$B,0))</f>
        <v>1440000</v>
      </c>
      <c r="X13" s="53">
        <f t="array" ref="X13">INDEX('Hochlauf Kosten Kalk'!S:S,MATCH($C13,'Hochlauf Kosten Kalk'!$B:$B,0))</f>
        <v>1440000</v>
      </c>
      <c r="Y13" s="53">
        <f t="array" ref="Y13">INDEX('Hochlauf Kosten Kalk'!T:T,MATCH($C13,'Hochlauf Kosten Kalk'!$B:$B,0))</f>
        <v>1440000</v>
      </c>
    </row>
    <row r="14" ht="39.75" customHeight="1">
      <c r="A14" s="47" t="str">
        <f t="array" ref="A14">INDEX('4. Mengen- und Kostenannahmen'!$A:$A,MATCH(C14,'4. Mengen- und Kostenannahmen'!B:B,0))</f>
        <v>11.1</v>
      </c>
      <c r="B14" s="47">
        <f t="array" ref="B14">INDEX('4. Mengen- und Kostenannahmen'!C:C,MATCH(C14,'4. Mengen- und Kostenannahmen'!B:B))</f>
        <v>3</v>
      </c>
      <c r="C14" s="48">
        <f t="shared" si="2"/>
        <v>11</v>
      </c>
      <c r="D14" s="49" t="str">
        <f t="array" ref="D14">INDEX('4. Mengen- und Kostenannahmen'!D:D,MATCH('1. Gesamtkosten'!$C14,'4. Mengen- und Kostenannahmen'!$B:$B,0))</f>
        <v>Planzlisten aufstellen</v>
      </c>
      <c r="E14" s="50" t="str">
        <f t="array" ref="E14">INDEX('4. Mengen- und Kostenannahmen'!E:E,MATCH('1. Gesamtkosten'!$C14,'4. Mengen- und Kostenannahmen'!$B:$B,0))</f>
        <v>Pflanzlisten</v>
      </c>
      <c r="F14" s="50" t="str">
        <f t="array" ref="F14">INDEX('4. Mengen- und Kostenannahmen'!F:F,MATCH('1. Gesamtkosten'!$C14,'4. Mengen- und Kostenannahmen'!$B:$B,0))</f>
        <v>Gutachten zur Erstbestimmung, nach 10 Jahren Aktualisierung</v>
      </c>
      <c r="G14" s="51">
        <f t="shared" si="3"/>
        <v>200000</v>
      </c>
      <c r="H14" s="52">
        <f t="array" ref="H14">IF(RIGHT($A14,1)*1=5,INDEX('4. Mengen- und Kostenannahmen'!X:X,MATCH('1. Gesamtkosten'!$C14,'4. Mengen- und Kostenannahmen'!$B:$B,0))*14,INDEX('4. Mengen- und Kostenannahmen'!X:X,MATCH('1. Gesamtkosten'!$C14,'4. Mengen- und Kostenannahmen'!$B:$B,0)))</f>
        <v>1</v>
      </c>
      <c r="I14" s="53">
        <f t="array" ref="I14">INDEX('4. Mengen- und Kostenannahmen'!AC:AC,MATCH('1. Gesamtkosten'!$C14,'4. Mengen- und Kostenannahmen'!$B:$B,0))</f>
        <v>200000</v>
      </c>
      <c r="J14" s="14"/>
      <c r="K14" s="53">
        <f t="array" ref="K14">INDEX('Hochlauf Kosten Kalk'!F:F,MATCH($C14,'Hochlauf Kosten Kalk'!$B:$B,0))</f>
        <v>100000</v>
      </c>
      <c r="L14" s="53">
        <f t="array" ref="L14">INDEX('Hochlauf Kosten Kalk'!G:G,MATCH($C14,'Hochlauf Kosten Kalk'!$B:$B,0))</f>
        <v>100000</v>
      </c>
      <c r="M14" s="53" t="str">
        <f t="array" ref="M14">INDEX('Hochlauf Kosten Kalk'!H:H,MATCH($C14,'Hochlauf Kosten Kalk'!$B:$B,0))</f>
        <v/>
      </c>
      <c r="N14" s="53" t="str">
        <f t="array" ref="N14">INDEX('Hochlauf Kosten Kalk'!I:I,MATCH($C14,'Hochlauf Kosten Kalk'!$B:$B,0))</f>
        <v/>
      </c>
      <c r="O14" s="53" t="str">
        <f t="array" ref="O14">INDEX('Hochlauf Kosten Kalk'!J:J,MATCH($C14,'Hochlauf Kosten Kalk'!$B:$B,0))</f>
        <v/>
      </c>
      <c r="P14" s="53" t="str">
        <f t="array" ref="P14">INDEX('Hochlauf Kosten Kalk'!K:K,MATCH($C14,'Hochlauf Kosten Kalk'!$B:$B,0))</f>
        <v/>
      </c>
      <c r="Q14" s="53" t="str">
        <f t="array" ref="Q14">INDEX('Hochlauf Kosten Kalk'!L:L,MATCH($C14,'Hochlauf Kosten Kalk'!$B:$B,0))</f>
        <v/>
      </c>
      <c r="R14" s="53" t="str">
        <f t="array" ref="R14">INDEX('Hochlauf Kosten Kalk'!M:M,MATCH($C14,'Hochlauf Kosten Kalk'!$B:$B,0))</f>
        <v/>
      </c>
      <c r="S14" s="53" t="str">
        <f t="array" ref="S14">INDEX('Hochlauf Kosten Kalk'!N:N,MATCH($C14,'Hochlauf Kosten Kalk'!$B:$B,0))</f>
        <v/>
      </c>
      <c r="T14" s="53" t="str">
        <f t="array" ref="T14">INDEX('Hochlauf Kosten Kalk'!O:O,MATCH($C14,'Hochlauf Kosten Kalk'!$B:$B,0))</f>
        <v/>
      </c>
      <c r="U14" s="53" t="str">
        <f t="array" ref="U14">INDEX('Hochlauf Kosten Kalk'!P:P,MATCH($C14,'Hochlauf Kosten Kalk'!$B:$B,0))</f>
        <v/>
      </c>
      <c r="V14" s="53" t="str">
        <f t="array" ref="V14">INDEX('Hochlauf Kosten Kalk'!Q:Q,MATCH($C14,'Hochlauf Kosten Kalk'!$B:$B,0))</f>
        <v/>
      </c>
      <c r="W14" s="53" t="str">
        <f t="array" ref="W14">INDEX('Hochlauf Kosten Kalk'!R:R,MATCH($C14,'Hochlauf Kosten Kalk'!$B:$B,0))</f>
        <v/>
      </c>
      <c r="X14" s="53" t="str">
        <f t="array" ref="X14">INDEX('Hochlauf Kosten Kalk'!S:S,MATCH($C14,'Hochlauf Kosten Kalk'!$B:$B,0))</f>
        <v/>
      </c>
      <c r="Y14" s="53" t="str">
        <f t="array" ref="Y14">INDEX('Hochlauf Kosten Kalk'!T:T,MATCH($C14,'Hochlauf Kosten Kalk'!$B:$B,0))</f>
        <v/>
      </c>
    </row>
    <row r="15" ht="39.75" customHeight="1">
      <c r="A15" s="47" t="str">
        <f t="array" ref="A15">INDEX('4. Mengen- und Kostenannahmen'!$A:$A,MATCH(C15,'4. Mengen- und Kostenannahmen'!B:B,0))</f>
        <v>12.3</v>
      </c>
      <c r="B15" s="47">
        <f t="array" ref="B15">INDEX('4. Mengen- und Kostenannahmen'!C:C,MATCH(C15,'4. Mengen- und Kostenannahmen'!B:B))</f>
        <v>4</v>
      </c>
      <c r="C15" s="48">
        <f t="shared" si="2"/>
        <v>12</v>
      </c>
      <c r="D15" s="49" t="str">
        <f t="array" ref="D15">INDEX('4. Mengen- und Kostenannahmen'!D:D,MATCH('1. Gesamtkosten'!$C15,'4. Mengen- und Kostenannahmen'!$B:$B,0))</f>
        <v>Bäume pflegen</v>
      </c>
      <c r="E15" s="50" t="str">
        <f t="array" ref="E15">INDEX('4. Mengen- und Kostenannahmen'!E:E,MATCH('1. Gesamtkosten'!$C15,'4. Mengen- und Kostenannahmen'!$B:$B,0))</f>
        <v>Gesunde Bäume / Standardbaumscheiben</v>
      </c>
      <c r="F15" s="50" t="str">
        <f t="array" ref="F15">INDEX('4. Mengen- und Kostenannahmen'!F:F,MATCH('1. Gesamtkosten'!$C15,'4. Mengen- und Kostenannahmen'!$B:$B,0))</f>
        <v>Umwandlung bestehender Baumscheiben in Standardbaumscheiben, um gesunde Bäume zu erhalten</v>
      </c>
      <c r="G15" s="51">
        <f t="shared" si="3"/>
        <v>255600000</v>
      </c>
      <c r="H15" s="52">
        <f t="array" ref="H15">IF(RIGHT($A15,1)*1=5,INDEX('4. Mengen- und Kostenannahmen'!X:X,MATCH('1. Gesamtkosten'!$C15,'4. Mengen- und Kostenannahmen'!$B:$B,0))*14,INDEX('4. Mengen- und Kostenannahmen'!X:X,MATCH('1. Gesamtkosten'!$C15,'4. Mengen- und Kostenannahmen'!$B:$B,0)))</f>
        <v>255600</v>
      </c>
      <c r="I15" s="53">
        <f t="array" ref="I15">INDEX('4. Mengen- und Kostenannahmen'!AC:AC,MATCH('1. Gesamtkosten'!$C15,'4. Mengen- und Kostenannahmen'!$B:$B,0))</f>
        <v>1000</v>
      </c>
      <c r="J15" s="14"/>
      <c r="K15" s="53" t="str">
        <f t="array" ref="K15">INDEX('Hochlauf Kosten Kalk'!F:F,MATCH($C15,'Hochlauf Kosten Kalk'!$B:$B,0))</f>
        <v/>
      </c>
      <c r="L15" s="53">
        <f t="array" ref="L15">INDEX('Hochlauf Kosten Kalk'!G:G,MATCH($C15,'Hochlauf Kosten Kalk'!$B:$B,0))</f>
        <v>18257142.86</v>
      </c>
      <c r="M15" s="53">
        <f t="array" ref="M15">INDEX('Hochlauf Kosten Kalk'!H:H,MATCH($C15,'Hochlauf Kosten Kalk'!$B:$B,0))</f>
        <v>18257142.86</v>
      </c>
      <c r="N15" s="53">
        <f t="array" ref="N15">INDEX('Hochlauf Kosten Kalk'!I:I,MATCH($C15,'Hochlauf Kosten Kalk'!$B:$B,0))</f>
        <v>18257142.86</v>
      </c>
      <c r="O15" s="53">
        <f t="array" ref="O15">INDEX('Hochlauf Kosten Kalk'!J:J,MATCH($C15,'Hochlauf Kosten Kalk'!$B:$B,0))</f>
        <v>18257142.86</v>
      </c>
      <c r="P15" s="53">
        <f t="array" ref="P15">INDEX('Hochlauf Kosten Kalk'!K:K,MATCH($C15,'Hochlauf Kosten Kalk'!$B:$B,0))</f>
        <v>18257142.86</v>
      </c>
      <c r="Q15" s="53">
        <f t="array" ref="Q15">INDEX('Hochlauf Kosten Kalk'!L:L,MATCH($C15,'Hochlauf Kosten Kalk'!$B:$B,0))</f>
        <v>18257142.86</v>
      </c>
      <c r="R15" s="53">
        <f t="array" ref="R15">INDEX('Hochlauf Kosten Kalk'!M:M,MATCH($C15,'Hochlauf Kosten Kalk'!$B:$B,0))</f>
        <v>18257142.86</v>
      </c>
      <c r="S15" s="53">
        <f t="array" ref="S15">INDEX('Hochlauf Kosten Kalk'!N:N,MATCH($C15,'Hochlauf Kosten Kalk'!$B:$B,0))</f>
        <v>18257142.86</v>
      </c>
      <c r="T15" s="53">
        <f t="array" ref="T15">INDEX('Hochlauf Kosten Kalk'!O:O,MATCH($C15,'Hochlauf Kosten Kalk'!$B:$B,0))</f>
        <v>18257142.86</v>
      </c>
      <c r="U15" s="53">
        <f t="array" ref="U15">INDEX('Hochlauf Kosten Kalk'!P:P,MATCH($C15,'Hochlauf Kosten Kalk'!$B:$B,0))</f>
        <v>18257142.86</v>
      </c>
      <c r="V15" s="53">
        <f t="array" ref="V15">INDEX('Hochlauf Kosten Kalk'!Q:Q,MATCH($C15,'Hochlauf Kosten Kalk'!$B:$B,0))</f>
        <v>18257142.86</v>
      </c>
      <c r="W15" s="53">
        <f t="array" ref="W15">INDEX('Hochlauf Kosten Kalk'!R:R,MATCH($C15,'Hochlauf Kosten Kalk'!$B:$B,0))</f>
        <v>18257142.86</v>
      </c>
      <c r="X15" s="53">
        <f t="array" ref="X15">INDEX('Hochlauf Kosten Kalk'!S:S,MATCH($C15,'Hochlauf Kosten Kalk'!$B:$B,0))</f>
        <v>18257142.86</v>
      </c>
      <c r="Y15" s="53">
        <f t="array" ref="Y15">INDEX('Hochlauf Kosten Kalk'!T:T,MATCH($C15,'Hochlauf Kosten Kalk'!$B:$B,0))</f>
        <v>18257142.86</v>
      </c>
    </row>
    <row r="16" ht="39.75" customHeight="1">
      <c r="A16" s="47" t="str">
        <f t="array" ref="A16">INDEX('4. Mengen- und Kostenannahmen'!$A:$A,MATCH(C16,'4. Mengen- und Kostenannahmen'!B:B,0))</f>
        <v>13.4</v>
      </c>
      <c r="B16" s="47">
        <f t="array" ref="B16">INDEX('4. Mengen- und Kostenannahmen'!C:C,MATCH(C16,'4. Mengen- und Kostenannahmen'!B:B))</f>
        <v>4</v>
      </c>
      <c r="C16" s="48">
        <f t="shared" si="2"/>
        <v>13</v>
      </c>
      <c r="D16" s="49" t="str">
        <f t="array" ref="D16">INDEX('4. Mengen- und Kostenannahmen'!D:D,MATCH('1. Gesamtkosten'!$C16,'4. Mengen- und Kostenannahmen'!$B:$B,0))</f>
        <v>Bäume pflegen</v>
      </c>
      <c r="E16" s="50" t="str">
        <f t="array" ref="E16">INDEX('4. Mengen- und Kostenannahmen'!E:E,MATCH('1. Gesamtkosten'!$C16,'4. Mengen- und Kostenannahmen'!$B:$B,0))</f>
        <v>Pflege und Erhalt: gute fachliche Baumpflegepraxis</v>
      </c>
      <c r="F16" s="50" t="str">
        <f t="array" ref="F16">INDEX('4. Mengen- und Kostenannahmen'!F:F,MATCH('1. Gesamtkosten'!$C16,'4. Mengen- und Kostenannahmen'!$B:$B,0))</f>
        <v>Überarbeitung der bisherigen Baumpflegepraxis; ggf. Gutachten oder Auftrag; Schulung und Anpassung Standards, Produktkataloge etc.</v>
      </c>
      <c r="G16" s="51">
        <f t="shared" si="3"/>
        <v>200000</v>
      </c>
      <c r="H16" s="52">
        <f t="array" ref="H16">IF(RIGHT($A16,1)*1=5,INDEX('4. Mengen- und Kostenannahmen'!X:X,MATCH('1. Gesamtkosten'!$C16,'4. Mengen- und Kostenannahmen'!$B:$B,0))*14,INDEX('4. Mengen- und Kostenannahmen'!X:X,MATCH('1. Gesamtkosten'!$C16,'4. Mengen- und Kostenannahmen'!$B:$B,0)))</f>
        <v>1</v>
      </c>
      <c r="I16" s="53">
        <f t="array" ref="I16">INDEX('4. Mengen- und Kostenannahmen'!AC:AC,MATCH('1. Gesamtkosten'!$C16,'4. Mengen- und Kostenannahmen'!$B:$B,0))</f>
        <v>200000</v>
      </c>
      <c r="J16" s="14"/>
      <c r="K16" s="53" t="str">
        <f t="array" ref="K16">INDEX('Hochlauf Kosten Kalk'!F:F,MATCH($C16,'Hochlauf Kosten Kalk'!$B:$B,0))</f>
        <v/>
      </c>
      <c r="L16" s="53">
        <f t="array" ref="L16">INDEX('Hochlauf Kosten Kalk'!G:G,MATCH($C16,'Hochlauf Kosten Kalk'!$B:$B,0))</f>
        <v>200000</v>
      </c>
      <c r="M16" s="53" t="str">
        <f t="array" ref="M16">INDEX('Hochlauf Kosten Kalk'!H:H,MATCH($C16,'Hochlauf Kosten Kalk'!$B:$B,0))</f>
        <v/>
      </c>
      <c r="N16" s="53" t="str">
        <f t="array" ref="N16">INDEX('Hochlauf Kosten Kalk'!I:I,MATCH($C16,'Hochlauf Kosten Kalk'!$B:$B,0))</f>
        <v/>
      </c>
      <c r="O16" s="53" t="str">
        <f t="array" ref="O16">INDEX('Hochlauf Kosten Kalk'!J:J,MATCH($C16,'Hochlauf Kosten Kalk'!$B:$B,0))</f>
        <v/>
      </c>
      <c r="P16" s="53" t="str">
        <f t="array" ref="P16">INDEX('Hochlauf Kosten Kalk'!K:K,MATCH($C16,'Hochlauf Kosten Kalk'!$B:$B,0))</f>
        <v/>
      </c>
      <c r="Q16" s="53" t="str">
        <f t="array" ref="Q16">INDEX('Hochlauf Kosten Kalk'!L:L,MATCH($C16,'Hochlauf Kosten Kalk'!$B:$B,0))</f>
        <v/>
      </c>
      <c r="R16" s="53" t="str">
        <f t="array" ref="R16">INDEX('Hochlauf Kosten Kalk'!M:M,MATCH($C16,'Hochlauf Kosten Kalk'!$B:$B,0))</f>
        <v/>
      </c>
      <c r="S16" s="53" t="str">
        <f t="array" ref="S16">INDEX('Hochlauf Kosten Kalk'!N:N,MATCH($C16,'Hochlauf Kosten Kalk'!$B:$B,0))</f>
        <v/>
      </c>
      <c r="T16" s="53" t="str">
        <f t="array" ref="T16">INDEX('Hochlauf Kosten Kalk'!O:O,MATCH($C16,'Hochlauf Kosten Kalk'!$B:$B,0))</f>
        <v/>
      </c>
      <c r="U16" s="53" t="str">
        <f t="array" ref="U16">INDEX('Hochlauf Kosten Kalk'!P:P,MATCH($C16,'Hochlauf Kosten Kalk'!$B:$B,0))</f>
        <v/>
      </c>
      <c r="V16" s="53" t="str">
        <f t="array" ref="V16">INDEX('Hochlauf Kosten Kalk'!Q:Q,MATCH($C16,'Hochlauf Kosten Kalk'!$B:$B,0))</f>
        <v/>
      </c>
      <c r="W16" s="53" t="str">
        <f t="array" ref="W16">INDEX('Hochlauf Kosten Kalk'!R:R,MATCH($C16,'Hochlauf Kosten Kalk'!$B:$B,0))</f>
        <v/>
      </c>
      <c r="X16" s="53" t="str">
        <f t="array" ref="X16">INDEX('Hochlauf Kosten Kalk'!S:S,MATCH($C16,'Hochlauf Kosten Kalk'!$B:$B,0))</f>
        <v/>
      </c>
      <c r="Y16" s="53" t="str">
        <f t="array" ref="Y16">INDEX('Hochlauf Kosten Kalk'!T:T,MATCH($C16,'Hochlauf Kosten Kalk'!$B:$B,0))</f>
        <v/>
      </c>
    </row>
    <row r="17" ht="39.75" customHeight="1">
      <c r="A17" s="47" t="str">
        <f t="array" ref="A17">INDEX('4. Mengen- und Kostenannahmen'!$A:$A,MATCH(C17,'4. Mengen- und Kostenannahmen'!B:B,0))</f>
        <v>14.3</v>
      </c>
      <c r="B17" s="47">
        <f t="array" ref="B17">INDEX('4. Mengen- und Kostenannahmen'!C:C,MATCH(C17,'4. Mengen- und Kostenannahmen'!B:B))</f>
        <v>4</v>
      </c>
      <c r="C17" s="48">
        <f t="shared" si="2"/>
        <v>14</v>
      </c>
      <c r="D17" s="49" t="str">
        <f t="array" ref="D17">INDEX('4. Mengen- und Kostenannahmen'!D:D,MATCH('1. Gesamtkosten'!$C17,'4. Mengen- und Kostenannahmen'!$B:$B,0))</f>
        <v>Bäume pflegen</v>
      </c>
      <c r="E17" s="50" t="str">
        <f t="array" ref="E17">INDEX('4. Mengen- und Kostenannahmen'!E:E,MATCH('1. Gesamtkosten'!$C17,'4. Mengen- und Kostenannahmen'!$B:$B,0))</f>
        <v>Pflege und Erhalt: gute fachliche Baumpflegepraxis</v>
      </c>
      <c r="F17" s="50" t="str">
        <f t="array" ref="F17">INDEX('4. Mengen- und Kostenannahmen'!F:F,MATCH('1. Gesamtkosten'!$C17,'4. Mengen- und Kostenannahmen'!$B:$B,0))</f>
        <v>Umfangreichere Pflege der "Bestandsbäume"!</v>
      </c>
      <c r="G17" s="51">
        <f t="shared" si="3"/>
        <v>74304000</v>
      </c>
      <c r="H17" s="52">
        <f t="array" ref="H17">IF(RIGHT($A17,1)*1=5,INDEX('4. Mengen- und Kostenannahmen'!X:X,MATCH('1. Gesamtkosten'!$C17,'4. Mengen- und Kostenannahmen'!$B:$B,0))*14,INDEX('4. Mengen- und Kostenannahmen'!X:X,MATCH('1. Gesamtkosten'!$C17,'4. Mengen- und Kostenannahmen'!$B:$B,0)))</f>
        <v>432000</v>
      </c>
      <c r="I17" s="53">
        <f t="array" ref="I17">INDEX('4. Mengen- und Kostenannahmen'!AC:AC,MATCH('1. Gesamtkosten'!$C17,'4. Mengen- und Kostenannahmen'!$B:$B,0))</f>
        <v>172</v>
      </c>
      <c r="J17" s="14"/>
      <c r="K17" s="53" t="str">
        <f t="array" ref="K17">INDEX('Hochlauf Kosten Kalk'!F:F,MATCH($C17,'Hochlauf Kosten Kalk'!$B:$B,0))</f>
        <v/>
      </c>
      <c r="L17" s="53">
        <f t="array" ref="L17">INDEX('Hochlauf Kosten Kalk'!G:G,MATCH($C17,'Hochlauf Kosten Kalk'!$B:$B,0))</f>
        <v>5307428.571</v>
      </c>
      <c r="M17" s="53">
        <f t="array" ref="M17">INDEX('Hochlauf Kosten Kalk'!H:H,MATCH($C17,'Hochlauf Kosten Kalk'!$B:$B,0))</f>
        <v>5307428.571</v>
      </c>
      <c r="N17" s="53">
        <f t="array" ref="N17">INDEX('Hochlauf Kosten Kalk'!I:I,MATCH($C17,'Hochlauf Kosten Kalk'!$B:$B,0))</f>
        <v>5307428.571</v>
      </c>
      <c r="O17" s="53">
        <f t="array" ref="O17">INDEX('Hochlauf Kosten Kalk'!J:J,MATCH($C17,'Hochlauf Kosten Kalk'!$B:$B,0))</f>
        <v>5307428.571</v>
      </c>
      <c r="P17" s="53">
        <f t="array" ref="P17">INDEX('Hochlauf Kosten Kalk'!K:K,MATCH($C17,'Hochlauf Kosten Kalk'!$B:$B,0))</f>
        <v>5307428.571</v>
      </c>
      <c r="Q17" s="53">
        <f t="array" ref="Q17">INDEX('Hochlauf Kosten Kalk'!L:L,MATCH($C17,'Hochlauf Kosten Kalk'!$B:$B,0))</f>
        <v>5307428.571</v>
      </c>
      <c r="R17" s="53">
        <f t="array" ref="R17">INDEX('Hochlauf Kosten Kalk'!M:M,MATCH($C17,'Hochlauf Kosten Kalk'!$B:$B,0))</f>
        <v>5307428.571</v>
      </c>
      <c r="S17" s="53">
        <f t="array" ref="S17">INDEX('Hochlauf Kosten Kalk'!N:N,MATCH($C17,'Hochlauf Kosten Kalk'!$B:$B,0))</f>
        <v>5307428.571</v>
      </c>
      <c r="T17" s="53">
        <f t="array" ref="T17">INDEX('Hochlauf Kosten Kalk'!O:O,MATCH($C17,'Hochlauf Kosten Kalk'!$B:$B,0))</f>
        <v>5307428.571</v>
      </c>
      <c r="U17" s="53">
        <f t="array" ref="U17">INDEX('Hochlauf Kosten Kalk'!P:P,MATCH($C17,'Hochlauf Kosten Kalk'!$B:$B,0))</f>
        <v>5307428.571</v>
      </c>
      <c r="V17" s="53">
        <f t="array" ref="V17">INDEX('Hochlauf Kosten Kalk'!Q:Q,MATCH($C17,'Hochlauf Kosten Kalk'!$B:$B,0))</f>
        <v>5307428.571</v>
      </c>
      <c r="W17" s="53">
        <f t="array" ref="W17">INDEX('Hochlauf Kosten Kalk'!R:R,MATCH($C17,'Hochlauf Kosten Kalk'!$B:$B,0))</f>
        <v>5307428.571</v>
      </c>
      <c r="X17" s="53">
        <f t="array" ref="X17">INDEX('Hochlauf Kosten Kalk'!S:S,MATCH($C17,'Hochlauf Kosten Kalk'!$B:$B,0))</f>
        <v>5307428.571</v>
      </c>
      <c r="Y17" s="53">
        <f t="array" ref="Y17">INDEX('Hochlauf Kosten Kalk'!T:T,MATCH($C17,'Hochlauf Kosten Kalk'!$B:$B,0))</f>
        <v>5307428.571</v>
      </c>
    </row>
    <row r="18" ht="39.75" customHeight="1">
      <c r="A18" s="47" t="str">
        <f t="array" ref="A18">INDEX('4. Mengen- und Kostenannahmen'!$A:$A,MATCH(C18,'4. Mengen- und Kostenannahmen'!B:B,0))</f>
        <v>15.3</v>
      </c>
      <c r="B18" s="47">
        <f t="array" ref="B18">INDEX('4. Mengen- und Kostenannahmen'!C:C,MATCH(C18,'4. Mengen- und Kostenannahmen'!B:B))</f>
        <v>4</v>
      </c>
      <c r="C18" s="48">
        <f t="shared" si="2"/>
        <v>15</v>
      </c>
      <c r="D18" s="49" t="str">
        <f t="array" ref="D18">INDEX('4. Mengen- und Kostenannahmen'!D:D,MATCH('1. Gesamtkosten'!$C18,'4. Mengen- und Kostenannahmen'!$B:$B,0))</f>
        <v>Bäume pflegen</v>
      </c>
      <c r="E18" s="50" t="str">
        <f t="array" ref="E18">INDEX('4. Mengen- und Kostenannahmen'!E:E,MATCH('1. Gesamtkosten'!$C18,'4. Mengen- und Kostenannahmen'!$B:$B,0))</f>
        <v>Pflege und Erhalt: gute fachliche Baumpflegepraxis für die neuen Bestandsbäume nach deren Entwicklungspflege</v>
      </c>
      <c r="F18" s="50" t="str">
        <f t="array" ref="F18">INDEX('4. Mengen- und Kostenannahmen'!F:F,MATCH('1. Gesamtkosten'!$C18,'4. Mengen- und Kostenannahmen'!$B:$B,0))</f>
        <v>Umfangreichere Pflege der "Bestandsbäume"!</v>
      </c>
      <c r="G18" s="51">
        <f t="shared" si="3"/>
        <v>47766857.14</v>
      </c>
      <c r="H18" s="52">
        <f t="array" ref="H18">IF(RIGHT($A18,1)*1=5,INDEX('4. Mengen- und Kostenannahmen'!X:X,MATCH('1. Gesamtkosten'!$C18,'4. Mengen- und Kostenannahmen'!$B:$B,0))*14,INDEX('4. Mengen- und Kostenannahmen'!X:X,MATCH('1. Gesamtkosten'!$C18,'4. Mengen- und Kostenannahmen'!$B:$B,0)))</f>
        <v>277714.2857</v>
      </c>
      <c r="I18" s="53">
        <f t="array" ref="I18">INDEX('4. Mengen- und Kostenannahmen'!AC:AC,MATCH('1. Gesamtkosten'!$C18,'4. Mengen- und Kostenannahmen'!$B:$B,0))</f>
        <v>172</v>
      </c>
      <c r="J18" s="14"/>
      <c r="K18" s="53" t="str">
        <f t="array" ref="K18">INDEX('Hochlauf Kosten Kalk'!F:F,MATCH($C18,'Hochlauf Kosten Kalk'!$B:$B,0))</f>
        <v/>
      </c>
      <c r="L18" s="53" t="str">
        <f t="array" ref="L18">INDEX('Hochlauf Kosten Kalk'!G:G,MATCH($C18,'Hochlauf Kosten Kalk'!$B:$B,0))</f>
        <v/>
      </c>
      <c r="M18" s="53" t="str">
        <f t="array" ref="M18">INDEX('Hochlauf Kosten Kalk'!H:H,MATCH($C18,'Hochlauf Kosten Kalk'!$B:$B,0))</f>
        <v/>
      </c>
      <c r="N18" s="53" t="str">
        <f t="array" ref="N18">INDEX('Hochlauf Kosten Kalk'!I:I,MATCH($C18,'Hochlauf Kosten Kalk'!$B:$B,0))</f>
        <v/>
      </c>
      <c r="O18" s="53" t="str">
        <f t="array" ref="O18">INDEX('Hochlauf Kosten Kalk'!J:J,MATCH($C18,'Hochlauf Kosten Kalk'!$B:$B,0))</f>
        <v/>
      </c>
      <c r="P18" s="53" t="str">
        <f t="array" ref="P18">INDEX('Hochlauf Kosten Kalk'!K:K,MATCH($C18,'Hochlauf Kosten Kalk'!$B:$B,0))</f>
        <v/>
      </c>
      <c r="Q18" s="53" t="str">
        <f t="array" ref="Q18">INDEX('Hochlauf Kosten Kalk'!L:L,MATCH($C18,'Hochlauf Kosten Kalk'!$B:$B,0))</f>
        <v/>
      </c>
      <c r="R18" s="53" t="str">
        <f t="array" ref="R18">INDEX('Hochlauf Kosten Kalk'!M:M,MATCH($C18,'Hochlauf Kosten Kalk'!$B:$B,0))</f>
        <v/>
      </c>
      <c r="S18" s="53" t="str">
        <f t="array" ref="S18">INDEX('Hochlauf Kosten Kalk'!N:N,MATCH($C18,'Hochlauf Kosten Kalk'!$B:$B,0))</f>
        <v/>
      </c>
      <c r="T18" s="53" t="str">
        <f t="array" ref="T18">INDEX('Hochlauf Kosten Kalk'!O:O,MATCH($C18,'Hochlauf Kosten Kalk'!$B:$B,0))</f>
        <v/>
      </c>
      <c r="U18" s="53" t="str">
        <f t="array" ref="U18">INDEX('Hochlauf Kosten Kalk'!P:P,MATCH($C18,'Hochlauf Kosten Kalk'!$B:$B,0))</f>
        <v/>
      </c>
      <c r="V18" s="53" t="str">
        <f t="array" ref="V18">INDEX('Hochlauf Kosten Kalk'!Q:Q,MATCH($C18,'Hochlauf Kosten Kalk'!$B:$B,0))</f>
        <v/>
      </c>
      <c r="W18" s="53">
        <f t="array" ref="W18">INDEX('Hochlauf Kosten Kalk'!R:R,MATCH($C18,'Hochlauf Kosten Kalk'!$B:$B,0))</f>
        <v>15922285.71</v>
      </c>
      <c r="X18" s="53">
        <f t="array" ref="X18">INDEX('Hochlauf Kosten Kalk'!S:S,MATCH($C18,'Hochlauf Kosten Kalk'!$B:$B,0))</f>
        <v>15922285.71</v>
      </c>
      <c r="Y18" s="53">
        <f t="array" ref="Y18">INDEX('Hochlauf Kosten Kalk'!T:T,MATCH($C18,'Hochlauf Kosten Kalk'!$B:$B,0))</f>
        <v>15922285.71</v>
      </c>
    </row>
    <row r="19" ht="39.75" customHeight="1">
      <c r="A19" s="47" t="str">
        <f t="array" ref="A19">INDEX('4. Mengen- und Kostenannahmen'!$A:$A,MATCH(C19,'4. Mengen- und Kostenannahmen'!B:B,0))</f>
        <v>16.3</v>
      </c>
      <c r="B19" s="47">
        <f t="array" ref="B19">INDEX('4. Mengen- und Kostenannahmen'!C:C,MATCH(C19,'4. Mengen- und Kostenannahmen'!B:B))</f>
        <v>4</v>
      </c>
      <c r="C19" s="48">
        <f t="shared" si="2"/>
        <v>16</v>
      </c>
      <c r="D19" s="49" t="str">
        <f t="array" ref="D19">INDEX('4. Mengen- und Kostenannahmen'!D:D,MATCH('1. Gesamtkosten'!$C19,'4. Mengen- und Kostenannahmen'!$B:$B,0))</f>
        <v>Bäume pflegen</v>
      </c>
      <c r="E19" s="50" t="str">
        <f t="array" ref="E19">INDEX('4. Mengen- und Kostenannahmen'!E:E,MATCH('1. Gesamtkosten'!$C19,'4. Mengen- und Kostenannahmen'!$B:$B,0))</f>
        <v>Pflege und Erhalt: gute fachliche Baumpflegepraxis</v>
      </c>
      <c r="F19" s="50" t="str">
        <f t="array" ref="F19">INDEX('4. Mengen- und Kostenannahmen'!F:F,MATCH('1. Gesamtkosten'!$C19,'4. Mengen- und Kostenannahmen'!$B:$B,0))</f>
        <v>Bewässerung </v>
      </c>
      <c r="G19" s="51">
        <f t="shared" si="3"/>
        <v>113400000</v>
      </c>
      <c r="H19" s="52">
        <f t="array" ref="H19">IF(RIGHT($A19,1)*1=5,INDEX('4. Mengen- und Kostenannahmen'!X:X,MATCH('1. Gesamtkosten'!$C19,'4. Mengen- und Kostenannahmen'!$B:$B,0))*14,INDEX('4. Mengen- und Kostenannahmen'!X:X,MATCH('1. Gesamtkosten'!$C19,'4. Mengen- und Kostenannahmen'!$B:$B,0)))</f>
        <v>756000</v>
      </c>
      <c r="I19" s="53">
        <f t="array" ref="I19">INDEX('4. Mengen- und Kostenannahmen'!AC:AC,MATCH('1. Gesamtkosten'!$C19,'4. Mengen- und Kostenannahmen'!$B:$B,0))</f>
        <v>150</v>
      </c>
      <c r="J19" s="14"/>
      <c r="K19" s="53" t="str">
        <f t="array" ref="K19">INDEX('Hochlauf Kosten Kalk'!F:F,MATCH($C19,'Hochlauf Kosten Kalk'!$B:$B,0))</f>
        <v/>
      </c>
      <c r="L19" s="53">
        <f t="array" ref="L19">INDEX('Hochlauf Kosten Kalk'!G:G,MATCH($C19,'Hochlauf Kosten Kalk'!$B:$B,0))</f>
        <v>8100000</v>
      </c>
      <c r="M19" s="53">
        <f t="array" ref="M19">INDEX('Hochlauf Kosten Kalk'!H:H,MATCH($C19,'Hochlauf Kosten Kalk'!$B:$B,0))</f>
        <v>8100000</v>
      </c>
      <c r="N19" s="53">
        <f t="array" ref="N19">INDEX('Hochlauf Kosten Kalk'!I:I,MATCH($C19,'Hochlauf Kosten Kalk'!$B:$B,0))</f>
        <v>8100000</v>
      </c>
      <c r="O19" s="53">
        <f t="array" ref="O19">INDEX('Hochlauf Kosten Kalk'!J:J,MATCH($C19,'Hochlauf Kosten Kalk'!$B:$B,0))</f>
        <v>8100000</v>
      </c>
      <c r="P19" s="53">
        <f t="array" ref="P19">INDEX('Hochlauf Kosten Kalk'!K:K,MATCH($C19,'Hochlauf Kosten Kalk'!$B:$B,0))</f>
        <v>8100000</v>
      </c>
      <c r="Q19" s="53">
        <f t="array" ref="Q19">INDEX('Hochlauf Kosten Kalk'!L:L,MATCH($C19,'Hochlauf Kosten Kalk'!$B:$B,0))</f>
        <v>8100000</v>
      </c>
      <c r="R19" s="53">
        <f t="array" ref="R19">INDEX('Hochlauf Kosten Kalk'!M:M,MATCH($C19,'Hochlauf Kosten Kalk'!$B:$B,0))</f>
        <v>8100000</v>
      </c>
      <c r="S19" s="53">
        <f t="array" ref="S19">INDEX('Hochlauf Kosten Kalk'!N:N,MATCH($C19,'Hochlauf Kosten Kalk'!$B:$B,0))</f>
        <v>8100000</v>
      </c>
      <c r="T19" s="53">
        <f t="array" ref="T19">INDEX('Hochlauf Kosten Kalk'!O:O,MATCH($C19,'Hochlauf Kosten Kalk'!$B:$B,0))</f>
        <v>8100000</v>
      </c>
      <c r="U19" s="53">
        <f t="array" ref="U19">INDEX('Hochlauf Kosten Kalk'!P:P,MATCH($C19,'Hochlauf Kosten Kalk'!$B:$B,0))</f>
        <v>8100000</v>
      </c>
      <c r="V19" s="53">
        <f t="array" ref="V19">INDEX('Hochlauf Kosten Kalk'!Q:Q,MATCH($C19,'Hochlauf Kosten Kalk'!$B:$B,0))</f>
        <v>8100000</v>
      </c>
      <c r="W19" s="53">
        <f t="array" ref="W19">INDEX('Hochlauf Kosten Kalk'!R:R,MATCH($C19,'Hochlauf Kosten Kalk'!$B:$B,0))</f>
        <v>8100000</v>
      </c>
      <c r="X19" s="53">
        <f t="array" ref="X19">INDEX('Hochlauf Kosten Kalk'!S:S,MATCH($C19,'Hochlauf Kosten Kalk'!$B:$B,0))</f>
        <v>8100000</v>
      </c>
      <c r="Y19" s="53">
        <f t="array" ref="Y19">INDEX('Hochlauf Kosten Kalk'!T:T,MATCH($C19,'Hochlauf Kosten Kalk'!$B:$B,0))</f>
        <v>8100000</v>
      </c>
    </row>
    <row r="20" ht="39.75" customHeight="1">
      <c r="A20" s="47" t="str">
        <f t="array" ref="A20">INDEX('4. Mengen- und Kostenannahmen'!$A:$A,MATCH(C20,'4. Mengen- und Kostenannahmen'!B:B,0))</f>
        <v>17.3</v>
      </c>
      <c r="B20" s="47">
        <f t="array" ref="B20">INDEX('4. Mengen- und Kostenannahmen'!C:C,MATCH(C20,'4. Mengen- und Kostenannahmen'!B:B))</f>
        <v>5</v>
      </c>
      <c r="C20" s="48">
        <f t="shared" si="2"/>
        <v>17</v>
      </c>
      <c r="D20" s="49" t="str">
        <f t="array" ref="D20">INDEX('4. Mengen- und Kostenannahmen'!D:D,MATCH('1. Gesamtkosten'!$C20,'4. Mengen- und Kostenannahmen'!$B:$B,0))</f>
        <v>Bäume nachpflanzen</v>
      </c>
      <c r="E20" s="50" t="str">
        <f t="array" ref="E20">INDEX('4. Mengen- und Kostenannahmen'!E:E,MATCH('1. Gesamtkosten'!$C20,'4. Mengen- und Kostenannahmen'!$B:$B,0))</f>
        <v>Höhere Nachpflanzpflicht</v>
      </c>
      <c r="F20" s="50" t="str">
        <f t="array" ref="F20">INDEX('4. Mengen- und Kostenannahmen'!F:F,MATCH('1. Gesamtkosten'!$C20,'4. Mengen- und Kostenannahmen'!$B:$B,0))</f>
        <v>Je gefälltem Baum im Verhältnis 1:3 nachzupflanzen inkl. Standortplanung, Anordnung und Baustelleneinrichtung</v>
      </c>
      <c r="G20" s="51">
        <f t="shared" si="3"/>
        <v>2088720000</v>
      </c>
      <c r="H20" s="52">
        <f t="array" ref="H20">IF(RIGHT($A20,1)*1=5,INDEX('4. Mengen- und Kostenannahmen'!X:X,MATCH('1. Gesamtkosten'!$C20,'4. Mengen- und Kostenannahmen'!$B:$B,0))*14,INDEX('4. Mengen- und Kostenannahmen'!X:X,MATCH('1. Gesamtkosten'!$C20,'4. Mengen- und Kostenannahmen'!$B:$B,0)))</f>
        <v>270000</v>
      </c>
      <c r="I20" s="53">
        <f t="array" ref="I20">INDEX('4. Mengen- und Kostenannahmen'!AC:AC,MATCH('1. Gesamtkosten'!$C20,'4. Mengen- und Kostenannahmen'!$B:$B,0))</f>
        <v>7736</v>
      </c>
      <c r="J20" s="14"/>
      <c r="K20" s="53">
        <f t="array" ref="K20">INDEX('Hochlauf Kosten Kalk'!F:F,MATCH($C20,'Hochlauf Kosten Kalk'!$B:$B,0))</f>
        <v>139248000</v>
      </c>
      <c r="L20" s="53">
        <f t="array" ref="L20">INDEX('Hochlauf Kosten Kalk'!G:G,MATCH($C20,'Hochlauf Kosten Kalk'!$B:$B,0))</f>
        <v>139248000</v>
      </c>
      <c r="M20" s="53">
        <f t="array" ref="M20">INDEX('Hochlauf Kosten Kalk'!H:H,MATCH($C20,'Hochlauf Kosten Kalk'!$B:$B,0))</f>
        <v>139248000</v>
      </c>
      <c r="N20" s="53">
        <f t="array" ref="N20">INDEX('Hochlauf Kosten Kalk'!I:I,MATCH($C20,'Hochlauf Kosten Kalk'!$B:$B,0))</f>
        <v>139248000</v>
      </c>
      <c r="O20" s="53">
        <f t="array" ref="O20">INDEX('Hochlauf Kosten Kalk'!J:J,MATCH($C20,'Hochlauf Kosten Kalk'!$B:$B,0))</f>
        <v>139248000</v>
      </c>
      <c r="P20" s="53">
        <f t="array" ref="P20">INDEX('Hochlauf Kosten Kalk'!K:K,MATCH($C20,'Hochlauf Kosten Kalk'!$B:$B,0))</f>
        <v>139248000</v>
      </c>
      <c r="Q20" s="53">
        <f t="array" ref="Q20">INDEX('Hochlauf Kosten Kalk'!L:L,MATCH($C20,'Hochlauf Kosten Kalk'!$B:$B,0))</f>
        <v>139248000</v>
      </c>
      <c r="R20" s="53">
        <f t="array" ref="R20">INDEX('Hochlauf Kosten Kalk'!M:M,MATCH($C20,'Hochlauf Kosten Kalk'!$B:$B,0))</f>
        <v>139248000</v>
      </c>
      <c r="S20" s="53">
        <f t="array" ref="S20">INDEX('Hochlauf Kosten Kalk'!N:N,MATCH($C20,'Hochlauf Kosten Kalk'!$B:$B,0))</f>
        <v>139248000</v>
      </c>
      <c r="T20" s="53">
        <f t="array" ref="T20">INDEX('Hochlauf Kosten Kalk'!O:O,MATCH($C20,'Hochlauf Kosten Kalk'!$B:$B,0))</f>
        <v>139248000</v>
      </c>
      <c r="U20" s="53">
        <f t="array" ref="U20">INDEX('Hochlauf Kosten Kalk'!P:P,MATCH($C20,'Hochlauf Kosten Kalk'!$B:$B,0))</f>
        <v>139248000</v>
      </c>
      <c r="V20" s="53">
        <f t="array" ref="V20">INDEX('Hochlauf Kosten Kalk'!Q:Q,MATCH($C20,'Hochlauf Kosten Kalk'!$B:$B,0))</f>
        <v>139248000</v>
      </c>
      <c r="W20" s="53">
        <f t="array" ref="W20">INDEX('Hochlauf Kosten Kalk'!R:R,MATCH($C20,'Hochlauf Kosten Kalk'!$B:$B,0))</f>
        <v>139248000</v>
      </c>
      <c r="X20" s="53">
        <f t="array" ref="X20">INDEX('Hochlauf Kosten Kalk'!S:S,MATCH($C20,'Hochlauf Kosten Kalk'!$B:$B,0))</f>
        <v>139248000</v>
      </c>
      <c r="Y20" s="53">
        <f t="array" ref="Y20">INDEX('Hochlauf Kosten Kalk'!T:T,MATCH($C20,'Hochlauf Kosten Kalk'!$B:$B,0))</f>
        <v>139248000</v>
      </c>
    </row>
    <row r="21" ht="39.75" customHeight="1">
      <c r="A21" s="47" t="str">
        <f t="array" ref="A21">INDEX('4. Mengen- und Kostenannahmen'!$A:$A,MATCH(C21,'4. Mengen- und Kostenannahmen'!B:B,0))</f>
        <v>18.3</v>
      </c>
      <c r="B21" s="47">
        <f t="array" ref="B21">INDEX('4. Mengen- und Kostenannahmen'!C:C,MATCH(C21,'4. Mengen- und Kostenannahmen'!B:B))</f>
        <v>5</v>
      </c>
      <c r="C21" s="48">
        <f t="shared" si="2"/>
        <v>18</v>
      </c>
      <c r="D21" s="49" t="str">
        <f t="array" ref="D21">INDEX('4. Mengen- und Kostenannahmen'!D:D,MATCH('1. Gesamtkosten'!$C21,'4. Mengen- und Kostenannahmen'!$B:$B,0))</f>
        <v>Bäume nachpflanzen</v>
      </c>
      <c r="E21" s="50" t="str">
        <f t="array" ref="E21">INDEX('4. Mengen- und Kostenannahmen'!E:E,MATCH('1. Gesamtkosten'!$C21,'4. Mengen- und Kostenannahmen'!$B:$B,0))</f>
        <v>Nachpflanzversuch-Pflicht</v>
      </c>
      <c r="F21" s="50" t="str">
        <f t="array" ref="F21">INDEX('4. Mengen- und Kostenannahmen'!F:F,MATCH('1. Gesamtkosten'!$C21,'4. Mengen- und Kostenannahmen'!$B:$B,0))</f>
        <v>immer wieder zu versuchen inkl. Standortplanung, Anordnung und Baustelleneinrichtung</v>
      </c>
      <c r="G21" s="51">
        <f t="shared" si="3"/>
        <v>125323200</v>
      </c>
      <c r="H21" s="52">
        <f t="array" ref="H21">IF(RIGHT($A21,1)*1=5,INDEX('4. Mengen- und Kostenannahmen'!X:X,MATCH('1. Gesamtkosten'!$C21,'4. Mengen- und Kostenannahmen'!$B:$B,0))*14,INDEX('4. Mengen- und Kostenannahmen'!X:X,MATCH('1. Gesamtkosten'!$C21,'4. Mengen- und Kostenannahmen'!$B:$B,0)))</f>
        <v>32400</v>
      </c>
      <c r="I21" s="53">
        <f t="array" ref="I21">INDEX('4. Mengen- und Kostenannahmen'!AC:AC,MATCH('1. Gesamtkosten'!$C21,'4. Mengen- und Kostenannahmen'!$B:$B,0))</f>
        <v>3868</v>
      </c>
      <c r="J21" s="14"/>
      <c r="K21" s="53" t="str">
        <f t="array" ref="K21">INDEX('Hochlauf Kosten Kalk'!F:F,MATCH($C21,'Hochlauf Kosten Kalk'!$B:$B,0))</f>
        <v/>
      </c>
      <c r="L21" s="53">
        <f t="array" ref="L21">INDEX('Hochlauf Kosten Kalk'!G:G,MATCH($C21,'Hochlauf Kosten Kalk'!$B:$B,0))</f>
        <v>8951657.143</v>
      </c>
      <c r="M21" s="53">
        <f t="array" ref="M21">INDEX('Hochlauf Kosten Kalk'!H:H,MATCH($C21,'Hochlauf Kosten Kalk'!$B:$B,0))</f>
        <v>8951657.143</v>
      </c>
      <c r="N21" s="53">
        <f t="array" ref="N21">INDEX('Hochlauf Kosten Kalk'!I:I,MATCH($C21,'Hochlauf Kosten Kalk'!$B:$B,0))</f>
        <v>8951657.143</v>
      </c>
      <c r="O21" s="53">
        <f t="array" ref="O21">INDEX('Hochlauf Kosten Kalk'!J:J,MATCH($C21,'Hochlauf Kosten Kalk'!$B:$B,0))</f>
        <v>8951657.143</v>
      </c>
      <c r="P21" s="53">
        <f t="array" ref="P21">INDEX('Hochlauf Kosten Kalk'!K:K,MATCH($C21,'Hochlauf Kosten Kalk'!$B:$B,0))</f>
        <v>8951657.143</v>
      </c>
      <c r="Q21" s="53">
        <f t="array" ref="Q21">INDEX('Hochlauf Kosten Kalk'!L:L,MATCH($C21,'Hochlauf Kosten Kalk'!$B:$B,0))</f>
        <v>8951657.143</v>
      </c>
      <c r="R21" s="53">
        <f t="array" ref="R21">INDEX('Hochlauf Kosten Kalk'!M:M,MATCH($C21,'Hochlauf Kosten Kalk'!$B:$B,0))</f>
        <v>8951657.143</v>
      </c>
      <c r="S21" s="53">
        <f t="array" ref="S21">INDEX('Hochlauf Kosten Kalk'!N:N,MATCH($C21,'Hochlauf Kosten Kalk'!$B:$B,0))</f>
        <v>8951657.143</v>
      </c>
      <c r="T21" s="53">
        <f t="array" ref="T21">INDEX('Hochlauf Kosten Kalk'!O:O,MATCH($C21,'Hochlauf Kosten Kalk'!$B:$B,0))</f>
        <v>8951657.143</v>
      </c>
      <c r="U21" s="53">
        <f t="array" ref="U21">INDEX('Hochlauf Kosten Kalk'!P:P,MATCH($C21,'Hochlauf Kosten Kalk'!$B:$B,0))</f>
        <v>8951657.143</v>
      </c>
      <c r="V21" s="53">
        <f t="array" ref="V21">INDEX('Hochlauf Kosten Kalk'!Q:Q,MATCH($C21,'Hochlauf Kosten Kalk'!$B:$B,0))</f>
        <v>8951657.143</v>
      </c>
      <c r="W21" s="53">
        <f t="array" ref="W21">INDEX('Hochlauf Kosten Kalk'!R:R,MATCH($C21,'Hochlauf Kosten Kalk'!$B:$B,0))</f>
        <v>8951657.143</v>
      </c>
      <c r="X21" s="53">
        <f t="array" ref="X21">INDEX('Hochlauf Kosten Kalk'!S:S,MATCH($C21,'Hochlauf Kosten Kalk'!$B:$B,0))</f>
        <v>8951657.143</v>
      </c>
      <c r="Y21" s="53">
        <f t="array" ref="Y21">INDEX('Hochlauf Kosten Kalk'!T:T,MATCH($C21,'Hochlauf Kosten Kalk'!$B:$B,0))</f>
        <v>8951657.143</v>
      </c>
    </row>
    <row r="22" ht="39.75" customHeight="1">
      <c r="A22" s="47" t="str">
        <f t="array" ref="A22">INDEX('4. Mengen- und Kostenannahmen'!$A:$A,MATCH(C22,'4. Mengen- und Kostenannahmen'!B:B,0))</f>
        <v>19.3</v>
      </c>
      <c r="B22" s="47">
        <f t="array" ref="B22">INDEX('4. Mengen- und Kostenannahmen'!C:C,MATCH(C22,'4. Mengen- und Kostenannahmen'!B:B))</f>
        <v>6</v>
      </c>
      <c r="C22" s="48">
        <f t="shared" si="2"/>
        <v>19</v>
      </c>
      <c r="D22" s="49" t="str">
        <f t="array" ref="D22">INDEX('4. Mengen- und Kostenannahmen'!D:D,MATCH('1. Gesamtkosten'!$C22,'4. Mengen- und Kostenannahmen'!$B:$B,0))</f>
        <v>Baumschutz-Ausnahmen minimieren</v>
      </c>
      <c r="E22" s="50" t="str">
        <f t="array" ref="E22">INDEX('4. Mengen- und Kostenannahmen'!E:E,MATCH('1. Gesamtkosten'!$C22,'4. Mengen- und Kostenannahmen'!$B:$B,0))</f>
        <v>Hochstufung junger Bäume</v>
      </c>
      <c r="F22" s="50" t="str">
        <f t="array" ref="F22">INDEX('4. Mengen- und Kostenannahmen'!F:F,MATCH('1. Gesamtkosten'!$C22,'4. Mengen- und Kostenannahmen'!$B:$B,0))</f>
        <v>Planung von mehr Ausgleichspflanz-Verpflichtungen bereits ab 60 cm und nicht ab 80 cm nachpflanzen</v>
      </c>
      <c r="G22" s="51">
        <f t="shared" si="3"/>
        <v>34812000</v>
      </c>
      <c r="H22" s="52">
        <f t="array" ref="H22">IF(RIGHT($A22,1)*1=5,INDEX('4. Mengen- und Kostenannahmen'!X:X,MATCH('1. Gesamtkosten'!$C22,'4. Mengen- und Kostenannahmen'!$B:$B,0))*14,INDEX('4. Mengen- und Kostenannahmen'!X:X,MATCH('1. Gesamtkosten'!$C22,'4. Mengen- und Kostenannahmen'!$B:$B,0)))</f>
        <v>4500</v>
      </c>
      <c r="I22" s="53">
        <f t="array" ref="I22">INDEX('4. Mengen- und Kostenannahmen'!AC:AC,MATCH('1. Gesamtkosten'!$C22,'4. Mengen- und Kostenannahmen'!$B:$B,0))</f>
        <v>7736</v>
      </c>
      <c r="J22" s="14"/>
      <c r="K22" s="53" t="str">
        <f t="array" ref="K22">INDEX('Hochlauf Kosten Kalk'!F:F,MATCH($C22,'Hochlauf Kosten Kalk'!$B:$B,0))</f>
        <v/>
      </c>
      <c r="L22" s="53">
        <f t="array" ref="L22">INDEX('Hochlauf Kosten Kalk'!G:G,MATCH($C22,'Hochlauf Kosten Kalk'!$B:$B,0))</f>
        <v>2486571.429</v>
      </c>
      <c r="M22" s="53">
        <f t="array" ref="M22">INDEX('Hochlauf Kosten Kalk'!H:H,MATCH($C22,'Hochlauf Kosten Kalk'!$B:$B,0))</f>
        <v>2486571.429</v>
      </c>
      <c r="N22" s="53">
        <f t="array" ref="N22">INDEX('Hochlauf Kosten Kalk'!I:I,MATCH($C22,'Hochlauf Kosten Kalk'!$B:$B,0))</f>
        <v>2486571.429</v>
      </c>
      <c r="O22" s="53">
        <f t="array" ref="O22">INDEX('Hochlauf Kosten Kalk'!J:J,MATCH($C22,'Hochlauf Kosten Kalk'!$B:$B,0))</f>
        <v>2486571.429</v>
      </c>
      <c r="P22" s="53">
        <f t="array" ref="P22">INDEX('Hochlauf Kosten Kalk'!K:K,MATCH($C22,'Hochlauf Kosten Kalk'!$B:$B,0))</f>
        <v>2486571.429</v>
      </c>
      <c r="Q22" s="53">
        <f t="array" ref="Q22">INDEX('Hochlauf Kosten Kalk'!L:L,MATCH($C22,'Hochlauf Kosten Kalk'!$B:$B,0))</f>
        <v>2486571.429</v>
      </c>
      <c r="R22" s="53">
        <f t="array" ref="R22">INDEX('Hochlauf Kosten Kalk'!M:M,MATCH($C22,'Hochlauf Kosten Kalk'!$B:$B,0))</f>
        <v>2486571.429</v>
      </c>
      <c r="S22" s="53">
        <f t="array" ref="S22">INDEX('Hochlauf Kosten Kalk'!N:N,MATCH($C22,'Hochlauf Kosten Kalk'!$B:$B,0))</f>
        <v>2486571.429</v>
      </c>
      <c r="T22" s="53">
        <f t="array" ref="T22">INDEX('Hochlauf Kosten Kalk'!O:O,MATCH($C22,'Hochlauf Kosten Kalk'!$B:$B,0))</f>
        <v>2486571.429</v>
      </c>
      <c r="U22" s="53">
        <f t="array" ref="U22">INDEX('Hochlauf Kosten Kalk'!P:P,MATCH($C22,'Hochlauf Kosten Kalk'!$B:$B,0))</f>
        <v>2486571.429</v>
      </c>
      <c r="V22" s="53">
        <f t="array" ref="V22">INDEX('Hochlauf Kosten Kalk'!Q:Q,MATCH($C22,'Hochlauf Kosten Kalk'!$B:$B,0))</f>
        <v>2486571.429</v>
      </c>
      <c r="W22" s="53">
        <f t="array" ref="W22">INDEX('Hochlauf Kosten Kalk'!R:R,MATCH($C22,'Hochlauf Kosten Kalk'!$B:$B,0))</f>
        <v>2486571.429</v>
      </c>
      <c r="X22" s="53">
        <f t="array" ref="X22">INDEX('Hochlauf Kosten Kalk'!S:S,MATCH($C22,'Hochlauf Kosten Kalk'!$B:$B,0))</f>
        <v>2486571.429</v>
      </c>
      <c r="Y22" s="53">
        <f t="array" ref="Y22">INDEX('Hochlauf Kosten Kalk'!T:T,MATCH($C22,'Hochlauf Kosten Kalk'!$B:$B,0))</f>
        <v>2486571.429</v>
      </c>
    </row>
    <row r="23" ht="39.75" customHeight="1">
      <c r="A23" s="47" t="str">
        <f t="array" ref="A23">INDEX('4. Mengen- und Kostenannahmen'!$A:$A,MATCH(C23,'4. Mengen- und Kostenannahmen'!B:B,0))</f>
        <v>20.3</v>
      </c>
      <c r="B23" s="47">
        <f t="array" ref="B23">INDEX('4. Mengen- und Kostenannahmen'!C:C,MATCH(C23,'4. Mengen- und Kostenannahmen'!B:B))</f>
        <v>6</v>
      </c>
      <c r="C23" s="48">
        <f t="shared" si="2"/>
        <v>20</v>
      </c>
      <c r="D23" s="49" t="str">
        <f t="array" ref="D23">INDEX('4. Mengen- und Kostenannahmen'!D:D,MATCH('1. Gesamtkosten'!$C23,'4. Mengen- und Kostenannahmen'!$B:$B,0))</f>
        <v>Baumschutz-Ausnahmen minimieren</v>
      </c>
      <c r="E23" s="50" t="str">
        <f t="array" ref="E23">INDEX('4. Mengen- und Kostenannahmen'!E:E,MATCH('1. Gesamtkosten'!$C23,'4. Mengen- und Kostenannahmen'!$B:$B,0))</f>
        <v>Ausnahme-Streichung</v>
      </c>
      <c r="F23" s="50" t="str">
        <f t="array" ref="F23">INDEX('4. Mengen- und Kostenannahmen'!F:F,MATCH('1. Gesamtkosten'!$C23,'4. Mengen- und Kostenannahmen'!$B:$B,0))</f>
        <v>mehr Ausgleichspflanz-Verpflichtungen inkl. Standortplanung, Anordnung und Baustelleneinrichtung</v>
      </c>
      <c r="G23" s="51">
        <f t="shared" si="3"/>
        <v>34812000</v>
      </c>
      <c r="H23" s="52">
        <f t="array" ref="H23">IF(RIGHT($A23,1)*1=5,INDEX('4. Mengen- und Kostenannahmen'!X:X,MATCH('1. Gesamtkosten'!$C23,'4. Mengen- und Kostenannahmen'!$B:$B,0))*14,INDEX('4. Mengen- und Kostenannahmen'!X:X,MATCH('1. Gesamtkosten'!$C23,'4. Mengen- und Kostenannahmen'!$B:$B,0)))</f>
        <v>4500</v>
      </c>
      <c r="I23" s="53">
        <f t="array" ref="I23">INDEX('4. Mengen- und Kostenannahmen'!AC:AC,MATCH('1. Gesamtkosten'!$C23,'4. Mengen- und Kostenannahmen'!$B:$B,0))</f>
        <v>7736</v>
      </c>
      <c r="J23" s="14"/>
      <c r="K23" s="53" t="str">
        <f t="array" ref="K23">INDEX('Hochlauf Kosten Kalk'!F:F,MATCH($C23,'Hochlauf Kosten Kalk'!$B:$B,0))</f>
        <v/>
      </c>
      <c r="L23" s="53">
        <f t="array" ref="L23">INDEX('Hochlauf Kosten Kalk'!G:G,MATCH($C23,'Hochlauf Kosten Kalk'!$B:$B,0))</f>
        <v>2486571.429</v>
      </c>
      <c r="M23" s="53">
        <f t="array" ref="M23">INDEX('Hochlauf Kosten Kalk'!H:H,MATCH($C23,'Hochlauf Kosten Kalk'!$B:$B,0))</f>
        <v>2486571.429</v>
      </c>
      <c r="N23" s="53">
        <f t="array" ref="N23">INDEX('Hochlauf Kosten Kalk'!I:I,MATCH($C23,'Hochlauf Kosten Kalk'!$B:$B,0))</f>
        <v>2486571.429</v>
      </c>
      <c r="O23" s="53">
        <f t="array" ref="O23">INDEX('Hochlauf Kosten Kalk'!J:J,MATCH($C23,'Hochlauf Kosten Kalk'!$B:$B,0))</f>
        <v>2486571.429</v>
      </c>
      <c r="P23" s="53">
        <f t="array" ref="P23">INDEX('Hochlauf Kosten Kalk'!K:K,MATCH($C23,'Hochlauf Kosten Kalk'!$B:$B,0))</f>
        <v>2486571.429</v>
      </c>
      <c r="Q23" s="53">
        <f t="array" ref="Q23">INDEX('Hochlauf Kosten Kalk'!L:L,MATCH($C23,'Hochlauf Kosten Kalk'!$B:$B,0))</f>
        <v>2486571.429</v>
      </c>
      <c r="R23" s="53">
        <f t="array" ref="R23">INDEX('Hochlauf Kosten Kalk'!M:M,MATCH($C23,'Hochlauf Kosten Kalk'!$B:$B,0))</f>
        <v>2486571.429</v>
      </c>
      <c r="S23" s="53">
        <f t="array" ref="S23">INDEX('Hochlauf Kosten Kalk'!N:N,MATCH($C23,'Hochlauf Kosten Kalk'!$B:$B,0))</f>
        <v>2486571.429</v>
      </c>
      <c r="T23" s="53">
        <f t="array" ref="T23">INDEX('Hochlauf Kosten Kalk'!O:O,MATCH($C23,'Hochlauf Kosten Kalk'!$B:$B,0))</f>
        <v>2486571.429</v>
      </c>
      <c r="U23" s="53">
        <f t="array" ref="U23">INDEX('Hochlauf Kosten Kalk'!P:P,MATCH($C23,'Hochlauf Kosten Kalk'!$B:$B,0))</f>
        <v>2486571.429</v>
      </c>
      <c r="V23" s="53">
        <f t="array" ref="V23">INDEX('Hochlauf Kosten Kalk'!Q:Q,MATCH($C23,'Hochlauf Kosten Kalk'!$B:$B,0))</f>
        <v>2486571.429</v>
      </c>
      <c r="W23" s="53">
        <f t="array" ref="W23">INDEX('Hochlauf Kosten Kalk'!R:R,MATCH($C23,'Hochlauf Kosten Kalk'!$B:$B,0))</f>
        <v>2486571.429</v>
      </c>
      <c r="X23" s="53">
        <f t="array" ref="X23">INDEX('Hochlauf Kosten Kalk'!S:S,MATCH($C23,'Hochlauf Kosten Kalk'!$B:$B,0))</f>
        <v>2486571.429</v>
      </c>
      <c r="Y23" s="53">
        <f t="array" ref="Y23">INDEX('Hochlauf Kosten Kalk'!T:T,MATCH($C23,'Hochlauf Kosten Kalk'!$B:$B,0))</f>
        <v>2486571.429</v>
      </c>
    </row>
    <row r="24" ht="39.75" customHeight="1">
      <c r="A24" s="47" t="str">
        <f t="array" ref="A24">INDEX('4. Mengen- und Kostenannahmen'!$A:$A,MATCH(C24,'4. Mengen- und Kostenannahmen'!B:B,0))</f>
        <v>21.2</v>
      </c>
      <c r="B24" s="47">
        <f t="array" ref="B24">INDEX('4. Mengen- und Kostenannahmen'!C:C,MATCH(C24,'4. Mengen- und Kostenannahmen'!B:B))</f>
        <v>7</v>
      </c>
      <c r="C24" s="48">
        <f t="shared" si="2"/>
        <v>21</v>
      </c>
      <c r="D24" s="49" t="str">
        <f t="array" ref="D24">INDEX('4. Mengen- und Kostenannahmen'!D:D,MATCH('1. Gesamtkosten'!$C24,'4. Mengen- und Kostenannahmen'!$B:$B,0))</f>
        <v>Klimawirksame Grünflächen bauen</v>
      </c>
      <c r="E24" s="50" t="str">
        <f t="array" ref="E24">INDEX('4. Mengen- und Kostenannahmen'!E:E,MATCH('1. Gesamtkosten'!$C24,'4. Mengen- und Kostenannahmen'!$B:$B,0))</f>
        <v>Grünflächen planen</v>
      </c>
      <c r="F24" s="50" t="str">
        <f t="array" ref="F24">INDEX('4. Mengen- und Kostenannahmen'!F:F,MATCH('1. Gesamtkosten'!$C24,'4. Mengen- und Kostenannahmen'!$B:$B,0))</f>
        <v>1 ha Grünversorgung im Umkreis von 500 m planen</v>
      </c>
      <c r="G24" s="51">
        <f t="shared" si="3"/>
        <v>22500000</v>
      </c>
      <c r="H24" s="52">
        <f t="array" ref="H24">IF(RIGHT($A24,1)*1=5,INDEX('4. Mengen- und Kostenannahmen'!X:X,MATCH('1. Gesamtkosten'!$C24,'4. Mengen- und Kostenannahmen'!$B:$B,0))*14,INDEX('4. Mengen- und Kostenannahmen'!X:X,MATCH('1. Gesamtkosten'!$C24,'4. Mengen- und Kostenannahmen'!$B:$B,0)))</f>
        <v>75</v>
      </c>
      <c r="I24" s="53">
        <f t="array" ref="I24">INDEX('4. Mengen- und Kostenannahmen'!AC:AC,MATCH('1. Gesamtkosten'!$C24,'4. Mengen- und Kostenannahmen'!$B:$B,0))</f>
        <v>300000</v>
      </c>
      <c r="J24" s="14"/>
      <c r="K24" s="53" t="str">
        <f t="array" ref="K24">INDEX('Hochlauf Kosten Kalk'!F:F,MATCH($C24,'Hochlauf Kosten Kalk'!$B:$B,0))</f>
        <v/>
      </c>
      <c r="L24" s="53" t="str">
        <f t="array" ref="L24">INDEX('Hochlauf Kosten Kalk'!G:G,MATCH($C24,'Hochlauf Kosten Kalk'!$B:$B,0))</f>
        <v/>
      </c>
      <c r="M24" s="53">
        <f t="array" ref="M24">INDEX('Hochlauf Kosten Kalk'!H:H,MATCH($C24,'Hochlauf Kosten Kalk'!$B:$B,0))</f>
        <v>1125000</v>
      </c>
      <c r="N24" s="53">
        <f t="array" ref="N24">INDEX('Hochlauf Kosten Kalk'!I:I,MATCH($C24,'Hochlauf Kosten Kalk'!$B:$B,0))</f>
        <v>1125000</v>
      </c>
      <c r="O24" s="53">
        <f t="array" ref="O24">INDEX('Hochlauf Kosten Kalk'!J:J,MATCH($C24,'Hochlauf Kosten Kalk'!$B:$B,0))</f>
        <v>1125000</v>
      </c>
      <c r="P24" s="53">
        <f t="array" ref="P24">INDEX('Hochlauf Kosten Kalk'!K:K,MATCH($C24,'Hochlauf Kosten Kalk'!$B:$B,0))</f>
        <v>2250000</v>
      </c>
      <c r="Q24" s="53">
        <f t="array" ref="Q24">INDEX('Hochlauf Kosten Kalk'!L:L,MATCH($C24,'Hochlauf Kosten Kalk'!$B:$B,0))</f>
        <v>2250000</v>
      </c>
      <c r="R24" s="53">
        <f t="array" ref="R24">INDEX('Hochlauf Kosten Kalk'!M:M,MATCH($C24,'Hochlauf Kosten Kalk'!$B:$B,0))</f>
        <v>2250000</v>
      </c>
      <c r="S24" s="53">
        <f t="array" ref="S24">INDEX('Hochlauf Kosten Kalk'!N:N,MATCH($C24,'Hochlauf Kosten Kalk'!$B:$B,0))</f>
        <v>2250000</v>
      </c>
      <c r="T24" s="53">
        <f t="array" ref="T24">INDEX('Hochlauf Kosten Kalk'!O:O,MATCH($C24,'Hochlauf Kosten Kalk'!$B:$B,0))</f>
        <v>2250000</v>
      </c>
      <c r="U24" s="53">
        <f t="array" ref="U24">INDEX('Hochlauf Kosten Kalk'!P:P,MATCH($C24,'Hochlauf Kosten Kalk'!$B:$B,0))</f>
        <v>2250000</v>
      </c>
      <c r="V24" s="53">
        <f t="array" ref="V24">INDEX('Hochlauf Kosten Kalk'!Q:Q,MATCH($C24,'Hochlauf Kosten Kalk'!$B:$B,0))</f>
        <v>2250000</v>
      </c>
      <c r="W24" s="53">
        <f t="array" ref="W24">INDEX('Hochlauf Kosten Kalk'!R:R,MATCH($C24,'Hochlauf Kosten Kalk'!$B:$B,0))</f>
        <v>1125000</v>
      </c>
      <c r="X24" s="53">
        <f t="array" ref="X24">INDEX('Hochlauf Kosten Kalk'!S:S,MATCH($C24,'Hochlauf Kosten Kalk'!$B:$B,0))</f>
        <v>1125000</v>
      </c>
      <c r="Y24" s="53">
        <f t="array" ref="Y24">INDEX('Hochlauf Kosten Kalk'!T:T,MATCH($C24,'Hochlauf Kosten Kalk'!$B:$B,0))</f>
        <v>1125000</v>
      </c>
    </row>
    <row r="25" ht="39.75" customHeight="1">
      <c r="A25" s="47" t="str">
        <f t="array" ref="A25">INDEX('4. Mengen- und Kostenannahmen'!$A:$A,MATCH(C25,'4. Mengen- und Kostenannahmen'!B:B,0))</f>
        <v>22.2</v>
      </c>
      <c r="B25" s="47">
        <f t="array" ref="B25">INDEX('4. Mengen- und Kostenannahmen'!C:C,MATCH(C25,'4. Mengen- und Kostenannahmen'!B:B))</f>
        <v>7</v>
      </c>
      <c r="C25" s="48">
        <f t="shared" si="2"/>
        <v>22</v>
      </c>
      <c r="D25" s="49" t="str">
        <f t="array" ref="D25">INDEX('4. Mengen- und Kostenannahmen'!D:D,MATCH('1. Gesamtkosten'!$C25,'4. Mengen- und Kostenannahmen'!$B:$B,0))</f>
        <v>Klimawirksame Grünflächen bauen</v>
      </c>
      <c r="E25" s="50" t="str">
        <f t="array" ref="E25">INDEX('4. Mengen- und Kostenannahmen'!E:E,MATCH('1. Gesamtkosten'!$C25,'4. Mengen- und Kostenannahmen'!$B:$B,0))</f>
        <v>Grünflächen bauen</v>
      </c>
      <c r="F25" s="50" t="str">
        <f t="array" ref="F25">INDEX('4. Mengen- und Kostenannahmen'!F:F,MATCH('1. Gesamtkosten'!$C25,'4. Mengen- und Kostenannahmen'!$B:$B,0))</f>
        <v>1 ha Grünversorgung im Umkreis von 500 m umbauen</v>
      </c>
      <c r="G25" s="51">
        <f t="shared" si="3"/>
        <v>202500000</v>
      </c>
      <c r="H25" s="52">
        <f t="array" ref="H25">IF(RIGHT($A25,1)*1=5,INDEX('4. Mengen- und Kostenannahmen'!X:X,MATCH('1. Gesamtkosten'!$C25,'4. Mengen- und Kostenannahmen'!$B:$B,0))*14,INDEX('4. Mengen- und Kostenannahmen'!X:X,MATCH('1. Gesamtkosten'!$C25,'4. Mengen- und Kostenannahmen'!$B:$B,0)))</f>
        <v>75</v>
      </c>
      <c r="I25" s="53">
        <f t="array" ref="I25">INDEX('4. Mengen- und Kostenannahmen'!AC:AC,MATCH('1. Gesamtkosten'!$C25,'4. Mengen- und Kostenannahmen'!$B:$B,0))</f>
        <v>2700000</v>
      </c>
      <c r="J25" s="14"/>
      <c r="K25" s="53" t="str">
        <f t="array" ref="K25">INDEX('Hochlauf Kosten Kalk'!F:F,MATCH($C25,'Hochlauf Kosten Kalk'!$B:$B,0))</f>
        <v/>
      </c>
      <c r="L25" s="53" t="str">
        <f t="array" ref="L25">INDEX('Hochlauf Kosten Kalk'!G:G,MATCH($C25,'Hochlauf Kosten Kalk'!$B:$B,0))</f>
        <v/>
      </c>
      <c r="M25" s="53">
        <f t="array" ref="M25">INDEX('Hochlauf Kosten Kalk'!H:H,MATCH($C25,'Hochlauf Kosten Kalk'!$B:$B,0))</f>
        <v>10125000</v>
      </c>
      <c r="N25" s="53">
        <f t="array" ref="N25">INDEX('Hochlauf Kosten Kalk'!I:I,MATCH($C25,'Hochlauf Kosten Kalk'!$B:$B,0))</f>
        <v>10125000</v>
      </c>
      <c r="O25" s="53">
        <f t="array" ref="O25">INDEX('Hochlauf Kosten Kalk'!J:J,MATCH($C25,'Hochlauf Kosten Kalk'!$B:$B,0))</f>
        <v>10125000</v>
      </c>
      <c r="P25" s="53">
        <f t="array" ref="P25">INDEX('Hochlauf Kosten Kalk'!K:K,MATCH($C25,'Hochlauf Kosten Kalk'!$B:$B,0))</f>
        <v>20250000</v>
      </c>
      <c r="Q25" s="53">
        <f t="array" ref="Q25">INDEX('Hochlauf Kosten Kalk'!L:L,MATCH($C25,'Hochlauf Kosten Kalk'!$B:$B,0))</f>
        <v>20250000</v>
      </c>
      <c r="R25" s="53">
        <f t="array" ref="R25">INDEX('Hochlauf Kosten Kalk'!M:M,MATCH($C25,'Hochlauf Kosten Kalk'!$B:$B,0))</f>
        <v>20250000</v>
      </c>
      <c r="S25" s="53">
        <f t="array" ref="S25">INDEX('Hochlauf Kosten Kalk'!N:N,MATCH($C25,'Hochlauf Kosten Kalk'!$B:$B,0))</f>
        <v>20250000</v>
      </c>
      <c r="T25" s="53">
        <f t="array" ref="T25">INDEX('Hochlauf Kosten Kalk'!O:O,MATCH($C25,'Hochlauf Kosten Kalk'!$B:$B,0))</f>
        <v>20250000</v>
      </c>
      <c r="U25" s="53">
        <f t="array" ref="U25">INDEX('Hochlauf Kosten Kalk'!P:P,MATCH($C25,'Hochlauf Kosten Kalk'!$B:$B,0))</f>
        <v>20250000</v>
      </c>
      <c r="V25" s="53">
        <f t="array" ref="V25">INDEX('Hochlauf Kosten Kalk'!Q:Q,MATCH($C25,'Hochlauf Kosten Kalk'!$B:$B,0))</f>
        <v>20250000</v>
      </c>
      <c r="W25" s="53">
        <f t="array" ref="W25">INDEX('Hochlauf Kosten Kalk'!R:R,MATCH($C25,'Hochlauf Kosten Kalk'!$B:$B,0))</f>
        <v>10125000</v>
      </c>
      <c r="X25" s="53">
        <f t="array" ref="X25">INDEX('Hochlauf Kosten Kalk'!S:S,MATCH($C25,'Hochlauf Kosten Kalk'!$B:$B,0))</f>
        <v>10125000</v>
      </c>
      <c r="Y25" s="53">
        <f t="array" ref="Y25">INDEX('Hochlauf Kosten Kalk'!T:T,MATCH($C25,'Hochlauf Kosten Kalk'!$B:$B,0))</f>
        <v>10125000</v>
      </c>
    </row>
    <row r="26" ht="39.75" customHeight="1">
      <c r="A26" s="47" t="str">
        <f t="array" ref="A26">INDEX('4. Mengen- und Kostenannahmen'!$A:$A,MATCH(C26,'4. Mengen- und Kostenannahmen'!B:B,0))</f>
        <v>23.2</v>
      </c>
      <c r="B26" s="47">
        <f t="array" ref="B26">INDEX('4. Mengen- und Kostenannahmen'!C:C,MATCH(C26,'4. Mengen- und Kostenannahmen'!B:B))</f>
        <v>7</v>
      </c>
      <c r="C26" s="48">
        <f t="shared" si="2"/>
        <v>23</v>
      </c>
      <c r="D26" s="49" t="str">
        <f t="array" ref="D26">INDEX('4. Mengen- und Kostenannahmen'!D:D,MATCH('1. Gesamtkosten'!$C26,'4. Mengen- und Kostenannahmen'!$B:$B,0))</f>
        <v>Klimawirksame Grünflächen bauen</v>
      </c>
      <c r="E26" s="50" t="str">
        <f t="array" ref="E26">INDEX('4. Mengen- und Kostenannahmen'!E:E,MATCH('1. Gesamtkosten'!$C26,'4. Mengen- und Kostenannahmen'!$B:$B,0))</f>
        <v>Grünflächen pflegen</v>
      </c>
      <c r="F26" s="50" t="str">
        <f t="array" ref="F26">INDEX('4. Mengen- und Kostenannahmen'!F:F,MATCH('1. Gesamtkosten'!$C26,'4. Mengen- und Kostenannahmen'!$B:$B,0))</f>
        <v>1 ha Grünversorgung im Umkreis von 500 m pflegen</v>
      </c>
      <c r="G26" s="51">
        <f t="shared" si="3"/>
        <v>1500000</v>
      </c>
      <c r="H26" s="52">
        <f t="array" ref="H26">IF(RIGHT($A26,1)*1=5,INDEX('4. Mengen- und Kostenannahmen'!X:X,MATCH('1. Gesamtkosten'!$C26,'4. Mengen- und Kostenannahmen'!$B:$B,0))*14,INDEX('4. Mengen- und Kostenannahmen'!X:X,MATCH('1. Gesamtkosten'!$C26,'4. Mengen- und Kostenannahmen'!$B:$B,0)))</f>
        <v>75</v>
      </c>
      <c r="I26" s="53">
        <f t="array" ref="I26">INDEX('4. Mengen- und Kostenannahmen'!AC:AC,MATCH('1. Gesamtkosten'!$C26,'4. Mengen- und Kostenannahmen'!$B:$B,0))</f>
        <v>20000</v>
      </c>
      <c r="J26" s="14"/>
      <c r="K26" s="53" t="str">
        <f t="array" ref="K26">INDEX('Hochlauf Kosten Kalk'!F:F,MATCH($C26,'Hochlauf Kosten Kalk'!$B:$B,0))</f>
        <v/>
      </c>
      <c r="L26" s="53" t="str">
        <f t="array" ref="L26">INDEX('Hochlauf Kosten Kalk'!G:G,MATCH($C26,'Hochlauf Kosten Kalk'!$B:$B,0))</f>
        <v/>
      </c>
      <c r="M26" s="53">
        <f t="array" ref="M26">INDEX('Hochlauf Kosten Kalk'!H:H,MATCH($C26,'Hochlauf Kosten Kalk'!$B:$B,0))</f>
        <v>75000</v>
      </c>
      <c r="N26" s="53">
        <f t="array" ref="N26">INDEX('Hochlauf Kosten Kalk'!I:I,MATCH($C26,'Hochlauf Kosten Kalk'!$B:$B,0))</f>
        <v>75000</v>
      </c>
      <c r="O26" s="53">
        <f t="array" ref="O26">INDEX('Hochlauf Kosten Kalk'!J:J,MATCH($C26,'Hochlauf Kosten Kalk'!$B:$B,0))</f>
        <v>75000</v>
      </c>
      <c r="P26" s="53">
        <f t="array" ref="P26">INDEX('Hochlauf Kosten Kalk'!K:K,MATCH($C26,'Hochlauf Kosten Kalk'!$B:$B,0))</f>
        <v>150000</v>
      </c>
      <c r="Q26" s="53">
        <f t="array" ref="Q26">INDEX('Hochlauf Kosten Kalk'!L:L,MATCH($C26,'Hochlauf Kosten Kalk'!$B:$B,0))</f>
        <v>150000</v>
      </c>
      <c r="R26" s="53">
        <f t="array" ref="R26">INDEX('Hochlauf Kosten Kalk'!M:M,MATCH($C26,'Hochlauf Kosten Kalk'!$B:$B,0))</f>
        <v>150000</v>
      </c>
      <c r="S26" s="53">
        <f t="array" ref="S26">INDEX('Hochlauf Kosten Kalk'!N:N,MATCH($C26,'Hochlauf Kosten Kalk'!$B:$B,0))</f>
        <v>150000</v>
      </c>
      <c r="T26" s="53">
        <f t="array" ref="T26">INDEX('Hochlauf Kosten Kalk'!O:O,MATCH($C26,'Hochlauf Kosten Kalk'!$B:$B,0))</f>
        <v>150000</v>
      </c>
      <c r="U26" s="53">
        <f t="array" ref="U26">INDEX('Hochlauf Kosten Kalk'!P:P,MATCH($C26,'Hochlauf Kosten Kalk'!$B:$B,0))</f>
        <v>150000</v>
      </c>
      <c r="V26" s="53">
        <f t="array" ref="V26">INDEX('Hochlauf Kosten Kalk'!Q:Q,MATCH($C26,'Hochlauf Kosten Kalk'!$B:$B,0))</f>
        <v>150000</v>
      </c>
      <c r="W26" s="53">
        <f t="array" ref="W26">INDEX('Hochlauf Kosten Kalk'!R:R,MATCH($C26,'Hochlauf Kosten Kalk'!$B:$B,0))</f>
        <v>75000</v>
      </c>
      <c r="X26" s="53">
        <f t="array" ref="X26">INDEX('Hochlauf Kosten Kalk'!S:S,MATCH($C26,'Hochlauf Kosten Kalk'!$B:$B,0))</f>
        <v>75000</v>
      </c>
      <c r="Y26" s="53">
        <f t="array" ref="Y26">INDEX('Hochlauf Kosten Kalk'!T:T,MATCH($C26,'Hochlauf Kosten Kalk'!$B:$B,0))</f>
        <v>75000</v>
      </c>
    </row>
    <row r="27" ht="39.75" customHeight="1">
      <c r="A27" s="47" t="str">
        <f t="array" ref="A27">INDEX('4. Mengen- und Kostenannahmen'!$A:$A,MATCH(C27,'4. Mengen- und Kostenannahmen'!B:B,0))</f>
        <v>24.2</v>
      </c>
      <c r="B27" s="47">
        <f t="array" ref="B27">INDEX('4. Mengen- und Kostenannahmen'!C:C,MATCH(C27,'4. Mengen- und Kostenannahmen'!B:B))</f>
        <v>7</v>
      </c>
      <c r="C27" s="48">
        <f t="shared" si="2"/>
        <v>24</v>
      </c>
      <c r="D27" s="49" t="str">
        <f t="array" ref="D27">INDEX('4. Mengen- und Kostenannahmen'!D:D,MATCH('1. Gesamtkosten'!$C27,'4. Mengen- und Kostenannahmen'!$B:$B,0))</f>
        <v>Klimawirksame Grünflächen bauen</v>
      </c>
      <c r="E27" s="50" t="str">
        <f t="array" ref="E27">INDEX('4. Mengen- und Kostenannahmen'!E:E,MATCH('1. Gesamtkosten'!$C27,'4. Mengen- und Kostenannahmen'!$B:$B,0))</f>
        <v>Neue Bäume auf Kühlinseln und Grünflächen</v>
      </c>
      <c r="F27" s="50" t="str">
        <f t="array" ref="F27">INDEX('4. Mengen- und Kostenannahmen'!F:F,MATCH('1. Gesamtkosten'!$C27,'4. Mengen- und Kostenannahmen'!$B:$B,0))</f>
        <v>Planen, Pflanzen, "Plfegestufe 1 - 3"</v>
      </c>
      <c r="G27" s="51">
        <f t="shared" si="3"/>
        <v>84219253.33</v>
      </c>
      <c r="H27" s="52">
        <f t="array" ref="H27">IF(RIGHT($A27,1)*1=5,INDEX('4. Mengen- und Kostenannahmen'!X:X,MATCH('1. Gesamtkosten'!$C27,'4. Mengen- und Kostenannahmen'!$B:$B,0))*14,INDEX('4. Mengen- und Kostenannahmen'!X:X,MATCH('1. Gesamtkosten'!$C27,'4. Mengen- und Kostenannahmen'!$B:$B,0)))</f>
        <v>10886.66667</v>
      </c>
      <c r="I27" s="53">
        <f t="array" ref="I27">INDEX('4. Mengen- und Kostenannahmen'!AC:AC,MATCH('1. Gesamtkosten'!$C27,'4. Mengen- und Kostenannahmen'!$B:$B,0))</f>
        <v>7736</v>
      </c>
      <c r="J27" s="14"/>
      <c r="K27" s="53" t="str">
        <f t="array" ref="K27">INDEX('Hochlauf Kosten Kalk'!F:F,MATCH($C27,'Hochlauf Kosten Kalk'!$B:$B,0))</f>
        <v/>
      </c>
      <c r="L27" s="53" t="str">
        <f t="array" ref="L27">INDEX('Hochlauf Kosten Kalk'!G:G,MATCH($C27,'Hochlauf Kosten Kalk'!$B:$B,0))</f>
        <v/>
      </c>
      <c r="M27" s="53">
        <f t="array" ref="M27">INDEX('Hochlauf Kosten Kalk'!H:H,MATCH($C27,'Hochlauf Kosten Kalk'!$B:$B,0))</f>
        <v>4210962.667</v>
      </c>
      <c r="N27" s="53">
        <f t="array" ref="N27">INDEX('Hochlauf Kosten Kalk'!I:I,MATCH($C27,'Hochlauf Kosten Kalk'!$B:$B,0))</f>
        <v>4210962.667</v>
      </c>
      <c r="O27" s="53">
        <f t="array" ref="O27">INDEX('Hochlauf Kosten Kalk'!J:J,MATCH($C27,'Hochlauf Kosten Kalk'!$B:$B,0))</f>
        <v>4210962.667</v>
      </c>
      <c r="P27" s="53">
        <f t="array" ref="P27">INDEX('Hochlauf Kosten Kalk'!K:K,MATCH($C27,'Hochlauf Kosten Kalk'!$B:$B,0))</f>
        <v>8421925.333</v>
      </c>
      <c r="Q27" s="53">
        <f t="array" ref="Q27">INDEX('Hochlauf Kosten Kalk'!L:L,MATCH($C27,'Hochlauf Kosten Kalk'!$B:$B,0))</f>
        <v>8421925.333</v>
      </c>
      <c r="R27" s="53">
        <f t="array" ref="R27">INDEX('Hochlauf Kosten Kalk'!M:M,MATCH($C27,'Hochlauf Kosten Kalk'!$B:$B,0))</f>
        <v>8421925.333</v>
      </c>
      <c r="S27" s="53">
        <f t="array" ref="S27">INDEX('Hochlauf Kosten Kalk'!N:N,MATCH($C27,'Hochlauf Kosten Kalk'!$B:$B,0))</f>
        <v>8421925.333</v>
      </c>
      <c r="T27" s="53">
        <f t="array" ref="T27">INDEX('Hochlauf Kosten Kalk'!O:O,MATCH($C27,'Hochlauf Kosten Kalk'!$B:$B,0))</f>
        <v>8421925.333</v>
      </c>
      <c r="U27" s="53">
        <f t="array" ref="U27">INDEX('Hochlauf Kosten Kalk'!P:P,MATCH($C27,'Hochlauf Kosten Kalk'!$B:$B,0))</f>
        <v>8421925.333</v>
      </c>
      <c r="V27" s="53">
        <f t="array" ref="V27">INDEX('Hochlauf Kosten Kalk'!Q:Q,MATCH($C27,'Hochlauf Kosten Kalk'!$B:$B,0))</f>
        <v>8421925.333</v>
      </c>
      <c r="W27" s="53">
        <f t="array" ref="W27">INDEX('Hochlauf Kosten Kalk'!R:R,MATCH($C27,'Hochlauf Kosten Kalk'!$B:$B,0))</f>
        <v>4210962.667</v>
      </c>
      <c r="X27" s="53">
        <f t="array" ref="X27">INDEX('Hochlauf Kosten Kalk'!S:S,MATCH($C27,'Hochlauf Kosten Kalk'!$B:$B,0))</f>
        <v>4210962.667</v>
      </c>
      <c r="Y27" s="53">
        <f t="array" ref="Y27">INDEX('Hochlauf Kosten Kalk'!T:T,MATCH($C27,'Hochlauf Kosten Kalk'!$B:$B,0))</f>
        <v>4210962.667</v>
      </c>
    </row>
    <row r="28" ht="39.75" customHeight="1">
      <c r="A28" s="47" t="str">
        <f t="array" ref="A28">INDEX('4. Mengen- und Kostenannahmen'!$A:$A,MATCH(C28,'4. Mengen- und Kostenannahmen'!B:B,0))</f>
        <v>25.2</v>
      </c>
      <c r="B28" s="47">
        <f t="array" ref="B28">INDEX('4. Mengen- und Kostenannahmen'!C:C,MATCH(C28,'4. Mengen- und Kostenannahmen'!B:B))</f>
        <v>8</v>
      </c>
      <c r="C28" s="48">
        <f t="shared" si="2"/>
        <v>25</v>
      </c>
      <c r="D28" s="49" t="str">
        <f t="array" ref="D28">INDEX('4. Mengen- und Kostenannahmen'!D:D,MATCH('1. Gesamtkosten'!$C28,'4. Mengen- und Kostenannahmen'!$B:$B,0))</f>
        <v>Kühlinseln bauen</v>
      </c>
      <c r="E28" s="50" t="str">
        <f t="array" ref="E28">INDEX('4. Mengen- und Kostenannahmen'!E:E,MATCH('1. Gesamtkosten'!$C28,'4. Mengen- und Kostenannahmen'!$B:$B,0))</f>
        <v>Kühlungsinseln planen</v>
      </c>
      <c r="F28" s="50" t="str">
        <f t="array" ref="F28">INDEX('4. Mengen- und Kostenannahmen'!F:F,MATCH('1. Gesamtkosten'!$C28,'4. Mengen- und Kostenannahmen'!$B:$B,0))</f>
        <v>30 m2 Kühlungsinseln planen</v>
      </c>
      <c r="G28" s="51">
        <f t="shared" si="3"/>
        <v>6870727.556</v>
      </c>
      <c r="H28" s="52">
        <f t="array" ref="H28">IF(RIGHT($A28,1)*1=5,INDEX('4. Mengen- und Kostenannahmen'!X:X,MATCH('1. Gesamtkosten'!$C28,'4. Mengen- und Kostenannahmen'!$B:$B,0))*14,INDEX('4. Mengen- und Kostenannahmen'!X:X,MATCH('1. Gesamtkosten'!$C28,'4. Mengen- und Kostenannahmen'!$B:$B,0)))</f>
        <v>4136.666667</v>
      </c>
      <c r="I28" s="53">
        <f t="array" ref="I28">INDEX('4. Mengen- und Kostenannahmen'!AC:AC,MATCH('1. Gesamtkosten'!$C28,'4. Mengen- und Kostenannahmen'!$B:$B,0))</f>
        <v>1660.933333</v>
      </c>
      <c r="J28" s="14"/>
      <c r="K28" s="53" t="str">
        <f t="array" ref="K28">INDEX('Hochlauf Kosten Kalk'!F:F,MATCH($C28,'Hochlauf Kosten Kalk'!$B:$B,0))</f>
        <v/>
      </c>
      <c r="L28" s="53" t="str">
        <f t="array" ref="L28">INDEX('Hochlauf Kosten Kalk'!G:G,MATCH($C28,'Hochlauf Kosten Kalk'!$B:$B,0))</f>
        <v/>
      </c>
      <c r="M28" s="53">
        <f t="array" ref="M28">INDEX('Hochlauf Kosten Kalk'!H:H,MATCH($C28,'Hochlauf Kosten Kalk'!$B:$B,0))</f>
        <v>343536.3778</v>
      </c>
      <c r="N28" s="53">
        <f t="array" ref="N28">INDEX('Hochlauf Kosten Kalk'!I:I,MATCH($C28,'Hochlauf Kosten Kalk'!$B:$B,0))</f>
        <v>343536.3778</v>
      </c>
      <c r="O28" s="53">
        <f t="array" ref="O28">INDEX('Hochlauf Kosten Kalk'!J:J,MATCH($C28,'Hochlauf Kosten Kalk'!$B:$B,0))</f>
        <v>343536.3778</v>
      </c>
      <c r="P28" s="53">
        <f t="array" ref="P28">INDEX('Hochlauf Kosten Kalk'!K:K,MATCH($C28,'Hochlauf Kosten Kalk'!$B:$B,0))</f>
        <v>687072.7556</v>
      </c>
      <c r="Q28" s="53">
        <f t="array" ref="Q28">INDEX('Hochlauf Kosten Kalk'!L:L,MATCH($C28,'Hochlauf Kosten Kalk'!$B:$B,0))</f>
        <v>687072.7556</v>
      </c>
      <c r="R28" s="53">
        <f t="array" ref="R28">INDEX('Hochlauf Kosten Kalk'!M:M,MATCH($C28,'Hochlauf Kosten Kalk'!$B:$B,0))</f>
        <v>687072.7556</v>
      </c>
      <c r="S28" s="53">
        <f t="array" ref="S28">INDEX('Hochlauf Kosten Kalk'!N:N,MATCH($C28,'Hochlauf Kosten Kalk'!$B:$B,0))</f>
        <v>687072.7556</v>
      </c>
      <c r="T28" s="53">
        <f t="array" ref="T28">INDEX('Hochlauf Kosten Kalk'!O:O,MATCH($C28,'Hochlauf Kosten Kalk'!$B:$B,0))</f>
        <v>687072.7556</v>
      </c>
      <c r="U28" s="53">
        <f t="array" ref="U28">INDEX('Hochlauf Kosten Kalk'!P:P,MATCH($C28,'Hochlauf Kosten Kalk'!$B:$B,0))</f>
        <v>687072.7556</v>
      </c>
      <c r="V28" s="53">
        <f t="array" ref="V28">INDEX('Hochlauf Kosten Kalk'!Q:Q,MATCH($C28,'Hochlauf Kosten Kalk'!$B:$B,0))</f>
        <v>687072.7556</v>
      </c>
      <c r="W28" s="53">
        <f t="array" ref="W28">INDEX('Hochlauf Kosten Kalk'!R:R,MATCH($C28,'Hochlauf Kosten Kalk'!$B:$B,0))</f>
        <v>343536.3778</v>
      </c>
      <c r="X28" s="53">
        <f t="array" ref="X28">INDEX('Hochlauf Kosten Kalk'!S:S,MATCH($C28,'Hochlauf Kosten Kalk'!$B:$B,0))</f>
        <v>343536.3778</v>
      </c>
      <c r="Y28" s="53">
        <f t="array" ref="Y28">INDEX('Hochlauf Kosten Kalk'!T:T,MATCH($C28,'Hochlauf Kosten Kalk'!$B:$B,0))</f>
        <v>343536.3778</v>
      </c>
    </row>
    <row r="29" ht="39.75" customHeight="1">
      <c r="A29" s="47" t="str">
        <f t="array" ref="A29">INDEX('4. Mengen- und Kostenannahmen'!$A:$A,MATCH(C29,'4. Mengen- und Kostenannahmen'!B:B,0))</f>
        <v>26.2</v>
      </c>
      <c r="B29" s="47">
        <f t="array" ref="B29">INDEX('4. Mengen- und Kostenannahmen'!C:C,MATCH(C29,'4. Mengen- und Kostenannahmen'!B:B))</f>
        <v>8</v>
      </c>
      <c r="C29" s="48">
        <f t="shared" si="2"/>
        <v>26</v>
      </c>
      <c r="D29" s="49" t="str">
        <f t="array" ref="D29">INDEX('4. Mengen- und Kostenannahmen'!D:D,MATCH('1. Gesamtkosten'!$C29,'4. Mengen- und Kostenannahmen'!$B:$B,0))</f>
        <v>Kühlinseln bauen</v>
      </c>
      <c r="E29" s="50" t="str">
        <f t="array" ref="E29">INDEX('4. Mengen- und Kostenannahmen'!E:E,MATCH('1. Gesamtkosten'!$C29,'4. Mengen- und Kostenannahmen'!$B:$B,0))</f>
        <v>Kühlungsinseln realisieren</v>
      </c>
      <c r="F29" s="50" t="str">
        <f t="array" ref="F29">INDEX('4. Mengen- und Kostenannahmen'!F:F,MATCH('1. Gesamtkosten'!$C29,'4. Mengen- und Kostenannahmen'!$B:$B,0))</f>
        <v>30 m2 Kühlungsinseln realisieren</v>
      </c>
      <c r="G29" s="51">
        <f t="shared" si="3"/>
        <v>61836548</v>
      </c>
      <c r="H29" s="52">
        <f t="array" ref="H29">IF(RIGHT($A29,1)*1=5,INDEX('4. Mengen- und Kostenannahmen'!X:X,MATCH('1. Gesamtkosten'!$C29,'4. Mengen- und Kostenannahmen'!$B:$B,0))*14,INDEX('4. Mengen- und Kostenannahmen'!X:X,MATCH('1. Gesamtkosten'!$C29,'4. Mengen- und Kostenannahmen'!$B:$B,0)))</f>
        <v>4136.666667</v>
      </c>
      <c r="I29" s="53">
        <f t="array" ref="I29">INDEX('4. Mengen- und Kostenannahmen'!AC:AC,MATCH('1. Gesamtkosten'!$C29,'4. Mengen- und Kostenannahmen'!$B:$B,0))</f>
        <v>14948.4</v>
      </c>
      <c r="J29" s="14"/>
      <c r="K29" s="53" t="str">
        <f t="array" ref="K29">INDEX('Hochlauf Kosten Kalk'!F:F,MATCH($C29,'Hochlauf Kosten Kalk'!$B:$B,0))</f>
        <v/>
      </c>
      <c r="L29" s="53" t="str">
        <f t="array" ref="L29">INDEX('Hochlauf Kosten Kalk'!G:G,MATCH($C29,'Hochlauf Kosten Kalk'!$B:$B,0))</f>
        <v/>
      </c>
      <c r="M29" s="53">
        <f t="array" ref="M29">INDEX('Hochlauf Kosten Kalk'!H:H,MATCH($C29,'Hochlauf Kosten Kalk'!$B:$B,0))</f>
        <v>3091827.4</v>
      </c>
      <c r="N29" s="53">
        <f t="array" ref="N29">INDEX('Hochlauf Kosten Kalk'!I:I,MATCH($C29,'Hochlauf Kosten Kalk'!$B:$B,0))</f>
        <v>3091827.4</v>
      </c>
      <c r="O29" s="53">
        <f t="array" ref="O29">INDEX('Hochlauf Kosten Kalk'!J:J,MATCH($C29,'Hochlauf Kosten Kalk'!$B:$B,0))</f>
        <v>3091827.4</v>
      </c>
      <c r="P29" s="53">
        <f t="array" ref="P29">INDEX('Hochlauf Kosten Kalk'!K:K,MATCH($C29,'Hochlauf Kosten Kalk'!$B:$B,0))</f>
        <v>6183654.8</v>
      </c>
      <c r="Q29" s="53">
        <f t="array" ref="Q29">INDEX('Hochlauf Kosten Kalk'!L:L,MATCH($C29,'Hochlauf Kosten Kalk'!$B:$B,0))</f>
        <v>6183654.8</v>
      </c>
      <c r="R29" s="53">
        <f t="array" ref="R29">INDEX('Hochlauf Kosten Kalk'!M:M,MATCH($C29,'Hochlauf Kosten Kalk'!$B:$B,0))</f>
        <v>6183654.8</v>
      </c>
      <c r="S29" s="53">
        <f t="array" ref="S29">INDEX('Hochlauf Kosten Kalk'!N:N,MATCH($C29,'Hochlauf Kosten Kalk'!$B:$B,0))</f>
        <v>6183654.8</v>
      </c>
      <c r="T29" s="53">
        <f t="array" ref="T29">INDEX('Hochlauf Kosten Kalk'!O:O,MATCH($C29,'Hochlauf Kosten Kalk'!$B:$B,0))</f>
        <v>6183654.8</v>
      </c>
      <c r="U29" s="53">
        <f t="array" ref="U29">INDEX('Hochlauf Kosten Kalk'!P:P,MATCH($C29,'Hochlauf Kosten Kalk'!$B:$B,0))</f>
        <v>6183654.8</v>
      </c>
      <c r="V29" s="53">
        <f t="array" ref="V29">INDEX('Hochlauf Kosten Kalk'!Q:Q,MATCH($C29,'Hochlauf Kosten Kalk'!$B:$B,0))</f>
        <v>6183654.8</v>
      </c>
      <c r="W29" s="53">
        <f t="array" ref="W29">INDEX('Hochlauf Kosten Kalk'!R:R,MATCH($C29,'Hochlauf Kosten Kalk'!$B:$B,0))</f>
        <v>3091827.4</v>
      </c>
      <c r="X29" s="53">
        <f t="array" ref="X29">INDEX('Hochlauf Kosten Kalk'!S:S,MATCH($C29,'Hochlauf Kosten Kalk'!$B:$B,0))</f>
        <v>3091827.4</v>
      </c>
      <c r="Y29" s="53">
        <f t="array" ref="Y29">INDEX('Hochlauf Kosten Kalk'!T:T,MATCH($C29,'Hochlauf Kosten Kalk'!$B:$B,0))</f>
        <v>3091827.4</v>
      </c>
    </row>
    <row r="30" ht="39.75" customHeight="1">
      <c r="A30" s="47" t="str">
        <f t="array" ref="A30">INDEX('4. Mengen- und Kostenannahmen'!$A:$A,MATCH(C30,'4. Mengen- und Kostenannahmen'!B:B,0))</f>
        <v>27.2</v>
      </c>
      <c r="B30" s="47">
        <f t="array" ref="B30">INDEX('4. Mengen- und Kostenannahmen'!C:C,MATCH(C30,'4. Mengen- und Kostenannahmen'!B:B))</f>
        <v>8</v>
      </c>
      <c r="C30" s="48">
        <f t="shared" si="2"/>
        <v>27</v>
      </c>
      <c r="D30" s="49" t="str">
        <f t="array" ref="D30">INDEX('4. Mengen- und Kostenannahmen'!D:D,MATCH('1. Gesamtkosten'!$C30,'4. Mengen- und Kostenannahmen'!$B:$B,0))</f>
        <v>Kühlinseln bauen</v>
      </c>
      <c r="E30" s="50" t="str">
        <f t="array" ref="E30">INDEX('4. Mengen- und Kostenannahmen'!E:E,MATCH('1. Gesamtkosten'!$C30,'4. Mengen- und Kostenannahmen'!$B:$B,0))</f>
        <v>Kühlungsinseln pflegen</v>
      </c>
      <c r="F30" s="50" t="str">
        <f t="array" ref="F30">INDEX('4. Mengen- und Kostenannahmen'!F:F,MATCH('1. Gesamtkosten'!$C30,'4. Mengen- und Kostenannahmen'!$B:$B,0))</f>
        <v>30 m2 Kühlungsinseln pflegen</v>
      </c>
      <c r="G30" s="51">
        <f t="shared" si="3"/>
        <v>248200</v>
      </c>
      <c r="H30" s="52">
        <f t="array" ref="H30">IF(RIGHT($A30,1)*1=5,INDEX('4. Mengen- und Kostenannahmen'!X:X,MATCH('1. Gesamtkosten'!$C30,'4. Mengen- und Kostenannahmen'!$B:$B,0))*14,INDEX('4. Mengen- und Kostenannahmen'!X:X,MATCH('1. Gesamtkosten'!$C30,'4. Mengen- und Kostenannahmen'!$B:$B,0)))</f>
        <v>4136.666667</v>
      </c>
      <c r="I30" s="53">
        <f t="array" ref="I30">INDEX('4. Mengen- und Kostenannahmen'!AC:AC,MATCH('1. Gesamtkosten'!$C30,'4. Mengen- und Kostenannahmen'!$B:$B,0))</f>
        <v>60</v>
      </c>
      <c r="J30" s="14"/>
      <c r="K30" s="53" t="str">
        <f t="array" ref="K30">INDEX('Hochlauf Kosten Kalk'!F:F,MATCH($C30,'Hochlauf Kosten Kalk'!$B:$B,0))</f>
        <v/>
      </c>
      <c r="L30" s="53" t="str">
        <f t="array" ref="L30">INDEX('Hochlauf Kosten Kalk'!G:G,MATCH($C30,'Hochlauf Kosten Kalk'!$B:$B,0))</f>
        <v/>
      </c>
      <c r="M30" s="53">
        <f t="array" ref="M30">INDEX('Hochlauf Kosten Kalk'!H:H,MATCH($C30,'Hochlauf Kosten Kalk'!$B:$B,0))</f>
        <v>12410</v>
      </c>
      <c r="N30" s="53">
        <f t="array" ref="N30">INDEX('Hochlauf Kosten Kalk'!I:I,MATCH($C30,'Hochlauf Kosten Kalk'!$B:$B,0))</f>
        <v>12410</v>
      </c>
      <c r="O30" s="53">
        <f t="array" ref="O30">INDEX('Hochlauf Kosten Kalk'!J:J,MATCH($C30,'Hochlauf Kosten Kalk'!$B:$B,0))</f>
        <v>12410</v>
      </c>
      <c r="P30" s="53">
        <f t="array" ref="P30">INDEX('Hochlauf Kosten Kalk'!K:K,MATCH($C30,'Hochlauf Kosten Kalk'!$B:$B,0))</f>
        <v>24820</v>
      </c>
      <c r="Q30" s="53">
        <f t="array" ref="Q30">INDEX('Hochlauf Kosten Kalk'!L:L,MATCH($C30,'Hochlauf Kosten Kalk'!$B:$B,0))</f>
        <v>24820</v>
      </c>
      <c r="R30" s="53">
        <f t="array" ref="R30">INDEX('Hochlauf Kosten Kalk'!M:M,MATCH($C30,'Hochlauf Kosten Kalk'!$B:$B,0))</f>
        <v>24820</v>
      </c>
      <c r="S30" s="53">
        <f t="array" ref="S30">INDEX('Hochlauf Kosten Kalk'!N:N,MATCH($C30,'Hochlauf Kosten Kalk'!$B:$B,0))</f>
        <v>24820</v>
      </c>
      <c r="T30" s="53">
        <f t="array" ref="T30">INDEX('Hochlauf Kosten Kalk'!O:O,MATCH($C30,'Hochlauf Kosten Kalk'!$B:$B,0))</f>
        <v>24820</v>
      </c>
      <c r="U30" s="53">
        <f t="array" ref="U30">INDEX('Hochlauf Kosten Kalk'!P:P,MATCH($C30,'Hochlauf Kosten Kalk'!$B:$B,0))</f>
        <v>24820</v>
      </c>
      <c r="V30" s="53">
        <f t="array" ref="V30">INDEX('Hochlauf Kosten Kalk'!Q:Q,MATCH($C30,'Hochlauf Kosten Kalk'!$B:$B,0))</f>
        <v>24820</v>
      </c>
      <c r="W30" s="53">
        <f t="array" ref="W30">INDEX('Hochlauf Kosten Kalk'!R:R,MATCH($C30,'Hochlauf Kosten Kalk'!$B:$B,0))</f>
        <v>12410</v>
      </c>
      <c r="X30" s="53">
        <f t="array" ref="X30">INDEX('Hochlauf Kosten Kalk'!S:S,MATCH($C30,'Hochlauf Kosten Kalk'!$B:$B,0))</f>
        <v>12410</v>
      </c>
      <c r="Y30" s="53">
        <f t="array" ref="Y30">INDEX('Hochlauf Kosten Kalk'!T:T,MATCH($C30,'Hochlauf Kosten Kalk'!$B:$B,0))</f>
        <v>12410</v>
      </c>
    </row>
    <row r="31" ht="39.75" customHeight="1">
      <c r="A31" s="47" t="str">
        <f t="array" ref="A31">INDEX('4. Mengen- und Kostenannahmen'!$A:$A,MATCH(C31,'4. Mengen- und Kostenannahmen'!B:B,0))</f>
        <v>28.2</v>
      </c>
      <c r="B31" s="47">
        <f t="array" ref="B31">INDEX('4. Mengen- und Kostenannahmen'!C:C,MATCH(C31,'4. Mengen- und Kostenannahmen'!B:B))</f>
        <v>9</v>
      </c>
      <c r="C31" s="48">
        <f t="shared" si="2"/>
        <v>28</v>
      </c>
      <c r="D31" s="49" t="str">
        <f t="array" ref="D31">INDEX('4. Mengen- und Kostenannahmen'!D:D,MATCH('1. Gesamtkosten'!$C31,'4. Mengen- und Kostenannahmen'!$B:$B,0))</f>
        <v>Regenwasser nutzen, “abkoppeln” und bewirtschaften </v>
      </c>
      <c r="E31" s="50" t="str">
        <f t="array" ref="E31">INDEX('4. Mengen- und Kostenannahmen'!E:E,MATCH('1. Gesamtkosten'!$C31,'4. Mengen- und Kostenannahmen'!$B:$B,0))</f>
        <v>Blau-grüne Maßnahmen planen und bauen / Hitzeviertel kühlen</v>
      </c>
      <c r="F31" s="50" t="str">
        <f t="array" ref="F31">INDEX('4. Mengen- und Kostenannahmen'!F:F,MATCH('1. Gesamtkosten'!$C31,'4. Mengen- und Kostenannahmen'!$B:$B,0))</f>
        <v>Maßnahmen zu Regenwasser-Versickerung oder Zwischenspeicherung planen und bauen</v>
      </c>
      <c r="G31" s="51">
        <f t="shared" si="3"/>
        <v>1278230000</v>
      </c>
      <c r="H31" s="52">
        <f t="array" ref="H31">IF(RIGHT($A31,1)*1=5,INDEX('4. Mengen- und Kostenannahmen'!X:X,MATCH('1. Gesamtkosten'!$C31,'4. Mengen- und Kostenannahmen'!$B:$B,0))*14,INDEX('4. Mengen- und Kostenannahmen'!X:X,MATCH('1. Gesamtkosten'!$C31,'4. Mengen- und Kostenannahmen'!$B:$B,0)))</f>
        <v>12410000</v>
      </c>
      <c r="I31" s="53">
        <f t="array" ref="I31">INDEX('4. Mengen- und Kostenannahmen'!AC:AC,MATCH('1. Gesamtkosten'!$C31,'4. Mengen- und Kostenannahmen'!$B:$B,0))</f>
        <v>103</v>
      </c>
      <c r="J31" s="14"/>
      <c r="K31" s="53" t="str">
        <f t="array" ref="K31">INDEX('Hochlauf Kosten Kalk'!F:F,MATCH($C31,'Hochlauf Kosten Kalk'!$B:$B,0))</f>
        <v/>
      </c>
      <c r="L31" s="53" t="str">
        <f t="array" ref="L31">INDEX('Hochlauf Kosten Kalk'!G:G,MATCH($C31,'Hochlauf Kosten Kalk'!$B:$B,0))</f>
        <v/>
      </c>
      <c r="M31" s="53">
        <f t="array" ref="M31">INDEX('Hochlauf Kosten Kalk'!H:H,MATCH($C31,'Hochlauf Kosten Kalk'!$B:$B,0))</f>
        <v>63911500</v>
      </c>
      <c r="N31" s="53">
        <f t="array" ref="N31">INDEX('Hochlauf Kosten Kalk'!I:I,MATCH($C31,'Hochlauf Kosten Kalk'!$B:$B,0))</f>
        <v>63911500</v>
      </c>
      <c r="O31" s="53">
        <f t="array" ref="O31">INDEX('Hochlauf Kosten Kalk'!J:J,MATCH($C31,'Hochlauf Kosten Kalk'!$B:$B,0))</f>
        <v>63911500</v>
      </c>
      <c r="P31" s="53">
        <f t="array" ref="P31">INDEX('Hochlauf Kosten Kalk'!K:K,MATCH($C31,'Hochlauf Kosten Kalk'!$B:$B,0))</f>
        <v>127823000</v>
      </c>
      <c r="Q31" s="53">
        <f t="array" ref="Q31">INDEX('Hochlauf Kosten Kalk'!L:L,MATCH($C31,'Hochlauf Kosten Kalk'!$B:$B,0))</f>
        <v>127823000</v>
      </c>
      <c r="R31" s="53">
        <f t="array" ref="R31">INDEX('Hochlauf Kosten Kalk'!M:M,MATCH($C31,'Hochlauf Kosten Kalk'!$B:$B,0))</f>
        <v>127823000</v>
      </c>
      <c r="S31" s="53">
        <f t="array" ref="S31">INDEX('Hochlauf Kosten Kalk'!N:N,MATCH($C31,'Hochlauf Kosten Kalk'!$B:$B,0))</f>
        <v>127823000</v>
      </c>
      <c r="T31" s="53">
        <f t="array" ref="T31">INDEX('Hochlauf Kosten Kalk'!O:O,MATCH($C31,'Hochlauf Kosten Kalk'!$B:$B,0))</f>
        <v>127823000</v>
      </c>
      <c r="U31" s="53">
        <f t="array" ref="U31">INDEX('Hochlauf Kosten Kalk'!P:P,MATCH($C31,'Hochlauf Kosten Kalk'!$B:$B,0))</f>
        <v>127823000</v>
      </c>
      <c r="V31" s="53">
        <f t="array" ref="V31">INDEX('Hochlauf Kosten Kalk'!Q:Q,MATCH($C31,'Hochlauf Kosten Kalk'!$B:$B,0))</f>
        <v>127823000</v>
      </c>
      <c r="W31" s="53">
        <f t="array" ref="W31">INDEX('Hochlauf Kosten Kalk'!R:R,MATCH($C31,'Hochlauf Kosten Kalk'!$B:$B,0))</f>
        <v>63911500</v>
      </c>
      <c r="X31" s="53">
        <f t="array" ref="X31">INDEX('Hochlauf Kosten Kalk'!S:S,MATCH($C31,'Hochlauf Kosten Kalk'!$B:$B,0))</f>
        <v>63911500</v>
      </c>
      <c r="Y31" s="53">
        <f t="array" ref="Y31">INDEX('Hochlauf Kosten Kalk'!T:T,MATCH($C31,'Hochlauf Kosten Kalk'!$B:$B,0))</f>
        <v>63911500</v>
      </c>
    </row>
    <row r="32" ht="39.75" customHeight="1">
      <c r="A32" s="47" t="str">
        <f t="array" ref="A32">INDEX('4. Mengen- und Kostenannahmen'!$A:$A,MATCH(C32,'4. Mengen- und Kostenannahmen'!B:B,0))</f>
        <v>29.2</v>
      </c>
      <c r="B32" s="47">
        <f t="array" ref="B32">INDEX('4. Mengen- und Kostenannahmen'!C:C,MATCH(C32,'4. Mengen- und Kostenannahmen'!B:B))</f>
        <v>10</v>
      </c>
      <c r="C32" s="48">
        <f t="shared" si="2"/>
        <v>29</v>
      </c>
      <c r="D32" s="49" t="str">
        <f t="array" ref="D32">INDEX('4. Mengen- und Kostenannahmen'!D:D,MATCH('1. Gesamtkosten'!$C32,'4. Mengen- und Kostenannahmen'!$B:$B,0))</f>
        <v>Hitzeviertel kühlen</v>
      </c>
      <c r="E32" s="50" t="str">
        <f t="array" ref="E32">INDEX('4. Mengen- und Kostenannahmen'!E:E,MATCH('1. Gesamtkosten'!$C32,'4. Mengen- und Kostenannahmen'!$B:$B,0))</f>
        <v>Hitzeviertel insgesamt mit digitalem Zwilling durchrechnen</v>
      </c>
      <c r="F32" s="50" t="str">
        <f t="array" ref="F32">INDEX('4. Mengen- und Kostenannahmen'!F:F,MATCH('1. Gesamtkosten'!$C32,'4. Mengen- und Kostenannahmen'!$B:$B,0))</f>
        <v>Mit digitalen Zwilligen Kühlungs- Grün- und Entkopplungsziele entwickeln</v>
      </c>
      <c r="G32" s="51">
        <f t="shared" si="3"/>
        <v>4986666.667</v>
      </c>
      <c r="H32" s="52">
        <f t="array" ref="H32">IF(RIGHT($A32,1)*1=5,INDEX('4. Mengen- und Kostenannahmen'!X:X,MATCH('1. Gesamtkosten'!$C32,'4. Mengen- und Kostenannahmen'!$B:$B,0))*14,INDEX('4. Mengen- und Kostenannahmen'!X:X,MATCH('1. Gesamtkosten'!$C32,'4. Mengen- und Kostenannahmen'!$B:$B,0)))</f>
        <v>170</v>
      </c>
      <c r="I32" s="53">
        <f t="array" ref="I32">INDEX('4. Mengen- und Kostenannahmen'!AC:AC,MATCH('1. Gesamtkosten'!$C32,'4. Mengen- und Kostenannahmen'!$B:$B,0))</f>
        <v>29333.33333</v>
      </c>
      <c r="J32" s="14"/>
      <c r="K32" s="53" t="str">
        <f t="array" ref="K32">INDEX('Hochlauf Kosten Kalk'!F:F,MATCH($C32,'Hochlauf Kosten Kalk'!$B:$B,0))</f>
        <v/>
      </c>
      <c r="L32" s="53" t="str">
        <f t="array" ref="L32">INDEX('Hochlauf Kosten Kalk'!G:G,MATCH($C32,'Hochlauf Kosten Kalk'!$B:$B,0))</f>
        <v/>
      </c>
      <c r="M32" s="53">
        <f t="array" ref="M32">INDEX('Hochlauf Kosten Kalk'!H:H,MATCH($C32,'Hochlauf Kosten Kalk'!$B:$B,0))</f>
        <v>249333.3333</v>
      </c>
      <c r="N32" s="53">
        <f t="array" ref="N32">INDEX('Hochlauf Kosten Kalk'!I:I,MATCH($C32,'Hochlauf Kosten Kalk'!$B:$B,0))</f>
        <v>249333.3333</v>
      </c>
      <c r="O32" s="53">
        <f t="array" ref="O32">INDEX('Hochlauf Kosten Kalk'!J:J,MATCH($C32,'Hochlauf Kosten Kalk'!$B:$B,0))</f>
        <v>249333.3333</v>
      </c>
      <c r="P32" s="53">
        <f t="array" ref="P32">INDEX('Hochlauf Kosten Kalk'!K:K,MATCH($C32,'Hochlauf Kosten Kalk'!$B:$B,0))</f>
        <v>498666.6667</v>
      </c>
      <c r="Q32" s="53">
        <f t="array" ref="Q32">INDEX('Hochlauf Kosten Kalk'!L:L,MATCH($C32,'Hochlauf Kosten Kalk'!$B:$B,0))</f>
        <v>498666.6667</v>
      </c>
      <c r="R32" s="53">
        <f t="array" ref="R32">INDEX('Hochlauf Kosten Kalk'!M:M,MATCH($C32,'Hochlauf Kosten Kalk'!$B:$B,0))</f>
        <v>498666.6667</v>
      </c>
      <c r="S32" s="53">
        <f t="array" ref="S32">INDEX('Hochlauf Kosten Kalk'!N:N,MATCH($C32,'Hochlauf Kosten Kalk'!$B:$B,0))</f>
        <v>498666.6667</v>
      </c>
      <c r="T32" s="53">
        <f t="array" ref="T32">INDEX('Hochlauf Kosten Kalk'!O:O,MATCH($C32,'Hochlauf Kosten Kalk'!$B:$B,0))</f>
        <v>498666.6667</v>
      </c>
      <c r="U32" s="53">
        <f t="array" ref="U32">INDEX('Hochlauf Kosten Kalk'!P:P,MATCH($C32,'Hochlauf Kosten Kalk'!$B:$B,0))</f>
        <v>498666.6667</v>
      </c>
      <c r="V32" s="53">
        <f t="array" ref="V32">INDEX('Hochlauf Kosten Kalk'!Q:Q,MATCH($C32,'Hochlauf Kosten Kalk'!$B:$B,0))</f>
        <v>498666.6667</v>
      </c>
      <c r="W32" s="53">
        <f t="array" ref="W32">INDEX('Hochlauf Kosten Kalk'!R:R,MATCH($C32,'Hochlauf Kosten Kalk'!$B:$B,0))</f>
        <v>249333.3333</v>
      </c>
      <c r="X32" s="53">
        <f t="array" ref="X32">INDEX('Hochlauf Kosten Kalk'!S:S,MATCH($C32,'Hochlauf Kosten Kalk'!$B:$B,0))</f>
        <v>249333.3333</v>
      </c>
      <c r="Y32" s="53">
        <f t="array" ref="Y32">INDEX('Hochlauf Kosten Kalk'!T:T,MATCH($C32,'Hochlauf Kosten Kalk'!$B:$B,0))</f>
        <v>249333.3333</v>
      </c>
    </row>
    <row r="33" ht="39.75" customHeight="1">
      <c r="A33" s="47" t="str">
        <f t="array" ref="A33">INDEX('4. Mengen- und Kostenannahmen'!$A:$A,MATCH(C33,'4. Mengen- und Kostenannahmen'!B:B,0))</f>
        <v>30.2</v>
      </c>
      <c r="B33" s="47">
        <f t="array" ref="B33">INDEX('4. Mengen- und Kostenannahmen'!C:C,MATCH(C33,'4. Mengen- und Kostenannahmen'!B:B))</f>
        <v>10</v>
      </c>
      <c r="C33" s="48">
        <f t="shared" si="2"/>
        <v>30</v>
      </c>
      <c r="D33" s="49" t="str">
        <f t="array" ref="D33">INDEX('4. Mengen- und Kostenannahmen'!D:D,MATCH('1. Gesamtkosten'!$C33,'4. Mengen- und Kostenannahmen'!$B:$B,0))</f>
        <v>Hitzeviertel kühlen</v>
      </c>
      <c r="E33" s="50" t="str">
        <f t="array" ref="E33">INDEX('4. Mengen- und Kostenannahmen'!E:E,MATCH('1. Gesamtkosten'!$C33,'4. Mengen- und Kostenannahmen'!$B:$B,0))</f>
        <v>Hitzeviertel-Bäume Baumscheibe anlegen</v>
      </c>
      <c r="F33" s="50" t="str">
        <f t="array" ref="F33">INDEX('4. Mengen- und Kostenannahmen'!F:F,MATCH('1. Gesamtkosten'!$C33,'4. Mengen- und Kostenannahmen'!$B:$B,0))</f>
        <v>Standortplanung, Anordnung und Baustelleneinrichtung</v>
      </c>
      <c r="G33" s="51">
        <f t="shared" si="3"/>
        <v>81906000</v>
      </c>
      <c r="H33" s="52">
        <f t="array" ref="H33">IF(RIGHT($A33,1)*1=5,INDEX('4. Mengen- und Kostenannahmen'!X:X,MATCH('1. Gesamtkosten'!$C33,'4. Mengen- und Kostenannahmen'!$B:$B,0))*14,INDEX('4. Mengen- und Kostenannahmen'!X:X,MATCH('1. Gesamtkosten'!$C33,'4. Mengen- und Kostenannahmen'!$B:$B,0)))</f>
        <v>81906</v>
      </c>
      <c r="I33" s="53">
        <f t="array" ref="I33">INDEX('4. Mengen- und Kostenannahmen'!AC:AC,MATCH('1. Gesamtkosten'!$C33,'4. Mengen- und Kostenannahmen'!$B:$B,0))</f>
        <v>1000</v>
      </c>
      <c r="J33" s="14"/>
      <c r="K33" s="53" t="str">
        <f t="array" ref="K33">INDEX('Hochlauf Kosten Kalk'!F:F,MATCH($C33,'Hochlauf Kosten Kalk'!$B:$B,0))</f>
        <v/>
      </c>
      <c r="L33" s="53" t="str">
        <f t="array" ref="L33">INDEX('Hochlauf Kosten Kalk'!G:G,MATCH($C33,'Hochlauf Kosten Kalk'!$B:$B,0))</f>
        <v/>
      </c>
      <c r="M33" s="53">
        <f t="array" ref="M33">INDEX('Hochlauf Kosten Kalk'!H:H,MATCH($C33,'Hochlauf Kosten Kalk'!$B:$B,0))</f>
        <v>4095300</v>
      </c>
      <c r="N33" s="53">
        <f t="array" ref="N33">INDEX('Hochlauf Kosten Kalk'!I:I,MATCH($C33,'Hochlauf Kosten Kalk'!$B:$B,0))</f>
        <v>4095300</v>
      </c>
      <c r="O33" s="53">
        <f t="array" ref="O33">INDEX('Hochlauf Kosten Kalk'!J:J,MATCH($C33,'Hochlauf Kosten Kalk'!$B:$B,0))</f>
        <v>4095300</v>
      </c>
      <c r="P33" s="53">
        <f t="array" ref="P33">INDEX('Hochlauf Kosten Kalk'!K:K,MATCH($C33,'Hochlauf Kosten Kalk'!$B:$B,0))</f>
        <v>8190600</v>
      </c>
      <c r="Q33" s="53">
        <f t="array" ref="Q33">INDEX('Hochlauf Kosten Kalk'!L:L,MATCH($C33,'Hochlauf Kosten Kalk'!$B:$B,0))</f>
        <v>8190600</v>
      </c>
      <c r="R33" s="53">
        <f t="array" ref="R33">INDEX('Hochlauf Kosten Kalk'!M:M,MATCH($C33,'Hochlauf Kosten Kalk'!$B:$B,0))</f>
        <v>8190600</v>
      </c>
      <c r="S33" s="53">
        <f t="array" ref="S33">INDEX('Hochlauf Kosten Kalk'!N:N,MATCH($C33,'Hochlauf Kosten Kalk'!$B:$B,0))</f>
        <v>8190600</v>
      </c>
      <c r="T33" s="53">
        <f t="array" ref="T33">INDEX('Hochlauf Kosten Kalk'!O:O,MATCH($C33,'Hochlauf Kosten Kalk'!$B:$B,0))</f>
        <v>8190600</v>
      </c>
      <c r="U33" s="53">
        <f t="array" ref="U33">INDEX('Hochlauf Kosten Kalk'!P:P,MATCH($C33,'Hochlauf Kosten Kalk'!$B:$B,0))</f>
        <v>8190600</v>
      </c>
      <c r="V33" s="53">
        <f t="array" ref="V33">INDEX('Hochlauf Kosten Kalk'!Q:Q,MATCH($C33,'Hochlauf Kosten Kalk'!$B:$B,0))</f>
        <v>8190600</v>
      </c>
      <c r="W33" s="53">
        <f t="array" ref="W33">INDEX('Hochlauf Kosten Kalk'!R:R,MATCH($C33,'Hochlauf Kosten Kalk'!$B:$B,0))</f>
        <v>4095300</v>
      </c>
      <c r="X33" s="53">
        <f t="array" ref="X33">INDEX('Hochlauf Kosten Kalk'!S:S,MATCH($C33,'Hochlauf Kosten Kalk'!$B:$B,0))</f>
        <v>4095300</v>
      </c>
      <c r="Y33" s="53">
        <f t="array" ref="Y33">INDEX('Hochlauf Kosten Kalk'!T:T,MATCH($C33,'Hochlauf Kosten Kalk'!$B:$B,0))</f>
        <v>4095300</v>
      </c>
    </row>
    <row r="34" ht="39.75" customHeight="1">
      <c r="A34" s="47" t="str">
        <f t="array" ref="A34">INDEX('4. Mengen- und Kostenannahmen'!$A:$A,MATCH(C34,'4. Mengen- und Kostenannahmen'!B:B,0))</f>
        <v>31.2</v>
      </c>
      <c r="B34" s="47">
        <f t="array" ref="B34">INDEX('4. Mengen- und Kostenannahmen'!C:C,MATCH(C34,'4. Mengen- und Kostenannahmen'!B:B))</f>
        <v>10</v>
      </c>
      <c r="C34" s="48">
        <f t="shared" si="2"/>
        <v>31</v>
      </c>
      <c r="D34" s="49" t="str">
        <f t="array" ref="D34">INDEX('4. Mengen- und Kostenannahmen'!D:D,MATCH('1. Gesamtkosten'!$C34,'4. Mengen- und Kostenannahmen'!$B:$B,0))</f>
        <v>Hitzeviertel kühlen</v>
      </c>
      <c r="E34" s="50" t="str">
        <f t="array" ref="E34">INDEX('4. Mengen- und Kostenannahmen'!E:E,MATCH('1. Gesamtkosten'!$C34,'4. Mengen- und Kostenannahmen'!$B:$B,0))</f>
        <v>Hitzeviertel-Bäume pflanzen</v>
      </c>
      <c r="F34" s="50" t="str">
        <f t="array" ref="F34">INDEX('4. Mengen- und Kostenannahmen'!F:F,MATCH('1. Gesamtkosten'!$C34,'4. Mengen- und Kostenannahmen'!$B:$B,0))</f>
        <v>Pflanzung inkl. Bodenaushub, Substrat, Rigole , Standardbaumscheibe</v>
      </c>
      <c r="G34" s="51">
        <f t="shared" si="3"/>
        <v>240803640</v>
      </c>
      <c r="H34" s="52">
        <f t="array" ref="H34">IF(RIGHT($A34,1)*1=5,INDEX('4. Mengen- und Kostenannahmen'!X:X,MATCH('1. Gesamtkosten'!$C34,'4. Mengen- und Kostenannahmen'!$B:$B,0))*14,INDEX('4. Mengen- und Kostenannahmen'!X:X,MATCH('1. Gesamtkosten'!$C34,'4. Mengen- und Kostenannahmen'!$B:$B,0)))</f>
        <v>81906</v>
      </c>
      <c r="I34" s="53">
        <f t="array" ref="I34">INDEX('4. Mengen- und Kostenannahmen'!AC:AC,MATCH('1. Gesamtkosten'!$C34,'4. Mengen- und Kostenannahmen'!$B:$B,0))</f>
        <v>2940</v>
      </c>
      <c r="J34" s="14"/>
      <c r="K34" s="53" t="str">
        <f t="array" ref="K34">INDEX('Hochlauf Kosten Kalk'!F:F,MATCH($C34,'Hochlauf Kosten Kalk'!$B:$B,0))</f>
        <v/>
      </c>
      <c r="L34" s="53" t="str">
        <f t="array" ref="L34">INDEX('Hochlauf Kosten Kalk'!G:G,MATCH($C34,'Hochlauf Kosten Kalk'!$B:$B,0))</f>
        <v/>
      </c>
      <c r="M34" s="53">
        <f t="array" ref="M34">INDEX('Hochlauf Kosten Kalk'!H:H,MATCH($C34,'Hochlauf Kosten Kalk'!$B:$B,0))</f>
        <v>12040182</v>
      </c>
      <c r="N34" s="53">
        <f t="array" ref="N34">INDEX('Hochlauf Kosten Kalk'!I:I,MATCH($C34,'Hochlauf Kosten Kalk'!$B:$B,0))</f>
        <v>12040182</v>
      </c>
      <c r="O34" s="53">
        <f t="array" ref="O34">INDEX('Hochlauf Kosten Kalk'!J:J,MATCH($C34,'Hochlauf Kosten Kalk'!$B:$B,0))</f>
        <v>12040182</v>
      </c>
      <c r="P34" s="53">
        <f t="array" ref="P34">INDEX('Hochlauf Kosten Kalk'!K:K,MATCH($C34,'Hochlauf Kosten Kalk'!$B:$B,0))</f>
        <v>24080364</v>
      </c>
      <c r="Q34" s="53">
        <f t="array" ref="Q34">INDEX('Hochlauf Kosten Kalk'!L:L,MATCH($C34,'Hochlauf Kosten Kalk'!$B:$B,0))</f>
        <v>24080364</v>
      </c>
      <c r="R34" s="53">
        <f t="array" ref="R34">INDEX('Hochlauf Kosten Kalk'!M:M,MATCH($C34,'Hochlauf Kosten Kalk'!$B:$B,0))</f>
        <v>24080364</v>
      </c>
      <c r="S34" s="53">
        <f t="array" ref="S34">INDEX('Hochlauf Kosten Kalk'!N:N,MATCH($C34,'Hochlauf Kosten Kalk'!$B:$B,0))</f>
        <v>24080364</v>
      </c>
      <c r="T34" s="53">
        <f t="array" ref="T34">INDEX('Hochlauf Kosten Kalk'!O:O,MATCH($C34,'Hochlauf Kosten Kalk'!$B:$B,0))</f>
        <v>24080364</v>
      </c>
      <c r="U34" s="53">
        <f t="array" ref="U34">INDEX('Hochlauf Kosten Kalk'!P:P,MATCH($C34,'Hochlauf Kosten Kalk'!$B:$B,0))</f>
        <v>24080364</v>
      </c>
      <c r="V34" s="53">
        <f t="array" ref="V34">INDEX('Hochlauf Kosten Kalk'!Q:Q,MATCH($C34,'Hochlauf Kosten Kalk'!$B:$B,0))</f>
        <v>24080364</v>
      </c>
      <c r="W34" s="53">
        <f t="array" ref="W34">INDEX('Hochlauf Kosten Kalk'!R:R,MATCH($C34,'Hochlauf Kosten Kalk'!$B:$B,0))</f>
        <v>12040182</v>
      </c>
      <c r="X34" s="53">
        <f t="array" ref="X34">INDEX('Hochlauf Kosten Kalk'!S:S,MATCH($C34,'Hochlauf Kosten Kalk'!$B:$B,0))</f>
        <v>12040182</v>
      </c>
      <c r="Y34" s="53">
        <f t="array" ref="Y34">INDEX('Hochlauf Kosten Kalk'!T:T,MATCH($C34,'Hochlauf Kosten Kalk'!$B:$B,0))</f>
        <v>12040182</v>
      </c>
    </row>
    <row r="35" ht="39.75" customHeight="1">
      <c r="A35" s="47" t="str">
        <f t="array" ref="A35">INDEX('4. Mengen- und Kostenannahmen'!$A:$A,MATCH(C35,'4. Mengen- und Kostenannahmen'!B:B,0))</f>
        <v>32.2</v>
      </c>
      <c r="B35" s="47">
        <f t="array" ref="B35">INDEX('4. Mengen- und Kostenannahmen'!C:C,MATCH(C35,'4. Mengen- und Kostenannahmen'!B:B))</f>
        <v>10</v>
      </c>
      <c r="C35" s="48">
        <f t="shared" si="2"/>
        <v>32</v>
      </c>
      <c r="D35" s="49" t="str">
        <f t="array" ref="D35">INDEX('4. Mengen- und Kostenannahmen'!D:D,MATCH('1. Gesamtkosten'!$C35,'4. Mengen- und Kostenannahmen'!$B:$B,0))</f>
        <v>Hitzeviertel kühlen</v>
      </c>
      <c r="E35" s="50" t="str">
        <f t="array" ref="E35">INDEX('4. Mengen- und Kostenannahmen'!E:E,MATCH('1. Gesamtkosten'!$C35,'4. Mengen- und Kostenannahmen'!$B:$B,0))</f>
        <v>Hitzeviertel-Bäume pflanzen</v>
      </c>
      <c r="F35" s="50" t="str">
        <f t="array" ref="F35">INDEX('4. Mengen- und Kostenannahmen'!F:F,MATCH('1. Gesamtkosten'!$C35,'4. Mengen- und Kostenannahmen'!$B:$B,0))</f>
        <v>Fertigstellungspflege für ein Jahr des gepflanzten Jungbaums</v>
      </c>
      <c r="G35" s="51">
        <f t="shared" si="3"/>
        <v>39314880</v>
      </c>
      <c r="H35" s="52">
        <f t="array" ref="H35">IF(RIGHT($A35,1)*1=5,INDEX('4. Mengen- und Kostenannahmen'!X:X,MATCH('1. Gesamtkosten'!$C35,'4. Mengen- und Kostenannahmen'!$B:$B,0))*14,INDEX('4. Mengen- und Kostenannahmen'!X:X,MATCH('1. Gesamtkosten'!$C35,'4. Mengen- und Kostenannahmen'!$B:$B,0)))</f>
        <v>81906</v>
      </c>
      <c r="I35" s="53">
        <f t="array" ref="I35">INDEX('4. Mengen- und Kostenannahmen'!AC:AC,MATCH('1. Gesamtkosten'!$C35,'4. Mengen- und Kostenannahmen'!$B:$B,0))</f>
        <v>480</v>
      </c>
      <c r="J35" s="14"/>
      <c r="K35" s="53" t="str">
        <f t="array" ref="K35">INDEX('Hochlauf Kosten Kalk'!F:F,MATCH($C35,'Hochlauf Kosten Kalk'!$B:$B,0))</f>
        <v/>
      </c>
      <c r="L35" s="53" t="str">
        <f t="array" ref="L35">INDEX('Hochlauf Kosten Kalk'!G:G,MATCH($C35,'Hochlauf Kosten Kalk'!$B:$B,0))</f>
        <v/>
      </c>
      <c r="M35" s="53">
        <f t="array" ref="M35">INDEX('Hochlauf Kosten Kalk'!H:H,MATCH($C35,'Hochlauf Kosten Kalk'!$B:$B,0))</f>
        <v>1965744</v>
      </c>
      <c r="N35" s="53">
        <f t="array" ref="N35">INDEX('Hochlauf Kosten Kalk'!I:I,MATCH($C35,'Hochlauf Kosten Kalk'!$B:$B,0))</f>
        <v>1965744</v>
      </c>
      <c r="O35" s="53">
        <f t="array" ref="O35">INDEX('Hochlauf Kosten Kalk'!J:J,MATCH($C35,'Hochlauf Kosten Kalk'!$B:$B,0))</f>
        <v>1965744</v>
      </c>
      <c r="P35" s="53">
        <f t="array" ref="P35">INDEX('Hochlauf Kosten Kalk'!K:K,MATCH($C35,'Hochlauf Kosten Kalk'!$B:$B,0))</f>
        <v>3931488</v>
      </c>
      <c r="Q35" s="53">
        <f t="array" ref="Q35">INDEX('Hochlauf Kosten Kalk'!L:L,MATCH($C35,'Hochlauf Kosten Kalk'!$B:$B,0))</f>
        <v>3931488</v>
      </c>
      <c r="R35" s="53">
        <f t="array" ref="R35">INDEX('Hochlauf Kosten Kalk'!M:M,MATCH($C35,'Hochlauf Kosten Kalk'!$B:$B,0))</f>
        <v>3931488</v>
      </c>
      <c r="S35" s="53">
        <f t="array" ref="S35">INDEX('Hochlauf Kosten Kalk'!N:N,MATCH($C35,'Hochlauf Kosten Kalk'!$B:$B,0))</f>
        <v>3931488</v>
      </c>
      <c r="T35" s="53">
        <f t="array" ref="T35">INDEX('Hochlauf Kosten Kalk'!O:O,MATCH($C35,'Hochlauf Kosten Kalk'!$B:$B,0))</f>
        <v>3931488</v>
      </c>
      <c r="U35" s="53">
        <f t="array" ref="U35">INDEX('Hochlauf Kosten Kalk'!P:P,MATCH($C35,'Hochlauf Kosten Kalk'!$B:$B,0))</f>
        <v>3931488</v>
      </c>
      <c r="V35" s="53">
        <f t="array" ref="V35">INDEX('Hochlauf Kosten Kalk'!Q:Q,MATCH($C35,'Hochlauf Kosten Kalk'!$B:$B,0))</f>
        <v>3931488</v>
      </c>
      <c r="W35" s="53">
        <f t="array" ref="W35">INDEX('Hochlauf Kosten Kalk'!R:R,MATCH($C35,'Hochlauf Kosten Kalk'!$B:$B,0))</f>
        <v>1965744</v>
      </c>
      <c r="X35" s="53">
        <f t="array" ref="X35">INDEX('Hochlauf Kosten Kalk'!S:S,MATCH($C35,'Hochlauf Kosten Kalk'!$B:$B,0))</f>
        <v>1965744</v>
      </c>
      <c r="Y35" s="53">
        <f t="array" ref="Y35">INDEX('Hochlauf Kosten Kalk'!T:T,MATCH($C35,'Hochlauf Kosten Kalk'!$B:$B,0))</f>
        <v>1965744</v>
      </c>
    </row>
    <row r="36" ht="39.75" customHeight="1">
      <c r="A36" s="47" t="str">
        <f t="array" ref="A36">INDEX('4. Mengen- und Kostenannahmen'!$A:$A,MATCH(C36,'4. Mengen- und Kostenannahmen'!B:B,0))</f>
        <v>33.2</v>
      </c>
      <c r="B36" s="47">
        <f t="array" ref="B36">INDEX('4. Mengen- und Kostenannahmen'!C:C,MATCH(C36,'4. Mengen- und Kostenannahmen'!B:B))</f>
        <v>10</v>
      </c>
      <c r="C36" s="48">
        <f t="shared" si="2"/>
        <v>33</v>
      </c>
      <c r="D36" s="49" t="str">
        <f t="array" ref="D36">INDEX('4. Mengen- und Kostenannahmen'!D:D,MATCH('1. Gesamtkosten'!$C36,'4. Mengen- und Kostenannahmen'!$B:$B,0))</f>
        <v>Hitzeviertel kühlen</v>
      </c>
      <c r="E36" s="50" t="str">
        <f t="array" ref="E36">INDEX('4. Mengen- und Kostenannahmen'!E:E,MATCH('1. Gesamtkosten'!$C36,'4. Mengen- und Kostenannahmen'!$B:$B,0))</f>
        <v>Hitzeviertel-Bäume pflanzen</v>
      </c>
      <c r="F36" s="50" t="str">
        <f t="array" ref="F36">INDEX('4. Mengen- und Kostenannahmen'!F:F,MATCH('1. Gesamtkosten'!$C36,'4. Mengen- und Kostenannahmen'!$B:$B,0))</f>
        <v>Entwicklungspflege über 8 Jahre</v>
      </c>
      <c r="G36" s="51">
        <f t="shared" si="3"/>
        <v>271600296</v>
      </c>
      <c r="H36" s="52">
        <f t="array" ref="H36">IF(RIGHT($A36,1)*1=5,INDEX('4. Mengen- und Kostenannahmen'!X:X,MATCH('1. Gesamtkosten'!$C36,'4. Mengen- und Kostenannahmen'!$B:$B,0))*14,INDEX('4. Mengen- und Kostenannahmen'!X:X,MATCH('1. Gesamtkosten'!$C36,'4. Mengen- und Kostenannahmen'!$B:$B,0)))</f>
        <v>81906</v>
      </c>
      <c r="I36" s="53">
        <f t="array" ref="I36">INDEX('4. Mengen- und Kostenannahmen'!AC:AC,MATCH('1. Gesamtkosten'!$C36,'4. Mengen- und Kostenannahmen'!$B:$B,0))</f>
        <v>3316</v>
      </c>
      <c r="J36" s="14"/>
      <c r="K36" s="53" t="str">
        <f t="array" ref="K36">INDEX('Hochlauf Kosten Kalk'!F:F,MATCH($C36,'Hochlauf Kosten Kalk'!$B:$B,0))</f>
        <v/>
      </c>
      <c r="L36" s="53" t="str">
        <f t="array" ref="L36">INDEX('Hochlauf Kosten Kalk'!G:G,MATCH($C36,'Hochlauf Kosten Kalk'!$B:$B,0))</f>
        <v/>
      </c>
      <c r="M36" s="53">
        <f t="array" ref="M36">INDEX('Hochlauf Kosten Kalk'!H:H,MATCH($C36,'Hochlauf Kosten Kalk'!$B:$B,0))</f>
        <v>13580014.8</v>
      </c>
      <c r="N36" s="53">
        <f t="array" ref="N36">INDEX('Hochlauf Kosten Kalk'!I:I,MATCH($C36,'Hochlauf Kosten Kalk'!$B:$B,0))</f>
        <v>13580014.8</v>
      </c>
      <c r="O36" s="53">
        <f t="array" ref="O36">INDEX('Hochlauf Kosten Kalk'!J:J,MATCH($C36,'Hochlauf Kosten Kalk'!$B:$B,0))</f>
        <v>13580014.8</v>
      </c>
      <c r="P36" s="53">
        <f t="array" ref="P36">INDEX('Hochlauf Kosten Kalk'!K:K,MATCH($C36,'Hochlauf Kosten Kalk'!$B:$B,0))</f>
        <v>27160029.6</v>
      </c>
      <c r="Q36" s="53">
        <f t="array" ref="Q36">INDEX('Hochlauf Kosten Kalk'!L:L,MATCH($C36,'Hochlauf Kosten Kalk'!$B:$B,0))</f>
        <v>27160029.6</v>
      </c>
      <c r="R36" s="53">
        <f t="array" ref="R36">INDEX('Hochlauf Kosten Kalk'!M:M,MATCH($C36,'Hochlauf Kosten Kalk'!$B:$B,0))</f>
        <v>27160029.6</v>
      </c>
      <c r="S36" s="53">
        <f t="array" ref="S36">INDEX('Hochlauf Kosten Kalk'!N:N,MATCH($C36,'Hochlauf Kosten Kalk'!$B:$B,0))</f>
        <v>27160029.6</v>
      </c>
      <c r="T36" s="53">
        <f t="array" ref="T36">INDEX('Hochlauf Kosten Kalk'!O:O,MATCH($C36,'Hochlauf Kosten Kalk'!$B:$B,0))</f>
        <v>27160029.6</v>
      </c>
      <c r="U36" s="53">
        <f t="array" ref="U36">INDEX('Hochlauf Kosten Kalk'!P:P,MATCH($C36,'Hochlauf Kosten Kalk'!$B:$B,0))</f>
        <v>27160029.6</v>
      </c>
      <c r="V36" s="53">
        <f t="array" ref="V36">INDEX('Hochlauf Kosten Kalk'!Q:Q,MATCH($C36,'Hochlauf Kosten Kalk'!$B:$B,0))</f>
        <v>27160029.6</v>
      </c>
      <c r="W36" s="53">
        <f t="array" ref="W36">INDEX('Hochlauf Kosten Kalk'!R:R,MATCH($C36,'Hochlauf Kosten Kalk'!$B:$B,0))</f>
        <v>13580014.8</v>
      </c>
      <c r="X36" s="53">
        <f t="array" ref="X36">INDEX('Hochlauf Kosten Kalk'!S:S,MATCH($C36,'Hochlauf Kosten Kalk'!$B:$B,0))</f>
        <v>13580014.8</v>
      </c>
      <c r="Y36" s="53">
        <f t="array" ref="Y36">INDEX('Hochlauf Kosten Kalk'!T:T,MATCH($C36,'Hochlauf Kosten Kalk'!$B:$B,0))</f>
        <v>13580014.8</v>
      </c>
    </row>
    <row r="37" ht="39.75" customHeight="1">
      <c r="A37" s="47" t="str">
        <f t="array" ref="A37">INDEX('4. Mengen- und Kostenannahmen'!$A:$A,MATCH(C37,'4. Mengen- und Kostenannahmen'!B:B,0))</f>
        <v>34.5</v>
      </c>
      <c r="B37" s="47">
        <f t="array" ref="B37">INDEX('4. Mengen- und Kostenannahmen'!C:C,MATCH(C37,'4. Mengen- und Kostenannahmen'!B:B))</f>
        <v>11</v>
      </c>
      <c r="C37" s="48">
        <f t="shared" si="2"/>
        <v>34</v>
      </c>
      <c r="D37" s="49" t="str">
        <f t="array" ref="D37">INDEX('4. Mengen- und Kostenannahmen'!D:D,MATCH('1. Gesamtkosten'!$C37,'4. Mengen- und Kostenannahmen'!$B:$B,0))</f>
        <v>Bürgerschaftliches Engagement aktivieren</v>
      </c>
      <c r="E37" s="50" t="str">
        <f t="array" ref="E37">INDEX('4. Mengen- und Kostenannahmen'!E:E,MATCH('1. Gesamtkosten'!$C37,'4. Mengen- und Kostenannahmen'!$B:$B,0))</f>
        <v>Baumpflanzungsrecht von Baumscheiben</v>
      </c>
      <c r="F37" s="50" t="str">
        <f t="array" ref="F37">INDEX('4. Mengen- und Kostenannahmen'!F:F,MATCH('1. Gesamtkosten'!$C37,'4. Mengen- und Kostenannahmen'!$B:$B,0))</f>
        <v>Tendenziell höherer Kontroll- und Kommunikationsaufwand mit Bürgern</v>
      </c>
      <c r="G37" s="51">
        <f t="shared" si="3"/>
        <v>10584000</v>
      </c>
      <c r="H37" s="52">
        <f t="array" ref="H37">IF(RIGHT($A37,1)*1=5,INDEX('4. Mengen- und Kostenannahmen'!X:X,MATCH('1. Gesamtkosten'!$C37,'4. Mengen- und Kostenannahmen'!$B:$B,0))*14,INDEX('4. Mengen- und Kostenannahmen'!X:X,MATCH('1. Gesamtkosten'!$C37,'4. Mengen- und Kostenannahmen'!$B:$B,0)))</f>
        <v>604800</v>
      </c>
      <c r="I37" s="53">
        <f t="array" ref="I37">INDEX('4. Mengen- und Kostenannahmen'!AC:AC,MATCH('1. Gesamtkosten'!$C37,'4. Mengen- und Kostenannahmen'!$B:$B,0))</f>
        <v>17.5</v>
      </c>
      <c r="J37" s="14"/>
      <c r="K37" s="53" t="str">
        <f t="array" ref="K37">INDEX('Hochlauf Kosten Kalk'!F:F,MATCH($C37,'Hochlauf Kosten Kalk'!$B:$B,0))</f>
        <v/>
      </c>
      <c r="L37" s="53">
        <f t="array" ref="L37">INDEX('Hochlauf Kosten Kalk'!G:G,MATCH($C37,'Hochlauf Kosten Kalk'!$B:$B,0))</f>
        <v>756000</v>
      </c>
      <c r="M37" s="53">
        <f t="array" ref="M37">INDEX('Hochlauf Kosten Kalk'!H:H,MATCH($C37,'Hochlauf Kosten Kalk'!$B:$B,0))</f>
        <v>756000</v>
      </c>
      <c r="N37" s="53">
        <f t="array" ref="N37">INDEX('Hochlauf Kosten Kalk'!I:I,MATCH($C37,'Hochlauf Kosten Kalk'!$B:$B,0))</f>
        <v>756000</v>
      </c>
      <c r="O37" s="53">
        <f t="array" ref="O37">INDEX('Hochlauf Kosten Kalk'!J:J,MATCH($C37,'Hochlauf Kosten Kalk'!$B:$B,0))</f>
        <v>756000</v>
      </c>
      <c r="P37" s="53">
        <f t="array" ref="P37">INDEX('Hochlauf Kosten Kalk'!K:K,MATCH($C37,'Hochlauf Kosten Kalk'!$B:$B,0))</f>
        <v>756000</v>
      </c>
      <c r="Q37" s="53">
        <f t="array" ref="Q37">INDEX('Hochlauf Kosten Kalk'!L:L,MATCH($C37,'Hochlauf Kosten Kalk'!$B:$B,0))</f>
        <v>756000</v>
      </c>
      <c r="R37" s="53">
        <f t="array" ref="R37">INDEX('Hochlauf Kosten Kalk'!M:M,MATCH($C37,'Hochlauf Kosten Kalk'!$B:$B,0))</f>
        <v>756000</v>
      </c>
      <c r="S37" s="53">
        <f t="array" ref="S37">INDEX('Hochlauf Kosten Kalk'!N:N,MATCH($C37,'Hochlauf Kosten Kalk'!$B:$B,0))</f>
        <v>756000</v>
      </c>
      <c r="T37" s="53">
        <f t="array" ref="T37">INDEX('Hochlauf Kosten Kalk'!O:O,MATCH($C37,'Hochlauf Kosten Kalk'!$B:$B,0))</f>
        <v>756000</v>
      </c>
      <c r="U37" s="53">
        <f t="array" ref="U37">INDEX('Hochlauf Kosten Kalk'!P:P,MATCH($C37,'Hochlauf Kosten Kalk'!$B:$B,0))</f>
        <v>756000</v>
      </c>
      <c r="V37" s="53">
        <f t="array" ref="V37">INDEX('Hochlauf Kosten Kalk'!Q:Q,MATCH($C37,'Hochlauf Kosten Kalk'!$B:$B,0))</f>
        <v>756000</v>
      </c>
      <c r="W37" s="53">
        <f t="array" ref="W37">INDEX('Hochlauf Kosten Kalk'!R:R,MATCH($C37,'Hochlauf Kosten Kalk'!$B:$B,0))</f>
        <v>756000</v>
      </c>
      <c r="X37" s="53">
        <f t="array" ref="X37">INDEX('Hochlauf Kosten Kalk'!S:S,MATCH($C37,'Hochlauf Kosten Kalk'!$B:$B,0))</f>
        <v>756000</v>
      </c>
      <c r="Y37" s="53">
        <f t="array" ref="Y37">INDEX('Hochlauf Kosten Kalk'!T:T,MATCH($C37,'Hochlauf Kosten Kalk'!$B:$B,0))</f>
        <v>756000</v>
      </c>
    </row>
    <row r="38" ht="39.75" customHeight="1">
      <c r="A38" s="47" t="str">
        <f t="array" ref="A38">INDEX('4. Mengen- und Kostenannahmen'!$A:$A,MATCH(C38,'4. Mengen- und Kostenannahmen'!B:B,0))</f>
        <v>35.1</v>
      </c>
      <c r="B38" s="47">
        <f t="array" ref="B38">INDEX('4. Mengen- und Kostenannahmen'!C:C,MATCH(C38,'4. Mengen- und Kostenannahmen'!B:B))</f>
        <v>11</v>
      </c>
      <c r="C38" s="48">
        <f t="shared" si="2"/>
        <v>35</v>
      </c>
      <c r="D38" s="49" t="str">
        <f t="array" ref="D38">INDEX('4. Mengen- und Kostenannahmen'!D:D,MATCH('1. Gesamtkosten'!$C38,'4. Mengen- und Kostenannahmen'!$B:$B,0))</f>
        <v>Bürgerschaftliches Engagement aktivieren</v>
      </c>
      <c r="E38" s="50" t="str">
        <f t="array" ref="E38">INDEX('4. Mengen- und Kostenannahmen'!E:E,MATCH('1. Gesamtkosten'!$C38,'4. Mengen- und Kostenannahmen'!$B:$B,0))</f>
        <v>Erarbeitung Rechtsverordnung</v>
      </c>
      <c r="F38" s="50" t="str">
        <f t="array" ref="F38">INDEX('4. Mengen- und Kostenannahmen'!F:F,MATCH('1. Gesamtkosten'!$C38,'4. Mengen- und Kostenannahmen'!$B:$B,0))</f>
        <v>Erarbeitung und Abstimmung Rechtsverordnung</v>
      </c>
      <c r="G38" s="51">
        <f t="shared" si="3"/>
        <v>12000</v>
      </c>
      <c r="H38" s="52">
        <f t="array" ref="H38">IF(RIGHT($A38,1)*1=5,INDEX('4. Mengen- und Kostenannahmen'!X:X,MATCH('1. Gesamtkosten'!$C38,'4. Mengen- und Kostenannahmen'!$B:$B,0))*14,INDEX('4. Mengen- und Kostenannahmen'!X:X,MATCH('1. Gesamtkosten'!$C38,'4. Mengen- und Kostenannahmen'!$B:$B,0)))</f>
        <v>1</v>
      </c>
      <c r="I38" s="53">
        <f t="array" ref="I38">INDEX('4. Mengen- und Kostenannahmen'!AC:AC,MATCH('1. Gesamtkosten'!$C38,'4. Mengen- und Kostenannahmen'!$B:$B,0))</f>
        <v>12000</v>
      </c>
      <c r="J38" s="14"/>
      <c r="K38" s="53">
        <f t="array" ref="K38">INDEX('Hochlauf Kosten Kalk'!F:F,MATCH($C38,'Hochlauf Kosten Kalk'!$B:$B,0))</f>
        <v>6000</v>
      </c>
      <c r="L38" s="53">
        <f t="array" ref="L38">INDEX('Hochlauf Kosten Kalk'!G:G,MATCH($C38,'Hochlauf Kosten Kalk'!$B:$B,0))</f>
        <v>6000</v>
      </c>
      <c r="M38" s="53" t="str">
        <f t="array" ref="M38">INDEX('Hochlauf Kosten Kalk'!H:H,MATCH($C38,'Hochlauf Kosten Kalk'!$B:$B,0))</f>
        <v/>
      </c>
      <c r="N38" s="53" t="str">
        <f t="array" ref="N38">INDEX('Hochlauf Kosten Kalk'!I:I,MATCH($C38,'Hochlauf Kosten Kalk'!$B:$B,0))</f>
        <v/>
      </c>
      <c r="O38" s="53" t="str">
        <f t="array" ref="O38">INDEX('Hochlauf Kosten Kalk'!J:J,MATCH($C38,'Hochlauf Kosten Kalk'!$B:$B,0))</f>
        <v/>
      </c>
      <c r="P38" s="53" t="str">
        <f t="array" ref="P38">INDEX('Hochlauf Kosten Kalk'!K:K,MATCH($C38,'Hochlauf Kosten Kalk'!$B:$B,0))</f>
        <v/>
      </c>
      <c r="Q38" s="53" t="str">
        <f t="array" ref="Q38">INDEX('Hochlauf Kosten Kalk'!L:L,MATCH($C38,'Hochlauf Kosten Kalk'!$B:$B,0))</f>
        <v/>
      </c>
      <c r="R38" s="53" t="str">
        <f t="array" ref="R38">INDEX('Hochlauf Kosten Kalk'!M:M,MATCH($C38,'Hochlauf Kosten Kalk'!$B:$B,0))</f>
        <v/>
      </c>
      <c r="S38" s="53" t="str">
        <f t="array" ref="S38">INDEX('Hochlauf Kosten Kalk'!N:N,MATCH($C38,'Hochlauf Kosten Kalk'!$B:$B,0))</f>
        <v/>
      </c>
      <c r="T38" s="53" t="str">
        <f t="array" ref="T38">INDEX('Hochlauf Kosten Kalk'!O:O,MATCH($C38,'Hochlauf Kosten Kalk'!$B:$B,0))</f>
        <v/>
      </c>
      <c r="U38" s="53" t="str">
        <f t="array" ref="U38">INDEX('Hochlauf Kosten Kalk'!P:P,MATCH($C38,'Hochlauf Kosten Kalk'!$B:$B,0))</f>
        <v/>
      </c>
      <c r="V38" s="53" t="str">
        <f t="array" ref="V38">INDEX('Hochlauf Kosten Kalk'!Q:Q,MATCH($C38,'Hochlauf Kosten Kalk'!$B:$B,0))</f>
        <v/>
      </c>
      <c r="W38" s="53" t="str">
        <f t="array" ref="W38">INDEX('Hochlauf Kosten Kalk'!R:R,MATCH($C38,'Hochlauf Kosten Kalk'!$B:$B,0))</f>
        <v/>
      </c>
      <c r="X38" s="53" t="str">
        <f t="array" ref="X38">INDEX('Hochlauf Kosten Kalk'!S:S,MATCH($C38,'Hochlauf Kosten Kalk'!$B:$B,0))</f>
        <v/>
      </c>
      <c r="Y38" s="53" t="str">
        <f t="array" ref="Y38">INDEX('Hochlauf Kosten Kalk'!T:T,MATCH($C38,'Hochlauf Kosten Kalk'!$B:$B,0))</f>
        <v/>
      </c>
    </row>
    <row r="39" ht="39.75" customHeight="1">
      <c r="A39" s="47" t="str">
        <f t="array" ref="A39">INDEX('4. Mengen- und Kostenannahmen'!$A:$A,MATCH(C39,'4. Mengen- und Kostenannahmen'!B:B,0))</f>
        <v>36.1</v>
      </c>
      <c r="B39" s="47">
        <f t="array" ref="B39">INDEX('4. Mengen- und Kostenannahmen'!C:C,MATCH(C39,'4. Mengen- und Kostenannahmen'!B:B))</f>
        <v>12</v>
      </c>
      <c r="C39" s="48">
        <f t="shared" si="2"/>
        <v>36</v>
      </c>
      <c r="D39" s="49" t="str">
        <f t="array" ref="D39">INDEX('4. Mengen- und Kostenannahmen'!D:D,MATCH('1. Gesamtkosten'!$C39,'4. Mengen- und Kostenannahmen'!$B:$B,0))</f>
        <v>Hitzeaktionen planen und umsetzen</v>
      </c>
      <c r="E39" s="50" t="str">
        <f t="array" ref="E39">INDEX('4. Mengen- und Kostenannahmen'!E:E,MATCH('1. Gesamtkosten'!$C39,'4. Mengen- und Kostenannahmen'!$B:$B,0))</f>
        <v>Landes- und Bezirkshitzeaktionsplanung</v>
      </c>
      <c r="F39" s="50" t="str">
        <f t="array" ref="F39">INDEX('4. Mengen- und Kostenannahmen'!F:F,MATCH('1. Gesamtkosten'!$C39,'4. Mengen- und Kostenannahmen'!$B:$B,0))</f>
        <v>Erstmalige Aufstellungen; Evaluierung und Aktualisierung; Umsetzung</v>
      </c>
      <c r="G39" s="51">
        <f t="shared" si="3"/>
        <v>520000</v>
      </c>
      <c r="H39" s="52">
        <f t="array" ref="H39">IF(RIGHT($A39,1)*1=5,INDEX('4. Mengen- und Kostenannahmen'!X:X,MATCH('1. Gesamtkosten'!$C39,'4. Mengen- und Kostenannahmen'!$B:$B,0))*14,INDEX('4. Mengen- und Kostenannahmen'!X:X,MATCH('1. Gesamtkosten'!$C39,'4. Mengen- und Kostenannahmen'!$B:$B,0)))</f>
        <v>13</v>
      </c>
      <c r="I39" s="53">
        <f t="array" ref="I39">INDEX('4. Mengen- und Kostenannahmen'!AC:AC,MATCH('1. Gesamtkosten'!$C39,'4. Mengen- und Kostenannahmen'!$B:$B,0))</f>
        <v>40000</v>
      </c>
      <c r="J39" s="14"/>
      <c r="K39" s="53">
        <f t="array" ref="K39">INDEX('Hochlauf Kosten Kalk'!F:F,MATCH($C39,'Hochlauf Kosten Kalk'!$B:$B,0))</f>
        <v>260000</v>
      </c>
      <c r="L39" s="53">
        <f t="array" ref="L39">INDEX('Hochlauf Kosten Kalk'!G:G,MATCH($C39,'Hochlauf Kosten Kalk'!$B:$B,0))</f>
        <v>260000</v>
      </c>
      <c r="M39" s="53" t="str">
        <f t="array" ref="M39">INDEX('Hochlauf Kosten Kalk'!H:H,MATCH($C39,'Hochlauf Kosten Kalk'!$B:$B,0))</f>
        <v/>
      </c>
      <c r="N39" s="53" t="str">
        <f t="array" ref="N39">INDEX('Hochlauf Kosten Kalk'!I:I,MATCH($C39,'Hochlauf Kosten Kalk'!$B:$B,0))</f>
        <v/>
      </c>
      <c r="O39" s="53" t="str">
        <f t="array" ref="O39">INDEX('Hochlauf Kosten Kalk'!J:J,MATCH($C39,'Hochlauf Kosten Kalk'!$B:$B,0))</f>
        <v/>
      </c>
      <c r="P39" s="53" t="str">
        <f t="array" ref="P39">INDEX('Hochlauf Kosten Kalk'!K:K,MATCH($C39,'Hochlauf Kosten Kalk'!$B:$B,0))</f>
        <v/>
      </c>
      <c r="Q39" s="53" t="str">
        <f t="array" ref="Q39">INDEX('Hochlauf Kosten Kalk'!L:L,MATCH($C39,'Hochlauf Kosten Kalk'!$B:$B,0))</f>
        <v/>
      </c>
      <c r="R39" s="53" t="str">
        <f t="array" ref="R39">INDEX('Hochlauf Kosten Kalk'!M:M,MATCH($C39,'Hochlauf Kosten Kalk'!$B:$B,0))</f>
        <v/>
      </c>
      <c r="S39" s="53" t="str">
        <f t="array" ref="S39">INDEX('Hochlauf Kosten Kalk'!N:N,MATCH($C39,'Hochlauf Kosten Kalk'!$B:$B,0))</f>
        <v/>
      </c>
      <c r="T39" s="53" t="str">
        <f t="array" ref="T39">INDEX('Hochlauf Kosten Kalk'!O:O,MATCH($C39,'Hochlauf Kosten Kalk'!$B:$B,0))</f>
        <v/>
      </c>
      <c r="U39" s="53" t="str">
        <f t="array" ref="U39">INDEX('Hochlauf Kosten Kalk'!P:P,MATCH($C39,'Hochlauf Kosten Kalk'!$B:$B,0))</f>
        <v/>
      </c>
      <c r="V39" s="53" t="str">
        <f t="array" ref="V39">INDEX('Hochlauf Kosten Kalk'!Q:Q,MATCH($C39,'Hochlauf Kosten Kalk'!$B:$B,0))</f>
        <v/>
      </c>
      <c r="W39" s="53" t="str">
        <f t="array" ref="W39">INDEX('Hochlauf Kosten Kalk'!R:R,MATCH($C39,'Hochlauf Kosten Kalk'!$B:$B,0))</f>
        <v/>
      </c>
      <c r="X39" s="53" t="str">
        <f t="array" ref="X39">INDEX('Hochlauf Kosten Kalk'!S:S,MATCH($C39,'Hochlauf Kosten Kalk'!$B:$B,0))</f>
        <v/>
      </c>
      <c r="Y39" s="53" t="str">
        <f t="array" ref="Y39">INDEX('Hochlauf Kosten Kalk'!T:T,MATCH($C39,'Hochlauf Kosten Kalk'!$B:$B,0))</f>
        <v/>
      </c>
    </row>
    <row r="40" ht="39.75" customHeight="1">
      <c r="A40" s="47" t="str">
        <f t="array" ref="A40">INDEX('4. Mengen- und Kostenannahmen'!$A:$A,MATCH(C40,'4. Mengen- und Kostenannahmen'!B:B,0))</f>
        <v>37.5</v>
      </c>
      <c r="B40" s="47">
        <f t="array" ref="B40">INDEX('4. Mengen- und Kostenannahmen'!C:C,MATCH(C40,'4. Mengen- und Kostenannahmen'!B:B))</f>
        <v>13</v>
      </c>
      <c r="C40" s="48">
        <f t="shared" si="2"/>
        <v>37</v>
      </c>
      <c r="D40" s="49" t="str">
        <f t="array" ref="D40">INDEX('4. Mengen- und Kostenannahmen'!D:D,MATCH('1. Gesamtkosten'!$C40,'4. Mengen- und Kostenannahmen'!$B:$B,0))</f>
        <v>Klimaanpassungsgovernance aufsetzen</v>
      </c>
      <c r="E40" s="50" t="str">
        <f t="array" ref="E40">INDEX('4. Mengen- und Kostenannahmen'!E:E,MATCH('1. Gesamtkosten'!$C40,'4. Mengen- und Kostenannahmen'!$B:$B,0))</f>
        <v>Aufstellung und Aktualisierung Klimaanpassungsprogramm</v>
      </c>
      <c r="F40" s="50" t="str">
        <f t="array" ref="F40">INDEX('4. Mengen- und Kostenannahmen'!F:F,MATCH('1. Gesamtkosten'!$C40,'4. Mengen- und Kostenannahmen'!$B:$B,0))</f>
        <v>Erstmalige Aufstellung auf Basis des Gesetzes und sonstiger KLimaanpassungsmaßnahmen des Landes Berlin (u.a. BEK); Fortschreibung</v>
      </c>
      <c r="G40" s="51">
        <f t="shared" si="3"/>
        <v>1400000</v>
      </c>
      <c r="H40" s="52">
        <f t="array" ref="H40">IF(RIGHT($A40,1)*1=5,INDEX('4. Mengen- und Kostenannahmen'!X:X,MATCH('1. Gesamtkosten'!$C40,'4. Mengen- und Kostenannahmen'!$B:$B,0))*14,INDEX('4. Mengen- und Kostenannahmen'!X:X,MATCH('1. Gesamtkosten'!$C40,'4. Mengen- und Kostenannahmen'!$B:$B,0)))</f>
        <v>14</v>
      </c>
      <c r="I40" s="53">
        <f t="array" ref="I40">INDEX('4. Mengen- und Kostenannahmen'!AC:AC,MATCH('1. Gesamtkosten'!$C40,'4. Mengen- und Kostenannahmen'!$B:$B,0))</f>
        <v>100000</v>
      </c>
      <c r="J40" s="14"/>
      <c r="K40" s="53" t="str">
        <f t="array" ref="K40">INDEX('Hochlauf Kosten Kalk'!F:F,MATCH($C40,'Hochlauf Kosten Kalk'!$B:$B,0))</f>
        <v/>
      </c>
      <c r="L40" s="53">
        <f t="array" ref="L40">INDEX('Hochlauf Kosten Kalk'!G:G,MATCH($C40,'Hochlauf Kosten Kalk'!$B:$B,0))</f>
        <v>100000</v>
      </c>
      <c r="M40" s="53">
        <f t="array" ref="M40">INDEX('Hochlauf Kosten Kalk'!H:H,MATCH($C40,'Hochlauf Kosten Kalk'!$B:$B,0))</f>
        <v>100000</v>
      </c>
      <c r="N40" s="53">
        <f t="array" ref="N40">INDEX('Hochlauf Kosten Kalk'!I:I,MATCH($C40,'Hochlauf Kosten Kalk'!$B:$B,0))</f>
        <v>100000</v>
      </c>
      <c r="O40" s="53">
        <f t="array" ref="O40">INDEX('Hochlauf Kosten Kalk'!J:J,MATCH($C40,'Hochlauf Kosten Kalk'!$B:$B,0))</f>
        <v>100000</v>
      </c>
      <c r="P40" s="53">
        <f t="array" ref="P40">INDEX('Hochlauf Kosten Kalk'!K:K,MATCH($C40,'Hochlauf Kosten Kalk'!$B:$B,0))</f>
        <v>100000</v>
      </c>
      <c r="Q40" s="53">
        <f t="array" ref="Q40">INDEX('Hochlauf Kosten Kalk'!L:L,MATCH($C40,'Hochlauf Kosten Kalk'!$B:$B,0))</f>
        <v>100000</v>
      </c>
      <c r="R40" s="53">
        <f t="array" ref="R40">INDEX('Hochlauf Kosten Kalk'!M:M,MATCH($C40,'Hochlauf Kosten Kalk'!$B:$B,0))</f>
        <v>100000</v>
      </c>
      <c r="S40" s="53">
        <f t="array" ref="S40">INDEX('Hochlauf Kosten Kalk'!N:N,MATCH($C40,'Hochlauf Kosten Kalk'!$B:$B,0))</f>
        <v>100000</v>
      </c>
      <c r="T40" s="53">
        <f t="array" ref="T40">INDEX('Hochlauf Kosten Kalk'!O:O,MATCH($C40,'Hochlauf Kosten Kalk'!$B:$B,0))</f>
        <v>100000</v>
      </c>
      <c r="U40" s="53">
        <f t="array" ref="U40">INDEX('Hochlauf Kosten Kalk'!P:P,MATCH($C40,'Hochlauf Kosten Kalk'!$B:$B,0))</f>
        <v>100000</v>
      </c>
      <c r="V40" s="53">
        <f t="array" ref="V40">INDEX('Hochlauf Kosten Kalk'!Q:Q,MATCH($C40,'Hochlauf Kosten Kalk'!$B:$B,0))</f>
        <v>100000</v>
      </c>
      <c r="W40" s="53">
        <f t="array" ref="W40">INDEX('Hochlauf Kosten Kalk'!R:R,MATCH($C40,'Hochlauf Kosten Kalk'!$B:$B,0))</f>
        <v>100000</v>
      </c>
      <c r="X40" s="53">
        <f t="array" ref="X40">INDEX('Hochlauf Kosten Kalk'!S:S,MATCH($C40,'Hochlauf Kosten Kalk'!$B:$B,0))</f>
        <v>100000</v>
      </c>
      <c r="Y40" s="53">
        <f t="array" ref="Y40">INDEX('Hochlauf Kosten Kalk'!T:T,MATCH($C40,'Hochlauf Kosten Kalk'!$B:$B,0))</f>
        <v>100000</v>
      </c>
    </row>
    <row r="41" ht="39.75" customHeight="1">
      <c r="A41" s="47" t="str">
        <f t="array" ref="A41">INDEX('4. Mengen- und Kostenannahmen'!$A:$A,MATCH(C41,'4. Mengen- und Kostenannahmen'!B:B,0))</f>
        <v>38.5</v>
      </c>
      <c r="B41" s="47">
        <f t="array" ref="B41">INDEX('4. Mengen- und Kostenannahmen'!C:C,MATCH(C41,'4. Mengen- und Kostenannahmen'!B:B))</f>
        <v>13</v>
      </c>
      <c r="C41" s="48">
        <f t="shared" si="2"/>
        <v>38</v>
      </c>
      <c r="D41" s="49" t="str">
        <f t="array" ref="D41">INDEX('4. Mengen- und Kostenannahmen'!D:D,MATCH('1. Gesamtkosten'!$C41,'4. Mengen- und Kostenannahmen'!$B:$B,0))</f>
        <v>Klimaanpassungsgovernance aufsetzen</v>
      </c>
      <c r="E41" s="50" t="str">
        <f t="array" ref="E41">INDEX('4. Mengen- und Kostenannahmen'!E:E,MATCH('1. Gesamtkosten'!$C41,'4. Mengen- und Kostenannahmen'!$B:$B,0))</f>
        <v>Einsetzung Risikowetterrat</v>
      </c>
      <c r="F41" s="50" t="str">
        <f t="array" ref="F41">INDEX('4. Mengen- und Kostenannahmen'!F:F,MATCH('1. Gesamtkosten'!$C41,'4. Mengen- und Kostenannahmen'!$B:$B,0))</f>
        <v>fünf Sachverständige, fünf Jahre, unbefristet</v>
      </c>
      <c r="G41" s="51">
        <f t="shared" si="3"/>
        <v>1680000</v>
      </c>
      <c r="H41" s="52">
        <f t="array" ref="H41">IF(RIGHT($A41,1)*1=5,INDEX('4. Mengen- und Kostenannahmen'!X:X,MATCH('1. Gesamtkosten'!$C41,'4. Mengen- und Kostenannahmen'!$B:$B,0))*14,INDEX('4. Mengen- und Kostenannahmen'!X:X,MATCH('1. Gesamtkosten'!$C41,'4. Mengen- und Kostenannahmen'!$B:$B,0)))</f>
        <v>14</v>
      </c>
      <c r="I41" s="53">
        <f t="array" ref="I41">INDEX('4. Mengen- und Kostenannahmen'!AC:AC,MATCH('1. Gesamtkosten'!$C41,'4. Mengen- und Kostenannahmen'!$B:$B,0))</f>
        <v>120000</v>
      </c>
      <c r="J41" s="14"/>
      <c r="K41" s="53" t="str">
        <f t="array" ref="K41">INDEX('Hochlauf Kosten Kalk'!F:F,MATCH($C41,'Hochlauf Kosten Kalk'!$B:$B,0))</f>
        <v/>
      </c>
      <c r="L41" s="53">
        <f t="array" ref="L41">INDEX('Hochlauf Kosten Kalk'!G:G,MATCH($C41,'Hochlauf Kosten Kalk'!$B:$B,0))</f>
        <v>120000</v>
      </c>
      <c r="M41" s="53">
        <f t="array" ref="M41">INDEX('Hochlauf Kosten Kalk'!H:H,MATCH($C41,'Hochlauf Kosten Kalk'!$B:$B,0))</f>
        <v>120000</v>
      </c>
      <c r="N41" s="53">
        <f t="array" ref="N41">INDEX('Hochlauf Kosten Kalk'!I:I,MATCH($C41,'Hochlauf Kosten Kalk'!$B:$B,0))</f>
        <v>120000</v>
      </c>
      <c r="O41" s="53">
        <f t="array" ref="O41">INDEX('Hochlauf Kosten Kalk'!J:J,MATCH($C41,'Hochlauf Kosten Kalk'!$B:$B,0))</f>
        <v>120000</v>
      </c>
      <c r="P41" s="53">
        <f t="array" ref="P41">INDEX('Hochlauf Kosten Kalk'!K:K,MATCH($C41,'Hochlauf Kosten Kalk'!$B:$B,0))</f>
        <v>120000</v>
      </c>
      <c r="Q41" s="53">
        <f t="array" ref="Q41">INDEX('Hochlauf Kosten Kalk'!L:L,MATCH($C41,'Hochlauf Kosten Kalk'!$B:$B,0))</f>
        <v>120000</v>
      </c>
      <c r="R41" s="53">
        <f t="array" ref="R41">INDEX('Hochlauf Kosten Kalk'!M:M,MATCH($C41,'Hochlauf Kosten Kalk'!$B:$B,0))</f>
        <v>120000</v>
      </c>
      <c r="S41" s="53">
        <f t="array" ref="S41">INDEX('Hochlauf Kosten Kalk'!N:N,MATCH($C41,'Hochlauf Kosten Kalk'!$B:$B,0))</f>
        <v>120000</v>
      </c>
      <c r="T41" s="53">
        <f t="array" ref="T41">INDEX('Hochlauf Kosten Kalk'!O:O,MATCH($C41,'Hochlauf Kosten Kalk'!$B:$B,0))</f>
        <v>120000</v>
      </c>
      <c r="U41" s="53">
        <f t="array" ref="U41">INDEX('Hochlauf Kosten Kalk'!P:P,MATCH($C41,'Hochlauf Kosten Kalk'!$B:$B,0))</f>
        <v>120000</v>
      </c>
      <c r="V41" s="53">
        <f t="array" ref="V41">INDEX('Hochlauf Kosten Kalk'!Q:Q,MATCH($C41,'Hochlauf Kosten Kalk'!$B:$B,0))</f>
        <v>120000</v>
      </c>
      <c r="W41" s="53">
        <f t="array" ref="W41">INDEX('Hochlauf Kosten Kalk'!R:R,MATCH($C41,'Hochlauf Kosten Kalk'!$B:$B,0))</f>
        <v>120000</v>
      </c>
      <c r="X41" s="53">
        <f t="array" ref="X41">INDEX('Hochlauf Kosten Kalk'!S:S,MATCH($C41,'Hochlauf Kosten Kalk'!$B:$B,0))</f>
        <v>120000</v>
      </c>
      <c r="Y41" s="53">
        <f t="array" ref="Y41">INDEX('Hochlauf Kosten Kalk'!T:T,MATCH($C41,'Hochlauf Kosten Kalk'!$B:$B,0))</f>
        <v>120000</v>
      </c>
    </row>
    <row r="42" ht="39.75" customHeight="1">
      <c r="A42" s="47" t="str">
        <f t="array" ref="A42">INDEX('4. Mengen- und Kostenannahmen'!$A:$A,MATCH(C42,'4. Mengen- und Kostenannahmen'!B:B,0))</f>
        <v>39.5</v>
      </c>
      <c r="B42" s="47">
        <f t="array" ref="B42">INDEX('4. Mengen- und Kostenannahmen'!C:C,MATCH(C42,'4. Mengen- und Kostenannahmen'!B:B))</f>
        <v>13</v>
      </c>
      <c r="C42" s="48">
        <f t="shared" si="2"/>
        <v>39</v>
      </c>
      <c r="D42" s="49" t="str">
        <f t="array" ref="D42">INDEX('4. Mengen- und Kostenannahmen'!D:D,MATCH('1. Gesamtkosten'!$C42,'4. Mengen- und Kostenannahmen'!$B:$B,0))</f>
        <v>Klimaanpassungsgovernance aufsetzen</v>
      </c>
      <c r="E42" s="50" t="str">
        <f t="array" ref="E42">INDEX('4. Mengen- und Kostenannahmen'!E:E,MATCH('1. Gesamtkosten'!$C42,'4. Mengen- und Kostenannahmen'!$B:$B,0))</f>
        <v>Einsetzung Geschäftsstelle</v>
      </c>
      <c r="F42" s="50" t="str">
        <f t="array" ref="F42">INDEX('4. Mengen- und Kostenannahmen'!F:F,MATCH('1. Gesamtkosten'!$C42,'4. Mengen- und Kostenannahmen'!$B:$B,0))</f>
        <v>drei Mitarbeiter:innen, unbefristet; sonstiger Personal-, Honorar- und ggf. Reisekosten; Raummiete</v>
      </c>
      <c r="G42" s="51">
        <f t="shared" si="3"/>
        <v>2520000</v>
      </c>
      <c r="H42" s="52">
        <f t="array" ref="H42">IF(RIGHT($A42,1)*1=5,INDEX('4. Mengen- und Kostenannahmen'!X:X,MATCH('1. Gesamtkosten'!$C42,'4. Mengen- und Kostenannahmen'!$B:$B,0))*14,INDEX('4. Mengen- und Kostenannahmen'!X:X,MATCH('1. Gesamtkosten'!$C42,'4. Mengen- und Kostenannahmen'!$B:$B,0)))</f>
        <v>14</v>
      </c>
      <c r="I42" s="53">
        <f t="array" ref="I42">INDEX('4. Mengen- und Kostenannahmen'!AC:AC,MATCH('1. Gesamtkosten'!$C42,'4. Mengen- und Kostenannahmen'!$B:$B,0))</f>
        <v>180000</v>
      </c>
      <c r="J42" s="14"/>
      <c r="K42" s="53" t="str">
        <f t="array" ref="K42">INDEX('Hochlauf Kosten Kalk'!F:F,MATCH($C42,'Hochlauf Kosten Kalk'!$B:$B,0))</f>
        <v/>
      </c>
      <c r="L42" s="53">
        <f t="array" ref="L42">INDEX('Hochlauf Kosten Kalk'!G:G,MATCH($C42,'Hochlauf Kosten Kalk'!$B:$B,0))</f>
        <v>180000</v>
      </c>
      <c r="M42" s="53">
        <f t="array" ref="M42">INDEX('Hochlauf Kosten Kalk'!H:H,MATCH($C42,'Hochlauf Kosten Kalk'!$B:$B,0))</f>
        <v>180000</v>
      </c>
      <c r="N42" s="53">
        <f t="array" ref="N42">INDEX('Hochlauf Kosten Kalk'!I:I,MATCH($C42,'Hochlauf Kosten Kalk'!$B:$B,0))</f>
        <v>180000</v>
      </c>
      <c r="O42" s="53">
        <f t="array" ref="O42">INDEX('Hochlauf Kosten Kalk'!J:J,MATCH($C42,'Hochlauf Kosten Kalk'!$B:$B,0))</f>
        <v>180000</v>
      </c>
      <c r="P42" s="53">
        <f t="array" ref="P42">INDEX('Hochlauf Kosten Kalk'!K:K,MATCH($C42,'Hochlauf Kosten Kalk'!$B:$B,0))</f>
        <v>180000</v>
      </c>
      <c r="Q42" s="53">
        <f t="array" ref="Q42">INDEX('Hochlauf Kosten Kalk'!L:L,MATCH($C42,'Hochlauf Kosten Kalk'!$B:$B,0))</f>
        <v>180000</v>
      </c>
      <c r="R42" s="53">
        <f t="array" ref="R42">INDEX('Hochlauf Kosten Kalk'!M:M,MATCH($C42,'Hochlauf Kosten Kalk'!$B:$B,0))</f>
        <v>180000</v>
      </c>
      <c r="S42" s="53">
        <f t="array" ref="S42">INDEX('Hochlauf Kosten Kalk'!N:N,MATCH($C42,'Hochlauf Kosten Kalk'!$B:$B,0))</f>
        <v>180000</v>
      </c>
      <c r="T42" s="53">
        <f t="array" ref="T42">INDEX('Hochlauf Kosten Kalk'!O:O,MATCH($C42,'Hochlauf Kosten Kalk'!$B:$B,0))</f>
        <v>180000</v>
      </c>
      <c r="U42" s="53">
        <f t="array" ref="U42">INDEX('Hochlauf Kosten Kalk'!P:P,MATCH($C42,'Hochlauf Kosten Kalk'!$B:$B,0))</f>
        <v>180000</v>
      </c>
      <c r="V42" s="53">
        <f t="array" ref="V42">INDEX('Hochlauf Kosten Kalk'!Q:Q,MATCH($C42,'Hochlauf Kosten Kalk'!$B:$B,0))</f>
        <v>180000</v>
      </c>
      <c r="W42" s="53">
        <f t="array" ref="W42">INDEX('Hochlauf Kosten Kalk'!R:R,MATCH($C42,'Hochlauf Kosten Kalk'!$B:$B,0))</f>
        <v>180000</v>
      </c>
      <c r="X42" s="53">
        <f t="array" ref="X42">INDEX('Hochlauf Kosten Kalk'!S:S,MATCH($C42,'Hochlauf Kosten Kalk'!$B:$B,0))</f>
        <v>180000</v>
      </c>
      <c r="Y42" s="53">
        <f t="array" ref="Y42">INDEX('Hochlauf Kosten Kalk'!T:T,MATCH($C42,'Hochlauf Kosten Kalk'!$B:$B,0))</f>
        <v>180000</v>
      </c>
    </row>
    <row r="43" ht="39.75" customHeight="1">
      <c r="A43" s="47" t="str">
        <f t="array" ref="A43">INDEX('4. Mengen- und Kostenannahmen'!$A:$A,MATCH(C43,'4. Mengen- und Kostenannahmen'!B:B,0))</f>
        <v>40.5</v>
      </c>
      <c r="B43" s="47">
        <f t="array" ref="B43">INDEX('4. Mengen- und Kostenannahmen'!C:C,MATCH(C43,'4. Mengen- und Kostenannahmen'!B:B))</f>
        <v>13</v>
      </c>
      <c r="C43" s="48">
        <f t="shared" si="2"/>
        <v>40</v>
      </c>
      <c r="D43" s="49" t="str">
        <f t="array" ref="D43">INDEX('4. Mengen- und Kostenannahmen'!D:D,MATCH('1. Gesamtkosten'!$C43,'4. Mengen- und Kostenannahmen'!$B:$B,0))</f>
        <v>Klimaanpassungsgovernance aufsetzen</v>
      </c>
      <c r="E43" s="50" t="str">
        <f t="array" ref="E43">INDEX('4. Mengen- und Kostenannahmen'!E:E,MATCH('1. Gesamtkosten'!$C43,'4. Mengen- und Kostenannahmen'!$B:$B,0))</f>
        <v>Aufgaben</v>
      </c>
      <c r="F43" s="50" t="str">
        <f t="array" ref="F43">INDEX('4. Mengen- und Kostenannahmen'!F:F,MATCH('1. Gesamtkosten'!$C43,'4. Mengen- und Kostenannahmen'!$B:$B,0))</f>
        <v>Druckkosten, Honorare, Auftragsarbeiten</v>
      </c>
      <c r="G43" s="51">
        <f t="shared" si="3"/>
        <v>1400000</v>
      </c>
      <c r="H43" s="52">
        <f t="array" ref="H43">IF(RIGHT($A43,1)*1=5,INDEX('4. Mengen- und Kostenannahmen'!X:X,MATCH('1. Gesamtkosten'!$C43,'4. Mengen- und Kostenannahmen'!$B:$B,0))*14,INDEX('4. Mengen- und Kostenannahmen'!X:X,MATCH('1. Gesamtkosten'!$C43,'4. Mengen- und Kostenannahmen'!$B:$B,0)))</f>
        <v>14</v>
      </c>
      <c r="I43" s="53">
        <f t="array" ref="I43">INDEX('4. Mengen- und Kostenannahmen'!AC:AC,MATCH('1. Gesamtkosten'!$C43,'4. Mengen- und Kostenannahmen'!$B:$B,0))</f>
        <v>100000</v>
      </c>
      <c r="J43" s="14"/>
      <c r="K43" s="53" t="str">
        <f t="array" ref="K43">INDEX('Hochlauf Kosten Kalk'!F:F,MATCH($C43,'Hochlauf Kosten Kalk'!$B:$B,0))</f>
        <v/>
      </c>
      <c r="L43" s="53">
        <f t="array" ref="L43">INDEX('Hochlauf Kosten Kalk'!G:G,MATCH($C43,'Hochlauf Kosten Kalk'!$B:$B,0))</f>
        <v>100000</v>
      </c>
      <c r="M43" s="53">
        <f t="array" ref="M43">INDEX('Hochlauf Kosten Kalk'!H:H,MATCH($C43,'Hochlauf Kosten Kalk'!$B:$B,0))</f>
        <v>100000</v>
      </c>
      <c r="N43" s="53">
        <f t="array" ref="N43">INDEX('Hochlauf Kosten Kalk'!I:I,MATCH($C43,'Hochlauf Kosten Kalk'!$B:$B,0))</f>
        <v>100000</v>
      </c>
      <c r="O43" s="53">
        <f t="array" ref="O43">INDEX('Hochlauf Kosten Kalk'!J:J,MATCH($C43,'Hochlauf Kosten Kalk'!$B:$B,0))</f>
        <v>100000</v>
      </c>
      <c r="P43" s="53">
        <f t="array" ref="P43">INDEX('Hochlauf Kosten Kalk'!K:K,MATCH($C43,'Hochlauf Kosten Kalk'!$B:$B,0))</f>
        <v>100000</v>
      </c>
      <c r="Q43" s="53">
        <f t="array" ref="Q43">INDEX('Hochlauf Kosten Kalk'!L:L,MATCH($C43,'Hochlauf Kosten Kalk'!$B:$B,0))</f>
        <v>100000</v>
      </c>
      <c r="R43" s="53">
        <f t="array" ref="R43">INDEX('Hochlauf Kosten Kalk'!M:M,MATCH($C43,'Hochlauf Kosten Kalk'!$B:$B,0))</f>
        <v>100000</v>
      </c>
      <c r="S43" s="53">
        <f t="array" ref="S43">INDEX('Hochlauf Kosten Kalk'!N:N,MATCH($C43,'Hochlauf Kosten Kalk'!$B:$B,0))</f>
        <v>100000</v>
      </c>
      <c r="T43" s="53">
        <f t="array" ref="T43">INDEX('Hochlauf Kosten Kalk'!O:O,MATCH($C43,'Hochlauf Kosten Kalk'!$B:$B,0))</f>
        <v>100000</v>
      </c>
      <c r="U43" s="53">
        <f t="array" ref="U43">INDEX('Hochlauf Kosten Kalk'!P:P,MATCH($C43,'Hochlauf Kosten Kalk'!$B:$B,0))</f>
        <v>100000</v>
      </c>
      <c r="V43" s="53">
        <f t="array" ref="V43">INDEX('Hochlauf Kosten Kalk'!Q:Q,MATCH($C43,'Hochlauf Kosten Kalk'!$B:$B,0))</f>
        <v>100000</v>
      </c>
      <c r="W43" s="53">
        <f t="array" ref="W43">INDEX('Hochlauf Kosten Kalk'!R:R,MATCH($C43,'Hochlauf Kosten Kalk'!$B:$B,0))</f>
        <v>100000</v>
      </c>
      <c r="X43" s="53">
        <f t="array" ref="X43">INDEX('Hochlauf Kosten Kalk'!S:S,MATCH($C43,'Hochlauf Kosten Kalk'!$B:$B,0))</f>
        <v>100000</v>
      </c>
      <c r="Y43" s="53">
        <f t="array" ref="Y43">INDEX('Hochlauf Kosten Kalk'!T:T,MATCH($C43,'Hochlauf Kosten Kalk'!$B:$B,0))</f>
        <v>100000</v>
      </c>
    </row>
    <row r="44" ht="39.75" customHeight="1">
      <c r="A44" s="47" t="str">
        <f t="array" ref="A44">INDEX('4. Mengen- und Kostenannahmen'!$A:$A,MATCH(C44,'4. Mengen- und Kostenannahmen'!B:B,0))</f>
        <v>41.5</v>
      </c>
      <c r="B44" s="47">
        <f t="array" ref="B44">INDEX('4. Mengen- und Kostenannahmen'!C:C,MATCH(C44,'4. Mengen- und Kostenannahmen'!B:B))</f>
        <v>14</v>
      </c>
      <c r="C44" s="48">
        <f t="shared" si="2"/>
        <v>41</v>
      </c>
      <c r="D44" s="49" t="str">
        <f t="array" ref="D44">INDEX('4. Mengen- und Kostenannahmen'!D:D,MATCH('1. Gesamtkosten'!$C44,'4. Mengen- und Kostenannahmen'!$B:$B,0))</f>
        <v>Klimarisikoanalyse und -strategie sicherstellen</v>
      </c>
      <c r="E44" s="50" t="str">
        <f t="array" ref="E44">INDEX('4. Mengen- und Kostenannahmen'!E:E,MATCH('1. Gesamtkosten'!$C44,'4. Mengen- und Kostenannahmen'!$B:$B,0))</f>
        <v>Erarbeitung Simulationen Risikoanalyse; Handlungsbedarf; erstmalige Aufstellung und Aktualisierung</v>
      </c>
      <c r="F44" s="50" t="str">
        <f t="array" ref="F44">INDEX('4. Mengen- und Kostenannahmen'!F:F,MATCH('1. Gesamtkosten'!$C44,'4. Mengen- und Kostenannahmen'!$B:$B,0))</f>
        <v>Erstmalig und alle fünf Jahre</v>
      </c>
      <c r="G44" s="51">
        <f t="shared" si="3"/>
        <v>560000</v>
      </c>
      <c r="H44" s="52">
        <f t="array" ref="H44">IF(RIGHT($A44,1)*1=5,INDEX('4. Mengen- und Kostenannahmen'!X:X,MATCH('1. Gesamtkosten'!$C44,'4. Mengen- und Kostenannahmen'!$B:$B,0))*14,INDEX('4. Mengen- und Kostenannahmen'!X:X,MATCH('1. Gesamtkosten'!$C44,'4. Mengen- und Kostenannahmen'!$B:$B,0)))</f>
        <v>14</v>
      </c>
      <c r="I44" s="53">
        <f t="array" ref="I44">INDEX('4. Mengen- und Kostenannahmen'!AC:AC,MATCH('1. Gesamtkosten'!$C44,'4. Mengen- und Kostenannahmen'!$B:$B,0))</f>
        <v>40000</v>
      </c>
      <c r="J44" s="14"/>
      <c r="K44" s="53" t="str">
        <f t="array" ref="K44">INDEX('Hochlauf Kosten Kalk'!F:F,MATCH($C44,'Hochlauf Kosten Kalk'!$B:$B,0))</f>
        <v/>
      </c>
      <c r="L44" s="53">
        <f t="array" ref="L44">INDEX('Hochlauf Kosten Kalk'!G:G,MATCH($C44,'Hochlauf Kosten Kalk'!$B:$B,0))</f>
        <v>40000</v>
      </c>
      <c r="M44" s="53">
        <f t="array" ref="M44">INDEX('Hochlauf Kosten Kalk'!H:H,MATCH($C44,'Hochlauf Kosten Kalk'!$B:$B,0))</f>
        <v>40000</v>
      </c>
      <c r="N44" s="53">
        <f t="array" ref="N44">INDEX('Hochlauf Kosten Kalk'!I:I,MATCH($C44,'Hochlauf Kosten Kalk'!$B:$B,0))</f>
        <v>40000</v>
      </c>
      <c r="O44" s="53">
        <f t="array" ref="O44">INDEX('Hochlauf Kosten Kalk'!J:J,MATCH($C44,'Hochlauf Kosten Kalk'!$B:$B,0))</f>
        <v>40000</v>
      </c>
      <c r="P44" s="53">
        <f t="array" ref="P44">INDEX('Hochlauf Kosten Kalk'!K:K,MATCH($C44,'Hochlauf Kosten Kalk'!$B:$B,0))</f>
        <v>40000</v>
      </c>
      <c r="Q44" s="53">
        <f t="array" ref="Q44">INDEX('Hochlauf Kosten Kalk'!L:L,MATCH($C44,'Hochlauf Kosten Kalk'!$B:$B,0))</f>
        <v>40000</v>
      </c>
      <c r="R44" s="53">
        <f t="array" ref="R44">INDEX('Hochlauf Kosten Kalk'!M:M,MATCH($C44,'Hochlauf Kosten Kalk'!$B:$B,0))</f>
        <v>40000</v>
      </c>
      <c r="S44" s="53">
        <f t="array" ref="S44">INDEX('Hochlauf Kosten Kalk'!N:N,MATCH($C44,'Hochlauf Kosten Kalk'!$B:$B,0))</f>
        <v>40000</v>
      </c>
      <c r="T44" s="53">
        <f t="array" ref="T44">INDEX('Hochlauf Kosten Kalk'!O:O,MATCH($C44,'Hochlauf Kosten Kalk'!$B:$B,0))</f>
        <v>40000</v>
      </c>
      <c r="U44" s="53">
        <f t="array" ref="U44">INDEX('Hochlauf Kosten Kalk'!P:P,MATCH($C44,'Hochlauf Kosten Kalk'!$B:$B,0))</f>
        <v>40000</v>
      </c>
      <c r="V44" s="53">
        <f t="array" ref="V44">INDEX('Hochlauf Kosten Kalk'!Q:Q,MATCH($C44,'Hochlauf Kosten Kalk'!$B:$B,0))</f>
        <v>40000</v>
      </c>
      <c r="W44" s="53">
        <f t="array" ref="W44">INDEX('Hochlauf Kosten Kalk'!R:R,MATCH($C44,'Hochlauf Kosten Kalk'!$B:$B,0))</f>
        <v>40000</v>
      </c>
      <c r="X44" s="53">
        <f t="array" ref="X44">INDEX('Hochlauf Kosten Kalk'!S:S,MATCH($C44,'Hochlauf Kosten Kalk'!$B:$B,0))</f>
        <v>40000</v>
      </c>
      <c r="Y44" s="53">
        <f t="array" ref="Y44">INDEX('Hochlauf Kosten Kalk'!T:T,MATCH($C44,'Hochlauf Kosten Kalk'!$B:$B,0))</f>
        <v>40000</v>
      </c>
    </row>
    <row r="45" ht="39.75" customHeight="1">
      <c r="A45" s="47" t="str">
        <f t="array" ref="A45">INDEX('4. Mengen- und Kostenannahmen'!$A:$A,MATCH(C45,'4. Mengen- und Kostenannahmen'!B:B,0))</f>
        <v>42.0</v>
      </c>
      <c r="B45" s="47">
        <f t="array" ref="B45">INDEX('4. Mengen- und Kostenannahmen'!C:C,MATCH(C45,'4. Mengen- und Kostenannahmen'!B:B))</f>
        <v>15</v>
      </c>
      <c r="C45" s="48">
        <f t="shared" si="2"/>
        <v>42</v>
      </c>
      <c r="D45" s="49" t="str">
        <f t="array" ref="D45">INDEX('4. Mengen- und Kostenannahmen'!D:D,MATCH('1. Gesamtkosten'!$C45,'4. Mengen- und Kostenannahmen'!$B:$B,0))</f>
        <v>Blaulichtkräfte richtig dimensionieren </v>
      </c>
      <c r="E45" s="50" t="str">
        <f t="array" ref="E45">INDEX('4. Mengen- und Kostenannahmen'!E:E,MATCH('1. Gesamtkosten'!$C45,'4. Mengen- und Kostenannahmen'!$B:$B,0))</f>
        <v>Bedarfsanalyse Blaulicht-Kräfte</v>
      </c>
      <c r="F45" s="50" t="str">
        <f t="array" ref="F45">INDEX('4. Mengen- und Kostenannahmen'!F:F,MATCH('1. Gesamtkosten'!$C45,'4. Mengen- und Kostenannahmen'!$B:$B,0))</f>
        <v>Erstmalig 2027 und dann alle fünf Jahre</v>
      </c>
      <c r="G45" s="51">
        <f t="shared" si="3"/>
        <v>0</v>
      </c>
      <c r="H45" s="52">
        <f t="array" ref="H45">IF(RIGHT($A45,1)*1=5,INDEX('4. Mengen- und Kostenannahmen'!X:X,MATCH('1. Gesamtkosten'!$C45,'4. Mengen- und Kostenannahmen'!$B:$B,0))*14,INDEX('4. Mengen- und Kostenannahmen'!X:X,MATCH('1. Gesamtkosten'!$C45,'4. Mengen- und Kostenannahmen'!$B:$B,0)))</f>
        <v>0</v>
      </c>
      <c r="I45" s="53">
        <f t="array" ref="I45">INDEX('4. Mengen- und Kostenannahmen'!AC:AC,MATCH('1. Gesamtkosten'!$C45,'4. Mengen- und Kostenannahmen'!$B:$B,0))</f>
        <v>0</v>
      </c>
      <c r="J45" s="14"/>
      <c r="K45" s="53" t="str">
        <f t="array" ref="K45">INDEX('Hochlauf Kosten Kalk'!F:F,MATCH($C45,'Hochlauf Kosten Kalk'!$B:$B,0))</f>
        <v/>
      </c>
      <c r="L45" s="53" t="str">
        <f t="array" ref="L45">INDEX('Hochlauf Kosten Kalk'!G:G,MATCH($C45,'Hochlauf Kosten Kalk'!$B:$B,0))</f>
        <v/>
      </c>
      <c r="M45" s="53" t="str">
        <f t="array" ref="M45">INDEX('Hochlauf Kosten Kalk'!H:H,MATCH($C45,'Hochlauf Kosten Kalk'!$B:$B,0))</f>
        <v/>
      </c>
      <c r="N45" s="53" t="str">
        <f t="array" ref="N45">INDEX('Hochlauf Kosten Kalk'!I:I,MATCH($C45,'Hochlauf Kosten Kalk'!$B:$B,0))</f>
        <v/>
      </c>
      <c r="O45" s="53" t="str">
        <f t="array" ref="O45">INDEX('Hochlauf Kosten Kalk'!J:J,MATCH($C45,'Hochlauf Kosten Kalk'!$B:$B,0))</f>
        <v/>
      </c>
      <c r="P45" s="53" t="str">
        <f t="array" ref="P45">INDEX('Hochlauf Kosten Kalk'!K:K,MATCH($C45,'Hochlauf Kosten Kalk'!$B:$B,0))</f>
        <v/>
      </c>
      <c r="Q45" s="53" t="str">
        <f t="array" ref="Q45">INDEX('Hochlauf Kosten Kalk'!L:L,MATCH($C45,'Hochlauf Kosten Kalk'!$B:$B,0))</f>
        <v/>
      </c>
      <c r="R45" s="53" t="str">
        <f t="array" ref="R45">INDEX('Hochlauf Kosten Kalk'!M:M,MATCH($C45,'Hochlauf Kosten Kalk'!$B:$B,0))</f>
        <v/>
      </c>
      <c r="S45" s="53" t="str">
        <f t="array" ref="S45">INDEX('Hochlauf Kosten Kalk'!N:N,MATCH($C45,'Hochlauf Kosten Kalk'!$B:$B,0))</f>
        <v/>
      </c>
      <c r="T45" s="53" t="str">
        <f t="array" ref="T45">INDEX('Hochlauf Kosten Kalk'!O:O,MATCH($C45,'Hochlauf Kosten Kalk'!$B:$B,0))</f>
        <v/>
      </c>
      <c r="U45" s="53" t="str">
        <f t="array" ref="U45">INDEX('Hochlauf Kosten Kalk'!P:P,MATCH($C45,'Hochlauf Kosten Kalk'!$B:$B,0))</f>
        <v/>
      </c>
      <c r="V45" s="53" t="str">
        <f t="array" ref="V45">INDEX('Hochlauf Kosten Kalk'!Q:Q,MATCH($C45,'Hochlauf Kosten Kalk'!$B:$B,0))</f>
        <v/>
      </c>
      <c r="W45" s="53" t="str">
        <f t="array" ref="W45">INDEX('Hochlauf Kosten Kalk'!R:R,MATCH($C45,'Hochlauf Kosten Kalk'!$B:$B,0))</f>
        <v/>
      </c>
      <c r="X45" s="53" t="str">
        <f t="array" ref="X45">INDEX('Hochlauf Kosten Kalk'!S:S,MATCH($C45,'Hochlauf Kosten Kalk'!$B:$B,0))</f>
        <v/>
      </c>
      <c r="Y45" s="53" t="str">
        <f t="array" ref="Y45">INDEX('Hochlauf Kosten Kalk'!T:T,MATCH($C45,'Hochlauf Kosten Kalk'!$B:$B,0))</f>
        <v/>
      </c>
    </row>
    <row r="46" ht="39.75" customHeight="1">
      <c r="A46" s="47" t="str">
        <f t="array" ref="A46">INDEX('4. Mengen- und Kostenannahmen'!$A:$A,MATCH(C46,'4. Mengen- und Kostenannahmen'!B:B,0))</f>
        <v>43.4</v>
      </c>
      <c r="B46" s="47">
        <f t="array" ref="B46">INDEX('4. Mengen- und Kostenannahmen'!C:C,MATCH(C46,'4. Mengen- und Kostenannahmen'!B:B))</f>
        <v>16</v>
      </c>
      <c r="C46" s="48">
        <f t="shared" si="2"/>
        <v>43</v>
      </c>
      <c r="D46" s="49" t="str">
        <f t="array" ref="D46">INDEX('4. Mengen- und Kostenannahmen'!D:D,MATCH('1. Gesamtkosten'!$C46,'4. Mengen- und Kostenannahmen'!$B:$B,0))</f>
        <v>Potenzialstudien beauftragen</v>
      </c>
      <c r="E46" s="50" t="str">
        <f t="array" ref="E46">INDEX('4. Mengen- und Kostenannahmen'!E:E,MATCH('1. Gesamtkosten'!$C46,'4. Mengen- und Kostenannahmen'!$B:$B,0))</f>
        <v>Gebäudebegrünungsanalyse und Anreiz-Abkopplungsstudie</v>
      </c>
      <c r="F46" s="50" t="str">
        <f t="array" ref="F46">INDEX('4. Mengen- und Kostenannahmen'!F:F,MATCH('1. Gesamtkosten'!$C46,'4. Mengen- und Kostenannahmen'!$B:$B,0))</f>
        <v>Einmalig 2028</v>
      </c>
      <c r="G46" s="51">
        <f t="shared" si="3"/>
        <v>400000</v>
      </c>
      <c r="H46" s="52">
        <f t="array" ref="H46">IF(RIGHT($A46,1)*1=5,INDEX('4. Mengen- und Kostenannahmen'!X:X,MATCH('1. Gesamtkosten'!$C46,'4. Mengen- und Kostenannahmen'!$B:$B,0))*14,INDEX('4. Mengen- und Kostenannahmen'!X:X,MATCH('1. Gesamtkosten'!$C46,'4. Mengen- und Kostenannahmen'!$B:$B,0)))</f>
        <v>1</v>
      </c>
      <c r="I46" s="53">
        <f t="array" ref="I46">INDEX('4. Mengen- und Kostenannahmen'!AC:AC,MATCH('1. Gesamtkosten'!$C46,'4. Mengen- und Kostenannahmen'!$B:$B,0))</f>
        <v>400000</v>
      </c>
      <c r="J46" s="14"/>
      <c r="K46" s="53" t="str">
        <f t="array" ref="K46">INDEX('Hochlauf Kosten Kalk'!F:F,MATCH($C46,'Hochlauf Kosten Kalk'!$B:$B,0))</f>
        <v/>
      </c>
      <c r="L46" s="53" t="str">
        <f t="array" ref="L46">INDEX('Hochlauf Kosten Kalk'!G:G,MATCH($C46,'Hochlauf Kosten Kalk'!$B:$B,0))</f>
        <v/>
      </c>
      <c r="M46" s="53">
        <f t="array" ref="M46">INDEX('Hochlauf Kosten Kalk'!H:H,MATCH($C46,'Hochlauf Kosten Kalk'!$B:$B,0))</f>
        <v>400000</v>
      </c>
      <c r="N46" s="53" t="str">
        <f t="array" ref="N46">INDEX('Hochlauf Kosten Kalk'!I:I,MATCH($C46,'Hochlauf Kosten Kalk'!$B:$B,0))</f>
        <v/>
      </c>
      <c r="O46" s="53" t="str">
        <f t="array" ref="O46">INDEX('Hochlauf Kosten Kalk'!J:J,MATCH($C46,'Hochlauf Kosten Kalk'!$B:$B,0))</f>
        <v/>
      </c>
      <c r="P46" s="53" t="str">
        <f t="array" ref="P46">INDEX('Hochlauf Kosten Kalk'!K:K,MATCH($C46,'Hochlauf Kosten Kalk'!$B:$B,0))</f>
        <v/>
      </c>
      <c r="Q46" s="53" t="str">
        <f t="array" ref="Q46">INDEX('Hochlauf Kosten Kalk'!L:L,MATCH($C46,'Hochlauf Kosten Kalk'!$B:$B,0))</f>
        <v/>
      </c>
      <c r="R46" s="53" t="str">
        <f t="array" ref="R46">INDEX('Hochlauf Kosten Kalk'!M:M,MATCH($C46,'Hochlauf Kosten Kalk'!$B:$B,0))</f>
        <v/>
      </c>
      <c r="S46" s="53" t="str">
        <f t="array" ref="S46">INDEX('Hochlauf Kosten Kalk'!N:N,MATCH($C46,'Hochlauf Kosten Kalk'!$B:$B,0))</f>
        <v/>
      </c>
      <c r="T46" s="53" t="str">
        <f t="array" ref="T46">INDEX('Hochlauf Kosten Kalk'!O:O,MATCH($C46,'Hochlauf Kosten Kalk'!$B:$B,0))</f>
        <v/>
      </c>
      <c r="U46" s="53" t="str">
        <f t="array" ref="U46">INDEX('Hochlauf Kosten Kalk'!P:P,MATCH($C46,'Hochlauf Kosten Kalk'!$B:$B,0))</f>
        <v/>
      </c>
      <c r="V46" s="53" t="str">
        <f t="array" ref="V46">INDEX('Hochlauf Kosten Kalk'!Q:Q,MATCH($C46,'Hochlauf Kosten Kalk'!$B:$B,0))</f>
        <v/>
      </c>
      <c r="W46" s="53" t="str">
        <f t="array" ref="W46">INDEX('Hochlauf Kosten Kalk'!R:R,MATCH($C46,'Hochlauf Kosten Kalk'!$B:$B,0))</f>
        <v/>
      </c>
      <c r="X46" s="53" t="str">
        <f t="array" ref="X46">INDEX('Hochlauf Kosten Kalk'!S:S,MATCH($C46,'Hochlauf Kosten Kalk'!$B:$B,0))</f>
        <v/>
      </c>
      <c r="Y46" s="53" t="str">
        <f t="array" ref="Y46">INDEX('Hochlauf Kosten Kalk'!T:T,MATCH($C46,'Hochlauf Kosten Kalk'!$B:$B,0))</f>
        <v/>
      </c>
    </row>
    <row r="47" ht="39.75" customHeight="1">
      <c r="A47" s="47" t="str">
        <f t="array" ref="A47">INDEX('4. Mengen- und Kostenannahmen'!$A:$A,MATCH(C47,'4. Mengen- und Kostenannahmen'!B:B,0))</f>
        <v>44.5</v>
      </c>
      <c r="B47" s="47">
        <f t="array" ref="B47">INDEX('4. Mengen- und Kostenannahmen'!C:C,MATCH(C47,'4. Mengen- und Kostenannahmen'!B:B))</f>
        <v>17</v>
      </c>
      <c r="C47" s="48">
        <f t="shared" si="2"/>
        <v>44</v>
      </c>
      <c r="D47" s="49" t="str">
        <f t="array" ref="D47">INDEX('4. Mengen- und Kostenannahmen'!D:D,MATCH('1. Gesamtkosten'!$C47,'4. Mengen- und Kostenannahmen'!$B:$B,0))</f>
        <v>Monitoring, Open Date und Kollaboration sicherstellen</v>
      </c>
      <c r="E47" s="50" t="str">
        <f t="array" ref="E47">INDEX('4. Mengen- und Kostenannahmen'!E:E,MATCH('1. Gesamtkosten'!$C47,'4. Mengen- und Kostenannahmen'!$B:$B,0))</f>
        <v>Bürgermessdaten; Aufsetzen verschiedener Indikatoren; Erstellung der zweijährlichen Berichte</v>
      </c>
      <c r="F47" s="50" t="str">
        <f t="array" ref="F47">INDEX('4. Mengen- und Kostenannahmen'!F:F,MATCH('1. Gesamtkosten'!$C47,'4. Mengen- und Kostenannahmen'!$B:$B,0))</f>
        <v>Implementierung von Upload-API für Bürgermessdaten und Anpassung FIS-Broker etc.</v>
      </c>
      <c r="G47" s="51">
        <f t="shared" si="3"/>
        <v>1400000</v>
      </c>
      <c r="H47" s="52">
        <f t="array" ref="H47">IF(RIGHT($A47,1)*1=5,INDEX('4. Mengen- und Kostenannahmen'!X:X,MATCH('1. Gesamtkosten'!$C47,'4. Mengen- und Kostenannahmen'!$B:$B,0))*14,INDEX('4. Mengen- und Kostenannahmen'!X:X,MATCH('1. Gesamtkosten'!$C47,'4. Mengen- und Kostenannahmen'!$B:$B,0)))</f>
        <v>14</v>
      </c>
      <c r="I47" s="53">
        <f t="array" ref="I47">INDEX('4. Mengen- und Kostenannahmen'!AC:AC,MATCH('1. Gesamtkosten'!$C47,'4. Mengen- und Kostenannahmen'!$B:$B,0))</f>
        <v>100000</v>
      </c>
      <c r="J47" s="14"/>
      <c r="K47" s="53" t="str">
        <f t="array" ref="K47">INDEX('Hochlauf Kosten Kalk'!F:F,MATCH($C47,'Hochlauf Kosten Kalk'!$B:$B,0))</f>
        <v/>
      </c>
      <c r="L47" s="53">
        <f t="array" ref="L47">INDEX('Hochlauf Kosten Kalk'!G:G,MATCH($C47,'Hochlauf Kosten Kalk'!$B:$B,0))</f>
        <v>100000</v>
      </c>
      <c r="M47" s="53">
        <f t="array" ref="M47">INDEX('Hochlauf Kosten Kalk'!H:H,MATCH($C47,'Hochlauf Kosten Kalk'!$B:$B,0))</f>
        <v>100000</v>
      </c>
      <c r="N47" s="53">
        <f t="array" ref="N47">INDEX('Hochlauf Kosten Kalk'!I:I,MATCH($C47,'Hochlauf Kosten Kalk'!$B:$B,0))</f>
        <v>100000</v>
      </c>
      <c r="O47" s="53">
        <f t="array" ref="O47">INDEX('Hochlauf Kosten Kalk'!J:J,MATCH($C47,'Hochlauf Kosten Kalk'!$B:$B,0))</f>
        <v>100000</v>
      </c>
      <c r="P47" s="53">
        <f t="array" ref="P47">INDEX('Hochlauf Kosten Kalk'!K:K,MATCH($C47,'Hochlauf Kosten Kalk'!$B:$B,0))</f>
        <v>100000</v>
      </c>
      <c r="Q47" s="53">
        <f t="array" ref="Q47">INDEX('Hochlauf Kosten Kalk'!L:L,MATCH($C47,'Hochlauf Kosten Kalk'!$B:$B,0))</f>
        <v>100000</v>
      </c>
      <c r="R47" s="53">
        <f t="array" ref="R47">INDEX('Hochlauf Kosten Kalk'!M:M,MATCH($C47,'Hochlauf Kosten Kalk'!$B:$B,0))</f>
        <v>100000</v>
      </c>
      <c r="S47" s="53">
        <f t="array" ref="S47">INDEX('Hochlauf Kosten Kalk'!N:N,MATCH($C47,'Hochlauf Kosten Kalk'!$B:$B,0))</f>
        <v>100000</v>
      </c>
      <c r="T47" s="53">
        <f t="array" ref="T47">INDEX('Hochlauf Kosten Kalk'!O:O,MATCH($C47,'Hochlauf Kosten Kalk'!$B:$B,0))</f>
        <v>100000</v>
      </c>
      <c r="U47" s="53">
        <f t="array" ref="U47">INDEX('Hochlauf Kosten Kalk'!P:P,MATCH($C47,'Hochlauf Kosten Kalk'!$B:$B,0))</f>
        <v>100000</v>
      </c>
      <c r="V47" s="53">
        <f t="array" ref="V47">INDEX('Hochlauf Kosten Kalk'!Q:Q,MATCH($C47,'Hochlauf Kosten Kalk'!$B:$B,0))</f>
        <v>100000</v>
      </c>
      <c r="W47" s="53">
        <f t="array" ref="W47">INDEX('Hochlauf Kosten Kalk'!R:R,MATCH($C47,'Hochlauf Kosten Kalk'!$B:$B,0))</f>
        <v>100000</v>
      </c>
      <c r="X47" s="53">
        <f t="array" ref="X47">INDEX('Hochlauf Kosten Kalk'!S:S,MATCH($C47,'Hochlauf Kosten Kalk'!$B:$B,0))</f>
        <v>100000</v>
      </c>
      <c r="Y47" s="53">
        <f t="array" ref="Y47">INDEX('Hochlauf Kosten Kalk'!T:T,MATCH($C47,'Hochlauf Kosten Kalk'!$B:$B,0))</f>
        <v>100000</v>
      </c>
    </row>
    <row r="48" ht="39.75" customHeight="1">
      <c r="A48" s="47" t="str">
        <f t="array" ref="A48">INDEX('4. Mengen- und Kostenannahmen'!$A:$A,MATCH(C48,'4. Mengen- und Kostenannahmen'!B:B,0))</f>
        <v>45.3</v>
      </c>
      <c r="B48" s="47">
        <f t="array" ref="B48">INDEX('4. Mengen- und Kostenannahmen'!C:C,MATCH(C48,'4. Mengen- und Kostenannahmen'!B:B))</f>
        <v>18</v>
      </c>
      <c r="C48" s="48">
        <f t="shared" si="2"/>
        <v>45</v>
      </c>
      <c r="D48" s="49" t="str">
        <f t="array" ref="D48">INDEX('4. Mengen- und Kostenannahmen'!D:D,MATCH('1. Gesamtkosten'!$C48,'4. Mengen- und Kostenannahmen'!$B:$B,0))</f>
        <v>Proejekt Umsetzungsplanung aufsetzen</v>
      </c>
      <c r="E48" s="50" t="str">
        <f t="array" ref="E48">INDEX('4. Mengen- und Kostenannahmen'!E:E,MATCH('1. Gesamtkosten'!$C48,'4. Mengen- und Kostenannahmen'!$B:$B,0))</f>
        <v>Projektstart</v>
      </c>
      <c r="F48" s="50" t="str">
        <f t="array" ref="F48">INDEX('4. Mengen- und Kostenannahmen'!F:F,MATCH('1. Gesamtkosten'!$C48,'4. Mengen- und Kostenannahmen'!$B:$B,0))</f>
        <v>Ausschreibung Projektteam; 5 Mitarbeiter, 5 Jahre</v>
      </c>
      <c r="G48" s="51">
        <f t="shared" si="3"/>
        <v>300000</v>
      </c>
      <c r="H48" s="52">
        <f t="array" ref="H48">IF(RIGHT($A48,1)*1=5,INDEX('4. Mengen- und Kostenannahmen'!X:X,MATCH('1. Gesamtkosten'!$C48,'4. Mengen- und Kostenannahmen'!$B:$B,0))*14,INDEX('4. Mengen- und Kostenannahmen'!X:X,MATCH('1. Gesamtkosten'!$C48,'4. Mengen- und Kostenannahmen'!$B:$B,0)))</f>
        <v>5</v>
      </c>
      <c r="I48" s="53">
        <f t="array" ref="I48">INDEX('4. Mengen- und Kostenannahmen'!AC:AC,MATCH('1. Gesamtkosten'!$C48,'4. Mengen- und Kostenannahmen'!$B:$B,0))</f>
        <v>60000</v>
      </c>
      <c r="J48" s="14"/>
      <c r="K48" s="53">
        <f t="array" ref="K48">INDEX('Hochlauf Kosten Kalk'!F:F,MATCH($C48,'Hochlauf Kosten Kalk'!$B:$B,0))</f>
        <v>42857.14286</v>
      </c>
      <c r="L48" s="53">
        <f t="array" ref="L48">INDEX('Hochlauf Kosten Kalk'!G:G,MATCH($C48,'Hochlauf Kosten Kalk'!$B:$B,0))</f>
        <v>42857.14286</v>
      </c>
      <c r="M48" s="53">
        <f t="array" ref="M48">INDEX('Hochlauf Kosten Kalk'!H:H,MATCH($C48,'Hochlauf Kosten Kalk'!$B:$B,0))</f>
        <v>42857.14286</v>
      </c>
      <c r="N48" s="53">
        <f t="array" ref="N48">INDEX('Hochlauf Kosten Kalk'!I:I,MATCH($C48,'Hochlauf Kosten Kalk'!$B:$B,0))</f>
        <v>42857.14286</v>
      </c>
      <c r="O48" s="53">
        <f t="array" ref="O48">INDEX('Hochlauf Kosten Kalk'!J:J,MATCH($C48,'Hochlauf Kosten Kalk'!$B:$B,0))</f>
        <v>42857.14286</v>
      </c>
      <c r="P48" s="53">
        <f t="array" ref="P48">INDEX('Hochlauf Kosten Kalk'!K:K,MATCH($C48,'Hochlauf Kosten Kalk'!$B:$B,0))</f>
        <v>42857.14286</v>
      </c>
      <c r="Q48" s="53">
        <f t="array" ref="Q48">INDEX('Hochlauf Kosten Kalk'!L:L,MATCH($C48,'Hochlauf Kosten Kalk'!$B:$B,0))</f>
        <v>42857.14286</v>
      </c>
      <c r="R48" s="53" t="str">
        <f t="array" ref="R48">INDEX('Hochlauf Kosten Kalk'!M:M,MATCH($C48,'Hochlauf Kosten Kalk'!$B:$B,0))</f>
        <v/>
      </c>
      <c r="S48" s="53" t="str">
        <f t="array" ref="S48">INDEX('Hochlauf Kosten Kalk'!N:N,MATCH($C48,'Hochlauf Kosten Kalk'!$B:$B,0))</f>
        <v/>
      </c>
      <c r="T48" s="53" t="str">
        <f t="array" ref="T48">INDEX('Hochlauf Kosten Kalk'!O:O,MATCH($C48,'Hochlauf Kosten Kalk'!$B:$B,0))</f>
        <v/>
      </c>
      <c r="U48" s="53" t="str">
        <f t="array" ref="U48">INDEX('Hochlauf Kosten Kalk'!P:P,MATCH($C48,'Hochlauf Kosten Kalk'!$B:$B,0))</f>
        <v/>
      </c>
      <c r="V48" s="53" t="str">
        <f t="array" ref="V48">INDEX('Hochlauf Kosten Kalk'!Q:Q,MATCH($C48,'Hochlauf Kosten Kalk'!$B:$B,0))</f>
        <v/>
      </c>
      <c r="W48" s="53" t="str">
        <f t="array" ref="W48">INDEX('Hochlauf Kosten Kalk'!R:R,MATCH($C48,'Hochlauf Kosten Kalk'!$B:$B,0))</f>
        <v/>
      </c>
      <c r="X48" s="53" t="str">
        <f t="array" ref="X48">INDEX('Hochlauf Kosten Kalk'!S:S,MATCH($C48,'Hochlauf Kosten Kalk'!$B:$B,0))</f>
        <v/>
      </c>
      <c r="Y48" s="53" t="str">
        <f t="array" ref="Y48">INDEX('Hochlauf Kosten Kalk'!T:T,MATCH($C48,'Hochlauf Kosten Kalk'!$B:$B,0))</f>
        <v/>
      </c>
    </row>
    <row r="49" ht="39.75" customHeight="1">
      <c r="A49" s="47" t="str">
        <f t="array" ref="A49">INDEX('4. Mengen- und Kostenannahmen'!$A:$A,MATCH(C49,'4. Mengen- und Kostenannahmen'!B:B,0))</f>
        <v>46.1</v>
      </c>
      <c r="B49" s="47">
        <f t="array" ref="B49">INDEX('4. Mengen- und Kostenannahmen'!C:C,MATCH(C49,'4. Mengen- und Kostenannahmen'!B:B))</f>
        <v>19</v>
      </c>
      <c r="C49" s="48">
        <f t="shared" si="2"/>
        <v>46</v>
      </c>
      <c r="D49" s="49" t="str">
        <f t="array" ref="D49">INDEX('4. Mengen- und Kostenannahmen'!D:D,MATCH('1. Gesamtkosten'!$C49,'4. Mengen- und Kostenannahmen'!$B:$B,0))</f>
        <v>Fachgesetze, Standards und Richtlinien anpassen</v>
      </c>
      <c r="E49" s="50" t="str">
        <f t="array" ref="E49">INDEX('4. Mengen- und Kostenannahmen'!E:E,MATCH('1. Gesamtkosten'!$C49,'4. Mengen- und Kostenannahmen'!$B:$B,0))</f>
        <v>Erabreitung und Verabschiedung</v>
      </c>
      <c r="F49" s="50" t="str">
        <f t="array" ref="F49">INDEX('4. Mengen- und Kostenannahmen'!F:F,MATCH('1. Gesamtkosten'!$C49,'4. Mengen- und Kostenannahmen'!$B:$B,0))</f>
        <v>ggf. externe Vergabe, Dialog- und Beteiligungsprozess zur Detaillierung aller Vorgaben nach § 20</v>
      </c>
      <c r="G49" s="51">
        <f t="shared" si="3"/>
        <v>74000</v>
      </c>
      <c r="H49" s="52">
        <f t="array" ref="H49">IF(RIGHT($A49,1)*1=5,INDEX('4. Mengen- und Kostenannahmen'!X:X,MATCH('1. Gesamtkosten'!$C49,'4. Mengen- und Kostenannahmen'!$B:$B,0))*14,INDEX('4. Mengen- und Kostenannahmen'!X:X,MATCH('1. Gesamtkosten'!$C49,'4. Mengen- und Kostenannahmen'!$B:$B,0)))</f>
        <v>1</v>
      </c>
      <c r="I49" s="53">
        <f t="array" ref="I49">INDEX('4. Mengen- und Kostenannahmen'!AC:AC,MATCH('1. Gesamtkosten'!$C49,'4. Mengen- und Kostenannahmen'!$B:$B,0))</f>
        <v>74000</v>
      </c>
      <c r="J49" s="14"/>
      <c r="K49" s="53">
        <f t="array" ref="K49">INDEX('Hochlauf Kosten Kalk'!F:F,MATCH($C49,'Hochlauf Kosten Kalk'!$B:$B,0))</f>
        <v>37000</v>
      </c>
      <c r="L49" s="53">
        <f t="array" ref="L49">INDEX('Hochlauf Kosten Kalk'!G:G,MATCH($C49,'Hochlauf Kosten Kalk'!$B:$B,0))</f>
        <v>37000</v>
      </c>
      <c r="M49" s="53" t="str">
        <f t="array" ref="M49">INDEX('Hochlauf Kosten Kalk'!H:H,MATCH($C49,'Hochlauf Kosten Kalk'!$B:$B,0))</f>
        <v/>
      </c>
      <c r="N49" s="53" t="str">
        <f t="array" ref="N49">INDEX('Hochlauf Kosten Kalk'!I:I,MATCH($C49,'Hochlauf Kosten Kalk'!$B:$B,0))</f>
        <v/>
      </c>
      <c r="O49" s="53" t="str">
        <f t="array" ref="O49">INDEX('Hochlauf Kosten Kalk'!J:J,MATCH($C49,'Hochlauf Kosten Kalk'!$B:$B,0))</f>
        <v/>
      </c>
      <c r="P49" s="53" t="str">
        <f t="array" ref="P49">INDEX('Hochlauf Kosten Kalk'!K:K,MATCH($C49,'Hochlauf Kosten Kalk'!$B:$B,0))</f>
        <v/>
      </c>
      <c r="Q49" s="53" t="str">
        <f t="array" ref="Q49">INDEX('Hochlauf Kosten Kalk'!L:L,MATCH($C49,'Hochlauf Kosten Kalk'!$B:$B,0))</f>
        <v/>
      </c>
      <c r="R49" s="53" t="str">
        <f t="array" ref="R49">INDEX('Hochlauf Kosten Kalk'!M:M,MATCH($C49,'Hochlauf Kosten Kalk'!$B:$B,0))</f>
        <v/>
      </c>
      <c r="S49" s="53" t="str">
        <f t="array" ref="S49">INDEX('Hochlauf Kosten Kalk'!N:N,MATCH($C49,'Hochlauf Kosten Kalk'!$B:$B,0))</f>
        <v/>
      </c>
      <c r="T49" s="53" t="str">
        <f t="array" ref="T49">INDEX('Hochlauf Kosten Kalk'!O:O,MATCH($C49,'Hochlauf Kosten Kalk'!$B:$B,0))</f>
        <v/>
      </c>
      <c r="U49" s="53" t="str">
        <f t="array" ref="U49">INDEX('Hochlauf Kosten Kalk'!P:P,MATCH($C49,'Hochlauf Kosten Kalk'!$B:$B,0))</f>
        <v/>
      </c>
      <c r="V49" s="53" t="str">
        <f t="array" ref="V49">INDEX('Hochlauf Kosten Kalk'!Q:Q,MATCH($C49,'Hochlauf Kosten Kalk'!$B:$B,0))</f>
        <v/>
      </c>
      <c r="W49" s="53" t="str">
        <f t="array" ref="W49">INDEX('Hochlauf Kosten Kalk'!R:R,MATCH($C49,'Hochlauf Kosten Kalk'!$B:$B,0))</f>
        <v/>
      </c>
      <c r="X49" s="53" t="str">
        <f t="array" ref="X49">INDEX('Hochlauf Kosten Kalk'!S:S,MATCH($C49,'Hochlauf Kosten Kalk'!$B:$B,0))</f>
        <v/>
      </c>
      <c r="Y49" s="53" t="str">
        <f t="array" ref="Y49">INDEX('Hochlauf Kosten Kalk'!T:T,MATCH($C49,'Hochlauf Kosten Kalk'!$B:$B,0))</f>
        <v/>
      </c>
    </row>
    <row r="50" ht="39.75" customHeight="1">
      <c r="A50" s="47" t="str">
        <f t="array" ref="A50">INDEX('4. Mengen- und Kostenannahmen'!$A:$A,MATCH(C50,'4. Mengen- und Kostenannahmen'!B:B,0))</f>
        <v>47.3</v>
      </c>
      <c r="B50" s="47">
        <f t="array" ref="B50">INDEX('4. Mengen- und Kostenannahmen'!C:C,MATCH(C50,'4. Mengen- und Kostenannahmen'!B:B))</f>
        <v>19</v>
      </c>
      <c r="C50" s="48">
        <f t="shared" si="2"/>
        <v>47</v>
      </c>
      <c r="D50" s="49" t="str">
        <f t="array" ref="D50">INDEX('4. Mengen- und Kostenannahmen'!D:D,MATCH('1. Gesamtkosten'!$C50,'4. Mengen- und Kostenannahmen'!$B:$B,0))</f>
        <v>Fachgesetze, Standards und Richtlinien anpassen</v>
      </c>
      <c r="E50" s="50" t="str">
        <f t="array" ref="E50">INDEX('4. Mengen- und Kostenannahmen'!E:E,MATCH('1. Gesamtkosten'!$C50,'4. Mengen- und Kostenannahmen'!$B:$B,0))</f>
        <v>Landschaftspläne</v>
      </c>
      <c r="F50" s="50" t="str">
        <f t="array" ref="F50">INDEX('4. Mengen- und Kostenannahmen'!F:F,MATCH('1. Gesamtkosten'!$C50,'4. Mengen- und Kostenannahmen'!$B:$B,0))</f>
        <v>Landschaftspläne für alle Bezirke</v>
      </c>
      <c r="G50" s="51">
        <f t="shared" si="3"/>
        <v>110000000</v>
      </c>
      <c r="H50" s="52">
        <f t="array" ref="H50">IF(RIGHT($A50,1)*1=5,INDEX('4. Mengen- und Kostenannahmen'!X:X,MATCH('1. Gesamtkosten'!$C50,'4. Mengen- und Kostenannahmen'!$B:$B,0))*14,INDEX('4. Mengen- und Kostenannahmen'!X:X,MATCH('1. Gesamtkosten'!$C50,'4. Mengen- und Kostenannahmen'!$B:$B,0)))</f>
        <v>12</v>
      </c>
      <c r="I50" s="53">
        <f t="array" ref="I50">INDEX('4. Mengen- und Kostenannahmen'!AC:AC,MATCH('1. Gesamtkosten'!$C50,'4. Mengen- und Kostenannahmen'!$B:$B,0))</f>
        <v>9166666.667</v>
      </c>
      <c r="J50" s="14"/>
      <c r="K50" s="53">
        <f t="array" ref="K50">INDEX('Hochlauf Kosten Kalk'!F:F,MATCH($C50,'Hochlauf Kosten Kalk'!$B:$B,0))</f>
        <v>22000000</v>
      </c>
      <c r="L50" s="53">
        <f t="array" ref="L50">INDEX('Hochlauf Kosten Kalk'!G:G,MATCH($C50,'Hochlauf Kosten Kalk'!$B:$B,0))</f>
        <v>22000000</v>
      </c>
      <c r="M50" s="53">
        <f t="array" ref="M50">INDEX('Hochlauf Kosten Kalk'!H:H,MATCH($C50,'Hochlauf Kosten Kalk'!$B:$B,0))</f>
        <v>22000000</v>
      </c>
      <c r="N50" s="53">
        <f t="array" ref="N50">INDEX('Hochlauf Kosten Kalk'!I:I,MATCH($C50,'Hochlauf Kosten Kalk'!$B:$B,0))</f>
        <v>22000000</v>
      </c>
      <c r="O50" s="53">
        <f t="array" ref="O50">INDEX('Hochlauf Kosten Kalk'!J:J,MATCH($C50,'Hochlauf Kosten Kalk'!$B:$B,0))</f>
        <v>22000000</v>
      </c>
      <c r="P50" s="53" t="str">
        <f t="array" ref="P50">INDEX('Hochlauf Kosten Kalk'!K:K,MATCH($C50,'Hochlauf Kosten Kalk'!$B:$B,0))</f>
        <v/>
      </c>
      <c r="Q50" s="53" t="str">
        <f t="array" ref="Q50">INDEX('Hochlauf Kosten Kalk'!L:L,MATCH($C50,'Hochlauf Kosten Kalk'!$B:$B,0))</f>
        <v/>
      </c>
      <c r="R50" s="53" t="str">
        <f t="array" ref="R50">INDEX('Hochlauf Kosten Kalk'!M:M,MATCH($C50,'Hochlauf Kosten Kalk'!$B:$B,0))</f>
        <v/>
      </c>
      <c r="S50" s="53" t="str">
        <f t="array" ref="S50">INDEX('Hochlauf Kosten Kalk'!N:N,MATCH($C50,'Hochlauf Kosten Kalk'!$B:$B,0))</f>
        <v/>
      </c>
      <c r="T50" s="53" t="str">
        <f t="array" ref="T50">INDEX('Hochlauf Kosten Kalk'!O:O,MATCH($C50,'Hochlauf Kosten Kalk'!$B:$B,0))</f>
        <v/>
      </c>
      <c r="U50" s="53" t="str">
        <f t="array" ref="U50">INDEX('Hochlauf Kosten Kalk'!P:P,MATCH($C50,'Hochlauf Kosten Kalk'!$B:$B,0))</f>
        <v/>
      </c>
      <c r="V50" s="53" t="str">
        <f t="array" ref="V50">INDEX('Hochlauf Kosten Kalk'!Q:Q,MATCH($C50,'Hochlauf Kosten Kalk'!$B:$B,0))</f>
        <v/>
      </c>
      <c r="W50" s="53" t="str">
        <f t="array" ref="W50">INDEX('Hochlauf Kosten Kalk'!R:R,MATCH($C50,'Hochlauf Kosten Kalk'!$B:$B,0))</f>
        <v/>
      </c>
      <c r="X50" s="53" t="str">
        <f t="array" ref="X50">INDEX('Hochlauf Kosten Kalk'!S:S,MATCH($C50,'Hochlauf Kosten Kalk'!$B:$B,0))</f>
        <v/>
      </c>
      <c r="Y50" s="53" t="str">
        <f t="array" ref="Y50">INDEX('Hochlauf Kosten Kalk'!T:T,MATCH($C50,'Hochlauf Kosten Kalk'!$B:$B,0))</f>
        <v/>
      </c>
    </row>
    <row r="51" ht="39.75" customHeight="1">
      <c r="A51" s="47" t="str">
        <f t="array" ref="A51">INDEX('4. Mengen- und Kostenannahmen'!$A:$A,MATCH(C51,'4. Mengen- und Kostenannahmen'!B:B,0))</f>
        <v>48.0</v>
      </c>
      <c r="B51" s="47">
        <f t="array" ref="B51">INDEX('4. Mengen- und Kostenannahmen'!C:C,MATCH(C51,'4. Mengen- und Kostenannahmen'!B:B))</f>
        <v>20</v>
      </c>
      <c r="C51" s="48">
        <f t="shared" si="2"/>
        <v>48</v>
      </c>
      <c r="D51" s="49" t="str">
        <f t="array" ref="D51">INDEX('4. Mengen- und Kostenannahmen'!D:D,MATCH('1. Gesamtkosten'!$C51,'4. Mengen- und Kostenannahmen'!$B:$B,0))</f>
        <v>Berücksichtigungsgebot</v>
      </c>
      <c r="E51" s="50" t="str">
        <f t="array" ref="E51">INDEX('4. Mengen- und Kostenannahmen'!E:E,MATCH('1. Gesamtkosten'!$C51,'4. Mengen- und Kostenannahmen'!$B:$B,0))</f>
        <v>Integriertes Vorgehen</v>
      </c>
      <c r="F51" s="50" t="str">
        <f t="array" ref="F51">INDEX('4. Mengen- und Kostenannahmen'!F:F,MATCH('1. Gesamtkosten'!$C51,'4. Mengen- und Kostenannahmen'!$B:$B,0))</f>
        <v>Kosteneinsparung wegen vermiedener Doppelarbeit (Böden aufreißen, Dachsanierung, Radwege bauen)</v>
      </c>
      <c r="G51" s="51">
        <f t="shared" si="3"/>
        <v>0</v>
      </c>
      <c r="H51" s="52" t="str">
        <f t="array" ref="H51">IF(RIGHT($A51,1)*1=5,INDEX('4. Mengen- und Kostenannahmen'!X:X,MATCH('1. Gesamtkosten'!$C51,'4. Mengen- und Kostenannahmen'!$B:$B,0))*14,INDEX('4. Mengen- und Kostenannahmen'!X:X,MATCH('1. Gesamtkosten'!$C51,'4. Mengen- und Kostenannahmen'!$B:$B,0)))</f>
        <v/>
      </c>
      <c r="I51" s="53" t="str">
        <f t="array" ref="I51">INDEX('4. Mengen- und Kostenannahmen'!AC:AC,MATCH('1. Gesamtkosten'!$C51,'4. Mengen- und Kostenannahmen'!$B:$B,0))</f>
        <v/>
      </c>
      <c r="J51" s="14"/>
      <c r="K51" s="53" t="str">
        <f t="array" ref="K51">INDEX('Hochlauf Kosten Kalk'!F:F,MATCH($C51,'Hochlauf Kosten Kalk'!$B:$B,0))</f>
        <v/>
      </c>
      <c r="L51" s="53" t="str">
        <f t="array" ref="L51">INDEX('Hochlauf Kosten Kalk'!G:G,MATCH($C51,'Hochlauf Kosten Kalk'!$B:$B,0))</f>
        <v/>
      </c>
      <c r="M51" s="53" t="str">
        <f t="array" ref="M51">INDEX('Hochlauf Kosten Kalk'!H:H,MATCH($C51,'Hochlauf Kosten Kalk'!$B:$B,0))</f>
        <v/>
      </c>
      <c r="N51" s="53" t="str">
        <f t="array" ref="N51">INDEX('Hochlauf Kosten Kalk'!I:I,MATCH($C51,'Hochlauf Kosten Kalk'!$B:$B,0))</f>
        <v/>
      </c>
      <c r="O51" s="53" t="str">
        <f t="array" ref="O51">INDEX('Hochlauf Kosten Kalk'!J:J,MATCH($C51,'Hochlauf Kosten Kalk'!$B:$B,0))</f>
        <v/>
      </c>
      <c r="P51" s="53" t="str">
        <f t="array" ref="P51">INDEX('Hochlauf Kosten Kalk'!K:K,MATCH($C51,'Hochlauf Kosten Kalk'!$B:$B,0))</f>
        <v/>
      </c>
      <c r="Q51" s="53" t="str">
        <f t="array" ref="Q51">INDEX('Hochlauf Kosten Kalk'!L:L,MATCH($C51,'Hochlauf Kosten Kalk'!$B:$B,0))</f>
        <v/>
      </c>
      <c r="R51" s="53" t="str">
        <f t="array" ref="R51">INDEX('Hochlauf Kosten Kalk'!M:M,MATCH($C51,'Hochlauf Kosten Kalk'!$B:$B,0))</f>
        <v/>
      </c>
      <c r="S51" s="53" t="str">
        <f t="array" ref="S51">INDEX('Hochlauf Kosten Kalk'!N:N,MATCH($C51,'Hochlauf Kosten Kalk'!$B:$B,0))</f>
        <v/>
      </c>
      <c r="T51" s="53" t="str">
        <f t="array" ref="T51">INDEX('Hochlauf Kosten Kalk'!O:O,MATCH($C51,'Hochlauf Kosten Kalk'!$B:$B,0))</f>
        <v/>
      </c>
      <c r="U51" s="53" t="str">
        <f t="array" ref="U51">INDEX('Hochlauf Kosten Kalk'!P:P,MATCH($C51,'Hochlauf Kosten Kalk'!$B:$B,0))</f>
        <v/>
      </c>
      <c r="V51" s="53" t="str">
        <f t="array" ref="V51">INDEX('Hochlauf Kosten Kalk'!Q:Q,MATCH($C51,'Hochlauf Kosten Kalk'!$B:$B,0))</f>
        <v/>
      </c>
      <c r="W51" s="53" t="str">
        <f t="array" ref="W51">INDEX('Hochlauf Kosten Kalk'!R:R,MATCH($C51,'Hochlauf Kosten Kalk'!$B:$B,0))</f>
        <v/>
      </c>
      <c r="X51" s="53" t="str">
        <f t="array" ref="X51">INDEX('Hochlauf Kosten Kalk'!S:S,MATCH($C51,'Hochlauf Kosten Kalk'!$B:$B,0))</f>
        <v/>
      </c>
      <c r="Y51" s="53" t="str">
        <f t="array" ref="Y51">INDEX('Hochlauf Kosten Kalk'!T:T,MATCH($C51,'Hochlauf Kosten Kalk'!$B:$B,0))</f>
        <v/>
      </c>
    </row>
    <row r="52" ht="6.75" customHeight="1">
      <c r="A52" s="14"/>
      <c r="B52" s="14"/>
      <c r="C52" s="14"/>
      <c r="D52" s="14"/>
      <c r="E52" s="27"/>
      <c r="F52" s="54"/>
      <c r="G52" s="14"/>
      <c r="H52" s="55"/>
      <c r="I52" s="55"/>
      <c r="J52" s="14"/>
      <c r="K52" s="14"/>
      <c r="L52" s="14"/>
      <c r="M52" s="14"/>
      <c r="N52" s="14"/>
      <c r="O52" s="14"/>
      <c r="P52" s="14"/>
      <c r="Q52" s="14"/>
      <c r="R52" s="14"/>
      <c r="S52" s="14"/>
      <c r="T52" s="14"/>
      <c r="U52" s="14"/>
      <c r="V52" s="14"/>
      <c r="W52" s="14"/>
      <c r="X52" s="14"/>
      <c r="Y52" s="14"/>
    </row>
    <row r="53" ht="15.75" hidden="1" customHeight="1">
      <c r="E53" s="56"/>
      <c r="F53" s="57"/>
      <c r="H53" s="58"/>
      <c r="I53" s="58"/>
    </row>
    <row r="54" ht="15.75" hidden="1" customHeight="1">
      <c r="E54" s="56"/>
      <c r="F54" s="57"/>
      <c r="H54" s="58"/>
      <c r="I54" s="58"/>
    </row>
    <row r="55" ht="15.75" hidden="1" customHeight="1">
      <c r="E55" s="56"/>
      <c r="F55" s="57"/>
      <c r="H55" s="58"/>
      <c r="I55" s="58"/>
    </row>
    <row r="56" ht="15.75" hidden="1" customHeight="1">
      <c r="E56" s="56"/>
      <c r="F56" s="57"/>
      <c r="H56" s="58"/>
      <c r="I56" s="58"/>
    </row>
    <row r="57" ht="15.75" hidden="1" customHeight="1">
      <c r="E57" s="56"/>
      <c r="F57" s="57"/>
      <c r="H57" s="58"/>
      <c r="I57" s="58"/>
    </row>
    <row r="58" ht="15.75" hidden="1" customHeight="1">
      <c r="E58" s="56"/>
      <c r="F58" s="57"/>
      <c r="H58" s="58"/>
      <c r="I58" s="58"/>
    </row>
    <row r="59" ht="15.75" hidden="1" customHeight="1">
      <c r="E59" s="56"/>
      <c r="F59" s="57"/>
      <c r="H59" s="58"/>
      <c r="I59" s="58"/>
    </row>
    <row r="60" ht="15.75" hidden="1" customHeight="1">
      <c r="E60" s="56"/>
      <c r="F60" s="57"/>
      <c r="H60" s="58"/>
      <c r="I60" s="58"/>
    </row>
    <row r="61" ht="15.75" hidden="1" customHeight="1">
      <c r="E61" s="56"/>
      <c r="F61" s="57"/>
      <c r="H61" s="58"/>
      <c r="I61" s="58"/>
    </row>
    <row r="62" ht="15.75" hidden="1" customHeight="1">
      <c r="E62" s="56"/>
      <c r="F62" s="57"/>
      <c r="H62" s="58"/>
      <c r="I62" s="58"/>
    </row>
    <row r="63" ht="15.75" hidden="1" customHeight="1">
      <c r="E63" s="56"/>
      <c r="F63" s="57"/>
      <c r="H63" s="58"/>
      <c r="I63" s="58"/>
    </row>
    <row r="64" ht="15.75" hidden="1" customHeight="1">
      <c r="E64" s="56"/>
      <c r="F64" s="57"/>
      <c r="H64" s="58"/>
      <c r="I64" s="58"/>
    </row>
    <row r="65" ht="15.75" hidden="1" customHeight="1">
      <c r="E65" s="56"/>
      <c r="F65" s="57"/>
      <c r="H65" s="58"/>
      <c r="I65" s="58"/>
    </row>
    <row r="66" ht="15.75" hidden="1" customHeight="1">
      <c r="E66" s="56"/>
      <c r="F66" s="57"/>
      <c r="H66" s="58"/>
      <c r="I66" s="58"/>
    </row>
    <row r="67" ht="15.75" hidden="1" customHeight="1">
      <c r="E67" s="56"/>
      <c r="F67" s="57"/>
      <c r="H67" s="58"/>
      <c r="I67" s="58"/>
    </row>
    <row r="68" ht="15.75" hidden="1" customHeight="1">
      <c r="E68" s="56"/>
      <c r="F68" s="57"/>
      <c r="H68" s="58"/>
      <c r="I68" s="58"/>
    </row>
    <row r="69" ht="15.75" hidden="1" customHeight="1">
      <c r="E69" s="56"/>
      <c r="F69" s="57"/>
      <c r="H69" s="58"/>
      <c r="I69" s="58"/>
    </row>
    <row r="70" ht="15.75" hidden="1" customHeight="1">
      <c r="E70" s="56"/>
      <c r="F70" s="57"/>
      <c r="H70" s="58"/>
      <c r="I70" s="58"/>
    </row>
    <row r="71" ht="15.75" hidden="1" customHeight="1">
      <c r="E71" s="56"/>
      <c r="F71" s="57"/>
      <c r="H71" s="58"/>
      <c r="I71" s="58"/>
    </row>
    <row r="72" ht="15.75" hidden="1" customHeight="1">
      <c r="E72" s="56"/>
      <c r="F72" s="57"/>
      <c r="H72" s="58"/>
      <c r="I72" s="58"/>
    </row>
    <row r="73" ht="15.75" hidden="1" customHeight="1">
      <c r="E73" s="56"/>
      <c r="F73" s="57"/>
      <c r="H73" s="58"/>
      <c r="I73" s="58"/>
    </row>
    <row r="74" ht="15.75" hidden="1" customHeight="1">
      <c r="E74" s="56"/>
      <c r="F74" s="57"/>
      <c r="H74" s="58"/>
      <c r="I74" s="58"/>
    </row>
    <row r="75" ht="15.75" hidden="1" customHeight="1">
      <c r="E75" s="56"/>
      <c r="F75" s="57"/>
      <c r="H75" s="58"/>
      <c r="I75" s="58"/>
    </row>
    <row r="76" ht="15.75" hidden="1" customHeight="1">
      <c r="E76" s="56"/>
      <c r="F76" s="57"/>
      <c r="H76" s="58"/>
      <c r="I76" s="58"/>
    </row>
    <row r="77" ht="15.75" hidden="1" customHeight="1">
      <c r="E77" s="56"/>
      <c r="F77" s="57"/>
      <c r="H77" s="58"/>
      <c r="I77" s="58"/>
    </row>
    <row r="78" ht="15.75" hidden="1" customHeight="1">
      <c r="E78" s="56"/>
      <c r="F78" s="57"/>
      <c r="H78" s="58"/>
      <c r="I78" s="58"/>
    </row>
    <row r="79" ht="15.75" hidden="1" customHeight="1">
      <c r="E79" s="56"/>
      <c r="F79" s="57"/>
      <c r="H79" s="58"/>
      <c r="I79" s="58"/>
    </row>
    <row r="80" ht="15.75" hidden="1" customHeight="1">
      <c r="E80" s="56"/>
      <c r="F80" s="57"/>
      <c r="H80" s="58"/>
      <c r="I80" s="58"/>
    </row>
    <row r="81" ht="15.75" hidden="1" customHeight="1">
      <c r="E81" s="56"/>
      <c r="F81" s="57"/>
      <c r="H81" s="58"/>
      <c r="I81" s="58"/>
    </row>
    <row r="82" ht="15.75" hidden="1" customHeight="1">
      <c r="E82" s="56"/>
      <c r="F82" s="57"/>
      <c r="H82" s="58"/>
      <c r="I82" s="58"/>
    </row>
    <row r="83" ht="15.75" hidden="1" customHeight="1">
      <c r="E83" s="56"/>
      <c r="F83" s="57"/>
      <c r="H83" s="58"/>
      <c r="I83" s="58"/>
    </row>
    <row r="84" ht="15.75" hidden="1" customHeight="1">
      <c r="E84" s="56"/>
      <c r="F84" s="57"/>
      <c r="H84" s="58"/>
      <c r="I84" s="58"/>
    </row>
    <row r="85" ht="15.75" hidden="1" customHeight="1">
      <c r="E85" s="56"/>
      <c r="F85" s="57"/>
      <c r="H85" s="58"/>
      <c r="I85" s="58"/>
    </row>
    <row r="86" ht="15.75" hidden="1" customHeight="1">
      <c r="E86" s="56"/>
      <c r="F86" s="57"/>
      <c r="H86" s="58"/>
      <c r="I86" s="58"/>
    </row>
    <row r="87" ht="15.75" hidden="1" customHeight="1">
      <c r="E87" s="56"/>
      <c r="F87" s="57"/>
      <c r="H87" s="58"/>
      <c r="I87" s="58"/>
    </row>
    <row r="88" ht="15.75" hidden="1" customHeight="1">
      <c r="E88" s="56"/>
      <c r="F88" s="57"/>
      <c r="H88" s="58"/>
      <c r="I88" s="58"/>
    </row>
    <row r="89" ht="15.75" hidden="1" customHeight="1">
      <c r="E89" s="56"/>
      <c r="F89" s="57"/>
      <c r="H89" s="58"/>
      <c r="I89" s="58"/>
    </row>
    <row r="90" ht="15.75" hidden="1" customHeight="1">
      <c r="E90" s="56"/>
      <c r="F90" s="57"/>
      <c r="H90" s="58"/>
      <c r="I90" s="58"/>
    </row>
    <row r="91" ht="15.75" hidden="1" customHeight="1">
      <c r="E91" s="56"/>
      <c r="F91" s="57"/>
      <c r="H91" s="58"/>
      <c r="I91" s="58"/>
    </row>
    <row r="92" ht="15.75" hidden="1" customHeight="1">
      <c r="E92" s="56"/>
      <c r="F92" s="57"/>
      <c r="H92" s="58"/>
      <c r="I92" s="58"/>
    </row>
    <row r="93" ht="15.75" hidden="1" customHeight="1">
      <c r="E93" s="56"/>
      <c r="F93" s="57"/>
      <c r="H93" s="58"/>
      <c r="I93" s="58"/>
    </row>
    <row r="94" ht="15.75" hidden="1" customHeight="1">
      <c r="E94" s="56"/>
      <c r="F94" s="57"/>
      <c r="H94" s="58"/>
      <c r="I94" s="58"/>
    </row>
    <row r="95" ht="15.75" hidden="1" customHeight="1">
      <c r="E95" s="56"/>
      <c r="F95" s="57"/>
      <c r="H95" s="58"/>
      <c r="I95" s="58"/>
    </row>
    <row r="96" ht="15.75" hidden="1" customHeight="1">
      <c r="E96" s="56"/>
      <c r="F96" s="57"/>
      <c r="H96" s="58"/>
      <c r="I96" s="58"/>
    </row>
    <row r="97" ht="15.75" hidden="1" customHeight="1">
      <c r="E97" s="56"/>
      <c r="F97" s="57"/>
      <c r="H97" s="58"/>
      <c r="I97" s="58"/>
    </row>
    <row r="98" ht="15.75" hidden="1" customHeight="1">
      <c r="E98" s="56"/>
      <c r="F98" s="57"/>
      <c r="H98" s="58"/>
      <c r="I98" s="58"/>
    </row>
    <row r="99" ht="15.75" hidden="1" customHeight="1">
      <c r="E99" s="56"/>
      <c r="F99" s="57"/>
      <c r="H99" s="58"/>
      <c r="I99" s="58"/>
    </row>
    <row r="100" ht="15.75" hidden="1" customHeight="1">
      <c r="E100" s="56"/>
      <c r="F100" s="57"/>
      <c r="H100" s="58"/>
      <c r="I100" s="58"/>
    </row>
    <row r="101" ht="15.75" hidden="1" customHeight="1">
      <c r="E101" s="56"/>
      <c r="F101" s="57"/>
      <c r="H101" s="58"/>
      <c r="I101" s="58"/>
    </row>
    <row r="102" ht="15.75" hidden="1" customHeight="1">
      <c r="E102" s="56"/>
      <c r="F102" s="57"/>
      <c r="H102" s="58"/>
      <c r="I102" s="58"/>
    </row>
    <row r="103" ht="15.75" hidden="1" customHeight="1">
      <c r="E103" s="56"/>
      <c r="F103" s="57"/>
      <c r="H103" s="58"/>
      <c r="I103" s="58"/>
    </row>
    <row r="104" ht="15.75" hidden="1" customHeight="1">
      <c r="E104" s="56"/>
      <c r="F104" s="57"/>
      <c r="H104" s="58"/>
      <c r="I104" s="58"/>
    </row>
    <row r="105" ht="15.75" hidden="1" customHeight="1">
      <c r="E105" s="56"/>
      <c r="F105" s="57"/>
      <c r="H105" s="58"/>
      <c r="I105" s="58"/>
    </row>
    <row r="106" ht="15.75" hidden="1" customHeight="1">
      <c r="E106" s="56"/>
      <c r="F106" s="57"/>
      <c r="H106" s="58"/>
      <c r="I106" s="58"/>
    </row>
    <row r="107" ht="15.75" hidden="1" customHeight="1">
      <c r="E107" s="56"/>
      <c r="F107" s="57"/>
      <c r="H107" s="58"/>
      <c r="I107" s="58"/>
    </row>
    <row r="108" ht="15.75" hidden="1" customHeight="1">
      <c r="E108" s="56"/>
      <c r="F108" s="57"/>
      <c r="H108" s="58"/>
      <c r="I108" s="58"/>
    </row>
    <row r="109" ht="15.75" hidden="1" customHeight="1">
      <c r="E109" s="56"/>
      <c r="F109" s="57"/>
      <c r="H109" s="58"/>
      <c r="I109" s="58"/>
    </row>
    <row r="110" ht="15.75" hidden="1" customHeight="1">
      <c r="E110" s="56"/>
      <c r="F110" s="57"/>
      <c r="H110" s="58"/>
      <c r="I110" s="58"/>
    </row>
    <row r="111" ht="15.75" hidden="1" customHeight="1">
      <c r="E111" s="56"/>
      <c r="F111" s="57"/>
      <c r="H111" s="58"/>
      <c r="I111" s="58"/>
    </row>
    <row r="112" ht="15.75" hidden="1" customHeight="1">
      <c r="E112" s="56"/>
      <c r="F112" s="57"/>
      <c r="H112" s="58"/>
      <c r="I112" s="58"/>
    </row>
    <row r="113" ht="15.75" hidden="1" customHeight="1">
      <c r="E113" s="56"/>
      <c r="F113" s="57"/>
      <c r="H113" s="58"/>
      <c r="I113" s="58"/>
    </row>
    <row r="114" ht="15.75" hidden="1" customHeight="1">
      <c r="E114" s="56"/>
      <c r="F114" s="57"/>
      <c r="H114" s="58"/>
      <c r="I114" s="58"/>
    </row>
    <row r="115" ht="15.75" hidden="1" customHeight="1">
      <c r="E115" s="56"/>
      <c r="F115" s="57"/>
      <c r="H115" s="58"/>
      <c r="I115" s="58"/>
    </row>
    <row r="116" ht="15.75" hidden="1" customHeight="1">
      <c r="E116" s="56"/>
      <c r="F116" s="57"/>
      <c r="H116" s="58"/>
      <c r="I116" s="58"/>
    </row>
    <row r="117" ht="15.75" hidden="1" customHeight="1">
      <c r="E117" s="56"/>
      <c r="F117" s="57"/>
      <c r="H117" s="58"/>
      <c r="I117" s="58"/>
    </row>
    <row r="118" ht="15.75" hidden="1" customHeight="1">
      <c r="E118" s="56"/>
      <c r="F118" s="57"/>
      <c r="H118" s="58"/>
      <c r="I118" s="58"/>
    </row>
    <row r="119" ht="15.75" hidden="1" customHeight="1">
      <c r="E119" s="56"/>
      <c r="F119" s="57"/>
      <c r="H119" s="58"/>
      <c r="I119" s="58"/>
    </row>
    <row r="120" ht="15.75" hidden="1" customHeight="1">
      <c r="E120" s="56"/>
      <c r="F120" s="57"/>
      <c r="H120" s="58"/>
      <c r="I120" s="58"/>
    </row>
    <row r="121" ht="15.75" hidden="1" customHeight="1">
      <c r="E121" s="56"/>
      <c r="F121" s="57"/>
      <c r="H121" s="58"/>
      <c r="I121" s="58"/>
    </row>
    <row r="122" ht="15.75" hidden="1" customHeight="1">
      <c r="E122" s="56"/>
      <c r="F122" s="57"/>
      <c r="H122" s="58"/>
      <c r="I122" s="58"/>
    </row>
    <row r="123" ht="15.75" hidden="1" customHeight="1">
      <c r="E123" s="56"/>
      <c r="F123" s="57"/>
      <c r="H123" s="58"/>
      <c r="I123" s="58"/>
    </row>
    <row r="124" ht="15.75" hidden="1" customHeight="1">
      <c r="E124" s="56"/>
      <c r="F124" s="57"/>
      <c r="H124" s="58"/>
      <c r="I124" s="58"/>
    </row>
    <row r="125" ht="15.75" hidden="1" customHeight="1">
      <c r="E125" s="56"/>
      <c r="F125" s="57"/>
      <c r="H125" s="58"/>
      <c r="I125" s="58"/>
    </row>
    <row r="126" ht="15.75" hidden="1" customHeight="1">
      <c r="E126" s="56"/>
      <c r="F126" s="57"/>
      <c r="H126" s="58"/>
      <c r="I126" s="58"/>
    </row>
    <row r="127" ht="15.75" hidden="1" customHeight="1">
      <c r="E127" s="56"/>
      <c r="F127" s="57"/>
      <c r="H127" s="58"/>
      <c r="I127" s="58"/>
    </row>
    <row r="128" ht="15.75" hidden="1" customHeight="1">
      <c r="E128" s="56"/>
      <c r="F128" s="57"/>
      <c r="H128" s="58"/>
      <c r="I128" s="58"/>
    </row>
    <row r="129" ht="15.75" hidden="1" customHeight="1">
      <c r="E129" s="56"/>
      <c r="F129" s="57"/>
      <c r="H129" s="58"/>
      <c r="I129" s="58"/>
    </row>
    <row r="130" ht="15.75" hidden="1" customHeight="1">
      <c r="E130" s="56"/>
      <c r="F130" s="57"/>
      <c r="H130" s="58"/>
      <c r="I130" s="58"/>
    </row>
    <row r="131" ht="15.75" hidden="1" customHeight="1">
      <c r="E131" s="56"/>
      <c r="F131" s="57"/>
      <c r="H131" s="58"/>
      <c r="I131" s="58"/>
    </row>
    <row r="132" ht="15.75" hidden="1" customHeight="1">
      <c r="E132" s="56"/>
      <c r="F132" s="57"/>
      <c r="H132" s="58"/>
      <c r="I132" s="58"/>
    </row>
    <row r="133" ht="15.75" hidden="1" customHeight="1">
      <c r="E133" s="56"/>
      <c r="F133" s="57"/>
      <c r="H133" s="58"/>
      <c r="I133" s="58"/>
    </row>
    <row r="134" ht="15.75" hidden="1" customHeight="1">
      <c r="E134" s="56"/>
      <c r="F134" s="57"/>
      <c r="H134" s="58"/>
      <c r="I134" s="58"/>
    </row>
    <row r="135" ht="15.75" hidden="1" customHeight="1">
      <c r="E135" s="56"/>
      <c r="F135" s="57"/>
      <c r="H135" s="58"/>
      <c r="I135" s="58"/>
    </row>
    <row r="136" ht="15.75" hidden="1" customHeight="1">
      <c r="E136" s="56"/>
      <c r="F136" s="57"/>
      <c r="H136" s="58"/>
      <c r="I136" s="58"/>
    </row>
    <row r="137" ht="15.75" hidden="1" customHeight="1">
      <c r="E137" s="56"/>
      <c r="F137" s="57"/>
      <c r="H137" s="58"/>
      <c r="I137" s="58"/>
    </row>
    <row r="138" ht="15.75" hidden="1" customHeight="1">
      <c r="E138" s="56"/>
      <c r="F138" s="57"/>
      <c r="H138" s="58"/>
      <c r="I138" s="58"/>
    </row>
    <row r="139" ht="15.75" hidden="1" customHeight="1">
      <c r="E139" s="56"/>
      <c r="F139" s="57"/>
      <c r="H139" s="58"/>
      <c r="I139" s="58"/>
    </row>
    <row r="140" ht="15.75" hidden="1" customHeight="1">
      <c r="E140" s="56"/>
      <c r="F140" s="57"/>
      <c r="H140" s="58"/>
      <c r="I140" s="58"/>
    </row>
    <row r="141" ht="15.75" hidden="1" customHeight="1">
      <c r="E141" s="56"/>
      <c r="F141" s="57"/>
      <c r="H141" s="58"/>
      <c r="I141" s="58"/>
    </row>
    <row r="142" ht="15.75" hidden="1" customHeight="1">
      <c r="E142" s="56"/>
      <c r="F142" s="57"/>
      <c r="H142" s="58"/>
      <c r="I142" s="58"/>
    </row>
    <row r="143" ht="15.75" hidden="1" customHeight="1">
      <c r="E143" s="56"/>
      <c r="F143" s="57"/>
      <c r="H143" s="58"/>
      <c r="I143" s="58"/>
    </row>
    <row r="144" ht="15.75" hidden="1" customHeight="1">
      <c r="E144" s="56"/>
      <c r="F144" s="57"/>
      <c r="H144" s="58"/>
      <c r="I144" s="58"/>
    </row>
    <row r="145" ht="15.75" hidden="1" customHeight="1">
      <c r="E145" s="56"/>
      <c r="F145" s="57"/>
      <c r="H145" s="58"/>
      <c r="I145" s="58"/>
    </row>
    <row r="146" ht="15.75" hidden="1" customHeight="1">
      <c r="E146" s="56"/>
      <c r="F146" s="57"/>
      <c r="H146" s="58"/>
      <c r="I146" s="58"/>
    </row>
    <row r="147" ht="15.75" hidden="1" customHeight="1">
      <c r="E147" s="56"/>
      <c r="F147" s="57"/>
      <c r="H147" s="58"/>
      <c r="I147" s="58"/>
    </row>
    <row r="148" ht="15.75" hidden="1" customHeight="1">
      <c r="E148" s="56"/>
      <c r="F148" s="57"/>
      <c r="H148" s="58"/>
      <c r="I148" s="58"/>
    </row>
    <row r="149" ht="15.75" hidden="1" customHeight="1">
      <c r="E149" s="56"/>
      <c r="F149" s="57"/>
      <c r="H149" s="58"/>
      <c r="I149" s="58"/>
    </row>
    <row r="150" ht="15.75" hidden="1" customHeight="1">
      <c r="E150" s="56"/>
      <c r="F150" s="57"/>
      <c r="H150" s="58"/>
      <c r="I150" s="58"/>
    </row>
    <row r="151" ht="15.75" hidden="1" customHeight="1">
      <c r="E151" s="56"/>
      <c r="F151" s="57"/>
      <c r="H151" s="58"/>
      <c r="I151" s="58"/>
    </row>
    <row r="152" ht="15.75" hidden="1" customHeight="1">
      <c r="E152" s="56"/>
      <c r="F152" s="57"/>
      <c r="H152" s="58"/>
      <c r="I152" s="58"/>
    </row>
    <row r="153" ht="15.75" hidden="1" customHeight="1">
      <c r="E153" s="56"/>
      <c r="F153" s="57"/>
      <c r="H153" s="58"/>
      <c r="I153" s="58"/>
    </row>
    <row r="154" ht="15.75" hidden="1" customHeight="1">
      <c r="E154" s="56"/>
      <c r="F154" s="57"/>
      <c r="H154" s="58"/>
      <c r="I154" s="58"/>
    </row>
    <row r="155" ht="15.75" hidden="1" customHeight="1">
      <c r="E155" s="56"/>
      <c r="F155" s="57"/>
      <c r="H155" s="58"/>
      <c r="I155" s="58"/>
    </row>
    <row r="156" ht="15.75" hidden="1" customHeight="1">
      <c r="E156" s="56"/>
      <c r="F156" s="57"/>
      <c r="H156" s="58"/>
      <c r="I156" s="58"/>
    </row>
    <row r="157" ht="15.75" hidden="1" customHeight="1">
      <c r="E157" s="56"/>
      <c r="F157" s="57"/>
      <c r="H157" s="58"/>
      <c r="I157" s="58"/>
    </row>
    <row r="158" ht="15.75" hidden="1" customHeight="1">
      <c r="E158" s="56"/>
      <c r="F158" s="57"/>
      <c r="H158" s="58"/>
      <c r="I158" s="58"/>
    </row>
    <row r="159" ht="15.75" hidden="1" customHeight="1">
      <c r="E159" s="56"/>
      <c r="F159" s="57"/>
      <c r="H159" s="58"/>
      <c r="I159" s="58"/>
    </row>
    <row r="160" ht="15.75" hidden="1" customHeight="1">
      <c r="E160" s="56"/>
      <c r="F160" s="57"/>
      <c r="H160" s="58"/>
      <c r="I160" s="58"/>
    </row>
    <row r="161" ht="15.75" hidden="1" customHeight="1">
      <c r="E161" s="56"/>
      <c r="F161" s="57"/>
      <c r="H161" s="58"/>
      <c r="I161" s="58"/>
    </row>
    <row r="162" ht="15.75" hidden="1" customHeight="1">
      <c r="E162" s="56"/>
      <c r="F162" s="57"/>
      <c r="H162" s="58"/>
      <c r="I162" s="58"/>
    </row>
    <row r="163" ht="15.75" hidden="1" customHeight="1">
      <c r="E163" s="56"/>
      <c r="F163" s="57"/>
      <c r="H163" s="58"/>
      <c r="I163" s="58"/>
    </row>
    <row r="164" ht="15.75" hidden="1" customHeight="1">
      <c r="E164" s="56"/>
      <c r="F164" s="57"/>
      <c r="H164" s="58"/>
      <c r="I164" s="58"/>
    </row>
    <row r="165" ht="15.75" hidden="1" customHeight="1">
      <c r="E165" s="56"/>
      <c r="F165" s="57"/>
      <c r="H165" s="58"/>
      <c r="I165" s="58"/>
    </row>
    <row r="166" ht="15.75" hidden="1" customHeight="1">
      <c r="E166" s="56"/>
      <c r="F166" s="57"/>
      <c r="H166" s="58"/>
      <c r="I166" s="58"/>
    </row>
    <row r="167" ht="15.75" hidden="1" customHeight="1">
      <c r="E167" s="56"/>
      <c r="F167" s="57"/>
      <c r="H167" s="58"/>
      <c r="I167" s="58"/>
    </row>
    <row r="168" ht="15.75" hidden="1" customHeight="1">
      <c r="E168" s="56"/>
      <c r="F168" s="57"/>
      <c r="H168" s="58"/>
      <c r="I168" s="58"/>
    </row>
    <row r="169" ht="15.75" hidden="1" customHeight="1">
      <c r="E169" s="56"/>
      <c r="F169" s="57"/>
      <c r="H169" s="58"/>
      <c r="I169" s="58"/>
    </row>
    <row r="170" ht="15.75" hidden="1" customHeight="1">
      <c r="E170" s="56"/>
      <c r="F170" s="57"/>
      <c r="H170" s="58"/>
      <c r="I170" s="58"/>
    </row>
    <row r="171" ht="15.75" hidden="1" customHeight="1">
      <c r="E171" s="56"/>
      <c r="F171" s="57"/>
      <c r="H171" s="58"/>
      <c r="I171" s="58"/>
    </row>
    <row r="172" ht="15.75" hidden="1" customHeight="1">
      <c r="E172" s="56"/>
      <c r="F172" s="57"/>
      <c r="H172" s="58"/>
      <c r="I172" s="58"/>
    </row>
    <row r="173" ht="15.75" hidden="1" customHeight="1">
      <c r="E173" s="56"/>
      <c r="F173" s="57"/>
      <c r="H173" s="58"/>
      <c r="I173" s="58"/>
    </row>
    <row r="174" ht="15.75" hidden="1" customHeight="1">
      <c r="E174" s="56"/>
      <c r="F174" s="57"/>
      <c r="H174" s="58"/>
      <c r="I174" s="58"/>
    </row>
    <row r="175" ht="15.75" hidden="1" customHeight="1">
      <c r="E175" s="56"/>
      <c r="F175" s="57"/>
      <c r="H175" s="58"/>
      <c r="I175" s="58"/>
    </row>
    <row r="176" ht="15.75" hidden="1" customHeight="1">
      <c r="E176" s="56"/>
      <c r="F176" s="57"/>
      <c r="H176" s="58"/>
      <c r="I176" s="58"/>
    </row>
    <row r="177" ht="15.75" hidden="1" customHeight="1">
      <c r="E177" s="56"/>
      <c r="F177" s="57"/>
      <c r="H177" s="58"/>
      <c r="I177" s="58"/>
    </row>
    <row r="178" ht="15.75" hidden="1" customHeight="1">
      <c r="E178" s="56"/>
      <c r="F178" s="57"/>
      <c r="H178" s="58"/>
      <c r="I178" s="58"/>
    </row>
    <row r="179" ht="15.75" hidden="1" customHeight="1">
      <c r="E179" s="56"/>
      <c r="F179" s="57"/>
      <c r="H179" s="58"/>
      <c r="I179" s="58"/>
    </row>
    <row r="180" ht="15.75" hidden="1" customHeight="1">
      <c r="E180" s="56"/>
      <c r="F180" s="57"/>
      <c r="H180" s="58"/>
      <c r="I180" s="58"/>
    </row>
    <row r="181" ht="15.75" hidden="1" customHeight="1">
      <c r="E181" s="56"/>
      <c r="F181" s="57"/>
      <c r="H181" s="58"/>
      <c r="I181" s="58"/>
    </row>
    <row r="182" ht="15.75" hidden="1" customHeight="1">
      <c r="E182" s="56"/>
      <c r="F182" s="57"/>
      <c r="H182" s="58"/>
      <c r="I182" s="58"/>
    </row>
    <row r="183" ht="15.75" hidden="1" customHeight="1">
      <c r="E183" s="56"/>
      <c r="F183" s="57"/>
      <c r="H183" s="58"/>
      <c r="I183" s="58"/>
    </row>
    <row r="184" ht="15.75" hidden="1" customHeight="1">
      <c r="E184" s="56"/>
      <c r="F184" s="57"/>
      <c r="H184" s="58"/>
      <c r="I184" s="58"/>
    </row>
    <row r="185" ht="15.75" hidden="1" customHeight="1">
      <c r="E185" s="56"/>
      <c r="F185" s="57"/>
      <c r="H185" s="58"/>
      <c r="I185" s="58"/>
    </row>
    <row r="186" ht="15.75" hidden="1" customHeight="1">
      <c r="E186" s="56"/>
      <c r="F186" s="57"/>
      <c r="H186" s="58"/>
      <c r="I186" s="58"/>
    </row>
    <row r="187" ht="15.75" hidden="1" customHeight="1">
      <c r="E187" s="56"/>
      <c r="F187" s="57"/>
      <c r="H187" s="58"/>
      <c r="I187" s="58"/>
    </row>
    <row r="188" ht="15.75" hidden="1" customHeight="1">
      <c r="E188" s="56"/>
      <c r="F188" s="57"/>
      <c r="H188" s="58"/>
      <c r="I188" s="58"/>
    </row>
    <row r="189" ht="15.75" hidden="1" customHeight="1">
      <c r="E189" s="56"/>
      <c r="F189" s="57"/>
      <c r="H189" s="58"/>
      <c r="I189" s="58"/>
    </row>
    <row r="190" ht="15.75" hidden="1" customHeight="1">
      <c r="E190" s="56"/>
      <c r="F190" s="57"/>
      <c r="H190" s="58"/>
      <c r="I190" s="58"/>
    </row>
    <row r="191" ht="15.75" hidden="1" customHeight="1">
      <c r="E191" s="56"/>
      <c r="F191" s="57"/>
      <c r="H191" s="58"/>
      <c r="I191" s="58"/>
    </row>
    <row r="192" ht="15.75" hidden="1" customHeight="1">
      <c r="E192" s="56"/>
      <c r="F192" s="57"/>
      <c r="H192" s="58"/>
      <c r="I192" s="58"/>
    </row>
    <row r="193" ht="15.75" hidden="1" customHeight="1">
      <c r="E193" s="56"/>
      <c r="F193" s="56"/>
    </row>
    <row r="194" ht="15.75" hidden="1" customHeight="1">
      <c r="E194" s="56"/>
      <c r="F194" s="56"/>
    </row>
    <row r="195" ht="15.75" hidden="1" customHeight="1">
      <c r="E195" s="56"/>
      <c r="F195" s="56"/>
    </row>
    <row r="196" ht="15.75" hidden="1" customHeight="1">
      <c r="E196" s="56"/>
      <c r="F196" s="56"/>
    </row>
    <row r="197" ht="15.75" hidden="1" customHeight="1">
      <c r="E197" s="56"/>
      <c r="F197" s="56"/>
    </row>
    <row r="198" ht="15.75" hidden="1" customHeight="1">
      <c r="E198" s="56"/>
      <c r="F198" s="56"/>
    </row>
    <row r="199" ht="15.75" hidden="1" customHeight="1">
      <c r="E199" s="56"/>
      <c r="F199" s="56"/>
    </row>
    <row r="200" ht="15.75" hidden="1" customHeight="1">
      <c r="E200" s="56"/>
      <c r="F200" s="56"/>
    </row>
    <row r="201" ht="15.75" hidden="1" customHeight="1">
      <c r="E201" s="56"/>
      <c r="F201" s="56"/>
    </row>
    <row r="202" ht="15.75" hidden="1" customHeight="1">
      <c r="E202" s="56"/>
      <c r="F202" s="56"/>
    </row>
    <row r="203" ht="15.75" hidden="1" customHeight="1">
      <c r="E203" s="56"/>
      <c r="F203" s="56"/>
    </row>
    <row r="204" ht="15.75" hidden="1" customHeight="1">
      <c r="E204" s="56"/>
      <c r="F204" s="56"/>
    </row>
    <row r="205" ht="15.75" hidden="1" customHeight="1">
      <c r="E205" s="56"/>
      <c r="F205" s="56"/>
    </row>
    <row r="206" ht="15.75" hidden="1" customHeight="1">
      <c r="E206" s="56"/>
      <c r="F206" s="56"/>
    </row>
    <row r="207" ht="15.75" hidden="1" customHeight="1">
      <c r="E207" s="56"/>
      <c r="F207" s="56"/>
    </row>
    <row r="208" ht="15.75" hidden="1" customHeight="1">
      <c r="E208" s="56"/>
      <c r="F208" s="56"/>
    </row>
    <row r="209" ht="15.75" hidden="1" customHeight="1">
      <c r="E209" s="56"/>
      <c r="F209" s="56"/>
    </row>
    <row r="210" ht="15.75" hidden="1" customHeight="1">
      <c r="E210" s="56"/>
      <c r="F210" s="56"/>
    </row>
    <row r="211" ht="15.75" hidden="1" customHeight="1">
      <c r="E211" s="56"/>
      <c r="F211" s="56"/>
    </row>
    <row r="212" ht="15.75" hidden="1" customHeight="1">
      <c r="E212" s="56"/>
      <c r="F212" s="56"/>
    </row>
    <row r="213" ht="15.75" hidden="1" customHeight="1">
      <c r="E213" s="56"/>
      <c r="F213" s="56"/>
    </row>
    <row r="214" ht="15.75" hidden="1" customHeight="1">
      <c r="E214" s="56"/>
      <c r="F214" s="56"/>
    </row>
    <row r="215" ht="15.75" hidden="1" customHeight="1">
      <c r="E215" s="56"/>
      <c r="F215" s="56"/>
    </row>
    <row r="216" ht="15.75" hidden="1" customHeight="1">
      <c r="E216" s="56"/>
      <c r="F216" s="56"/>
    </row>
    <row r="217" ht="15.75" hidden="1" customHeight="1">
      <c r="E217" s="56"/>
      <c r="F217" s="56"/>
    </row>
    <row r="218" ht="15.75" hidden="1" customHeight="1">
      <c r="E218" s="56"/>
      <c r="F218" s="56"/>
    </row>
    <row r="219" ht="15.75" hidden="1" customHeight="1">
      <c r="E219" s="56"/>
      <c r="F219" s="56"/>
    </row>
    <row r="220" ht="15.75" hidden="1" customHeight="1">
      <c r="E220" s="56"/>
      <c r="F220" s="56"/>
    </row>
    <row r="221" ht="15.75" hidden="1" customHeight="1">
      <c r="E221" s="56"/>
      <c r="F221" s="56"/>
    </row>
    <row r="222" ht="15.75" hidden="1" customHeight="1">
      <c r="E222" s="56"/>
      <c r="F222" s="56"/>
    </row>
    <row r="223" ht="15.75" hidden="1" customHeight="1">
      <c r="E223" s="56"/>
      <c r="F223" s="56"/>
    </row>
    <row r="224" ht="15.75" hidden="1" customHeight="1">
      <c r="E224" s="56"/>
      <c r="F224" s="56"/>
    </row>
    <row r="225" ht="15.75" hidden="1" customHeight="1">
      <c r="E225" s="56"/>
      <c r="F225" s="56"/>
    </row>
    <row r="226" ht="15.75" hidden="1" customHeight="1">
      <c r="E226" s="56"/>
      <c r="F226" s="56"/>
    </row>
    <row r="227" ht="15.75" hidden="1" customHeight="1">
      <c r="E227" s="56"/>
      <c r="F227" s="56"/>
    </row>
    <row r="228" ht="15.75" hidden="1" customHeight="1">
      <c r="E228" s="56"/>
      <c r="F228" s="56"/>
    </row>
    <row r="229" ht="15.75" hidden="1" customHeight="1">
      <c r="E229" s="56"/>
      <c r="F229" s="56"/>
    </row>
    <row r="230" ht="15.75" hidden="1" customHeight="1">
      <c r="E230" s="56"/>
      <c r="F230" s="56"/>
    </row>
    <row r="231" ht="15.75" hidden="1" customHeight="1">
      <c r="E231" s="56"/>
      <c r="F231" s="56"/>
    </row>
    <row r="232" ht="15.75" hidden="1" customHeight="1">
      <c r="E232" s="56"/>
      <c r="F232" s="56"/>
    </row>
    <row r="233" ht="15.75" hidden="1" customHeight="1">
      <c r="E233" s="56"/>
      <c r="F233" s="56"/>
    </row>
    <row r="234" ht="15.75" hidden="1" customHeight="1">
      <c r="E234" s="56"/>
      <c r="F234" s="56"/>
    </row>
    <row r="235" ht="15.75" hidden="1" customHeight="1">
      <c r="E235" s="56"/>
      <c r="F235" s="56"/>
    </row>
    <row r="236" ht="15.75" hidden="1" customHeight="1">
      <c r="E236" s="56"/>
      <c r="F236" s="56"/>
    </row>
    <row r="237" ht="15.75" hidden="1" customHeight="1">
      <c r="E237" s="56"/>
      <c r="F237" s="56"/>
    </row>
    <row r="238" ht="15.75" hidden="1" customHeight="1">
      <c r="E238" s="56"/>
      <c r="F238" s="56"/>
    </row>
    <row r="239" ht="15.75" hidden="1" customHeight="1">
      <c r="E239" s="56"/>
      <c r="F239" s="56"/>
    </row>
    <row r="240" ht="15.75" hidden="1" customHeight="1">
      <c r="E240" s="56"/>
      <c r="F240" s="56"/>
    </row>
    <row r="241" ht="15.75" hidden="1" customHeight="1">
      <c r="E241" s="56"/>
      <c r="F241" s="56"/>
    </row>
    <row r="242" ht="15.75" hidden="1" customHeight="1">
      <c r="E242" s="56"/>
      <c r="F242" s="56"/>
    </row>
    <row r="243" ht="15.75" hidden="1" customHeight="1">
      <c r="E243" s="56"/>
      <c r="F243" s="56"/>
    </row>
    <row r="244" ht="15.75" hidden="1" customHeight="1">
      <c r="E244" s="56"/>
      <c r="F244" s="56"/>
    </row>
    <row r="245" ht="15.75" hidden="1" customHeight="1">
      <c r="E245" s="56"/>
      <c r="F245" s="56"/>
    </row>
    <row r="246" ht="15.75" hidden="1" customHeight="1">
      <c r="E246" s="56"/>
      <c r="F246" s="56"/>
    </row>
    <row r="247" ht="15.75" hidden="1" customHeight="1">
      <c r="E247" s="56"/>
      <c r="F247" s="56"/>
    </row>
    <row r="248" ht="15.75" hidden="1" customHeight="1">
      <c r="E248" s="56"/>
      <c r="F248" s="56"/>
    </row>
    <row r="249" ht="15.75" hidden="1" customHeight="1">
      <c r="E249" s="56"/>
      <c r="F249" s="56"/>
    </row>
    <row r="250" ht="15.75" hidden="1" customHeight="1">
      <c r="E250" s="56"/>
      <c r="F250" s="56"/>
    </row>
    <row r="251" ht="15.75" hidden="1" customHeight="1">
      <c r="E251" s="56"/>
      <c r="F251" s="56"/>
    </row>
    <row r="252" ht="15.75" hidden="1" customHeight="1">
      <c r="E252" s="56"/>
      <c r="F252" s="56"/>
    </row>
    <row r="253" ht="15.75" hidden="1" customHeight="1">
      <c r="E253" s="56"/>
      <c r="F253" s="56"/>
    </row>
    <row r="254" ht="15.75" hidden="1" customHeight="1">
      <c r="E254" s="56"/>
      <c r="F254" s="56"/>
    </row>
    <row r="255" ht="15.75" hidden="1" customHeight="1">
      <c r="E255" s="56"/>
      <c r="F255" s="56"/>
    </row>
    <row r="256" ht="15.75" hidden="1" customHeight="1">
      <c r="E256" s="56"/>
      <c r="F256" s="56"/>
    </row>
    <row r="257" ht="15.75" hidden="1" customHeight="1">
      <c r="E257" s="56"/>
      <c r="F257" s="56"/>
    </row>
    <row r="258" ht="15.75" hidden="1" customHeight="1">
      <c r="E258" s="56"/>
      <c r="F258" s="56"/>
    </row>
    <row r="259" ht="15.75" hidden="1" customHeight="1">
      <c r="E259" s="56"/>
      <c r="F259" s="56"/>
    </row>
    <row r="260" ht="15.75" hidden="1" customHeight="1">
      <c r="E260" s="56"/>
      <c r="F260" s="56"/>
    </row>
    <row r="261" ht="15.75" hidden="1" customHeight="1">
      <c r="E261" s="56"/>
      <c r="F261" s="56"/>
    </row>
    <row r="262" ht="15.75" hidden="1" customHeight="1">
      <c r="E262" s="56"/>
      <c r="F262" s="56"/>
    </row>
    <row r="263" ht="15.75" hidden="1" customHeight="1">
      <c r="E263" s="56"/>
      <c r="F263" s="56"/>
    </row>
    <row r="264" ht="15.75" hidden="1" customHeight="1">
      <c r="E264" s="56"/>
      <c r="F264" s="56"/>
    </row>
    <row r="265" ht="15.75" hidden="1" customHeight="1">
      <c r="E265" s="56"/>
      <c r="F265" s="56"/>
    </row>
    <row r="266" ht="15.75" hidden="1" customHeight="1">
      <c r="E266" s="56"/>
      <c r="F266" s="56"/>
    </row>
    <row r="267" ht="15.75" hidden="1" customHeight="1">
      <c r="E267" s="56"/>
      <c r="F267" s="56"/>
    </row>
    <row r="268" ht="15.75" hidden="1" customHeight="1">
      <c r="E268" s="56"/>
      <c r="F268" s="56"/>
    </row>
    <row r="269" ht="15.75" hidden="1" customHeight="1">
      <c r="E269" s="56"/>
      <c r="F269" s="56"/>
    </row>
    <row r="270" ht="15.75" hidden="1" customHeight="1">
      <c r="E270" s="56"/>
      <c r="F270" s="56"/>
    </row>
    <row r="271" ht="15.75" hidden="1" customHeight="1">
      <c r="E271" s="56"/>
      <c r="F271" s="56"/>
    </row>
    <row r="272" ht="15.75" hidden="1" customHeight="1">
      <c r="E272" s="56"/>
      <c r="F272" s="56"/>
    </row>
    <row r="273" ht="15.75" hidden="1" customHeight="1">
      <c r="E273" s="56"/>
      <c r="F273" s="56"/>
    </row>
    <row r="274" ht="15.75" hidden="1" customHeight="1">
      <c r="E274" s="56"/>
      <c r="F274" s="56"/>
    </row>
    <row r="275" ht="15.75" hidden="1" customHeight="1">
      <c r="E275" s="56"/>
      <c r="F275" s="56"/>
    </row>
    <row r="276" ht="15.75" hidden="1" customHeight="1">
      <c r="E276" s="56"/>
      <c r="F276" s="56"/>
    </row>
    <row r="277" ht="15.75" hidden="1" customHeight="1">
      <c r="E277" s="56"/>
      <c r="F277" s="56"/>
    </row>
    <row r="278" ht="15.75" hidden="1" customHeight="1">
      <c r="E278" s="56"/>
      <c r="F278" s="56"/>
    </row>
    <row r="279" ht="15.75" hidden="1" customHeight="1">
      <c r="E279" s="56"/>
      <c r="F279" s="56"/>
    </row>
    <row r="280" ht="15.75" hidden="1" customHeight="1">
      <c r="E280" s="56"/>
      <c r="F280" s="56"/>
    </row>
    <row r="281" ht="15.75" hidden="1" customHeight="1">
      <c r="E281" s="56"/>
      <c r="F281" s="56"/>
    </row>
    <row r="282" ht="15.75" hidden="1" customHeight="1">
      <c r="E282" s="56"/>
      <c r="F282" s="56"/>
    </row>
    <row r="283" ht="15.75" hidden="1" customHeight="1">
      <c r="E283" s="56"/>
      <c r="F283" s="56"/>
    </row>
    <row r="284" ht="15.75" hidden="1" customHeight="1">
      <c r="E284" s="56"/>
      <c r="F284" s="56"/>
    </row>
    <row r="285" ht="15.75" hidden="1" customHeight="1">
      <c r="E285" s="56"/>
      <c r="F285" s="56"/>
    </row>
    <row r="286" ht="15.75" hidden="1" customHeight="1">
      <c r="E286" s="56"/>
      <c r="F286" s="56"/>
    </row>
    <row r="287" ht="15.75" hidden="1" customHeight="1">
      <c r="E287" s="56"/>
      <c r="F287" s="56"/>
    </row>
    <row r="288" ht="15.75" hidden="1" customHeight="1">
      <c r="E288" s="56"/>
      <c r="F288" s="56"/>
    </row>
    <row r="289" ht="15.75" hidden="1" customHeight="1">
      <c r="E289" s="56"/>
      <c r="F289" s="56"/>
    </row>
    <row r="290" ht="15.75" hidden="1" customHeight="1">
      <c r="E290" s="56"/>
      <c r="F290" s="56"/>
    </row>
    <row r="291" ht="15.75" hidden="1" customHeight="1">
      <c r="E291" s="56"/>
      <c r="F291" s="56"/>
    </row>
    <row r="292" ht="15.75" hidden="1" customHeight="1">
      <c r="E292" s="56"/>
      <c r="F292" s="56"/>
    </row>
    <row r="293" ht="15.75" hidden="1" customHeight="1">
      <c r="E293" s="56"/>
      <c r="F293" s="56"/>
    </row>
    <row r="294" ht="15.75" hidden="1" customHeight="1">
      <c r="E294" s="56"/>
      <c r="F294" s="56"/>
    </row>
    <row r="295" ht="15.75" hidden="1" customHeight="1">
      <c r="E295" s="56"/>
      <c r="F295" s="56"/>
    </row>
    <row r="296" ht="15.75" hidden="1" customHeight="1">
      <c r="E296" s="56"/>
      <c r="F296" s="56"/>
    </row>
    <row r="297" ht="15.75" hidden="1" customHeight="1">
      <c r="E297" s="56"/>
      <c r="F297" s="56"/>
    </row>
    <row r="298" ht="15.75" hidden="1" customHeight="1">
      <c r="E298" s="56"/>
      <c r="F298" s="56"/>
    </row>
    <row r="299" ht="15.75" hidden="1" customHeight="1">
      <c r="E299" s="56"/>
      <c r="F299" s="56"/>
    </row>
    <row r="300" ht="15.75" hidden="1" customHeight="1">
      <c r="E300" s="56"/>
      <c r="F300" s="56"/>
    </row>
    <row r="301" ht="15.75" hidden="1" customHeight="1">
      <c r="E301" s="56"/>
      <c r="F301" s="56"/>
    </row>
    <row r="302" ht="15.75" hidden="1" customHeight="1">
      <c r="E302" s="56"/>
      <c r="F302" s="56"/>
    </row>
    <row r="303" ht="15.75" hidden="1" customHeight="1">
      <c r="E303" s="56"/>
      <c r="F303" s="56"/>
    </row>
    <row r="304" ht="15.75" hidden="1" customHeight="1">
      <c r="E304" s="56"/>
      <c r="F304" s="56"/>
    </row>
    <row r="305" ht="15.75" hidden="1" customHeight="1">
      <c r="E305" s="56"/>
      <c r="F305" s="56"/>
    </row>
    <row r="306" ht="15.75" hidden="1" customHeight="1">
      <c r="E306" s="56"/>
      <c r="F306" s="56"/>
    </row>
    <row r="307" ht="15.75" hidden="1" customHeight="1">
      <c r="E307" s="56"/>
      <c r="F307" s="56"/>
    </row>
    <row r="308" ht="15.75" hidden="1" customHeight="1">
      <c r="E308" s="56"/>
      <c r="F308" s="56"/>
    </row>
    <row r="309" ht="15.75" hidden="1" customHeight="1">
      <c r="E309" s="56"/>
      <c r="F309" s="56"/>
    </row>
    <row r="310" ht="15.75" hidden="1" customHeight="1">
      <c r="E310" s="56"/>
      <c r="F310" s="56"/>
    </row>
    <row r="311" ht="15.75" hidden="1" customHeight="1">
      <c r="E311" s="56"/>
      <c r="F311" s="56"/>
    </row>
    <row r="312" ht="15.75" hidden="1" customHeight="1">
      <c r="E312" s="56"/>
      <c r="F312" s="56"/>
    </row>
    <row r="313" ht="15.75" hidden="1" customHeight="1">
      <c r="E313" s="56"/>
      <c r="F313" s="56"/>
    </row>
    <row r="314" ht="15.75" hidden="1" customHeight="1">
      <c r="E314" s="56"/>
      <c r="F314" s="56"/>
    </row>
    <row r="315" ht="15.75" hidden="1" customHeight="1">
      <c r="E315" s="56"/>
      <c r="F315" s="56"/>
    </row>
    <row r="316" ht="15.75" hidden="1" customHeight="1">
      <c r="E316" s="56"/>
      <c r="F316" s="56"/>
    </row>
    <row r="317" ht="15.75" hidden="1" customHeight="1">
      <c r="E317" s="56"/>
      <c r="F317" s="56"/>
    </row>
    <row r="318" ht="15.75" hidden="1" customHeight="1">
      <c r="E318" s="56"/>
      <c r="F318" s="56"/>
    </row>
    <row r="319" ht="15.75" hidden="1" customHeight="1">
      <c r="E319" s="56"/>
      <c r="F319" s="56"/>
    </row>
    <row r="320" ht="15.75" hidden="1" customHeight="1">
      <c r="E320" s="56"/>
      <c r="F320" s="56"/>
    </row>
    <row r="321" ht="15.75" hidden="1" customHeight="1">
      <c r="E321" s="56"/>
      <c r="F321" s="56"/>
    </row>
    <row r="322" ht="15.75" hidden="1" customHeight="1">
      <c r="E322" s="56"/>
      <c r="F322" s="56"/>
    </row>
    <row r="323" ht="15.75" hidden="1" customHeight="1">
      <c r="E323" s="56"/>
      <c r="F323" s="56"/>
    </row>
    <row r="324" ht="15.75" hidden="1" customHeight="1">
      <c r="E324" s="56"/>
      <c r="F324" s="56"/>
    </row>
    <row r="325" ht="15.75" hidden="1" customHeight="1">
      <c r="E325" s="56"/>
      <c r="F325" s="56"/>
    </row>
    <row r="326" ht="15.75" hidden="1" customHeight="1">
      <c r="E326" s="56"/>
      <c r="F326" s="56"/>
    </row>
    <row r="327" ht="15.75" hidden="1" customHeight="1">
      <c r="E327" s="56"/>
      <c r="F327" s="56"/>
    </row>
    <row r="328" ht="15.75" hidden="1" customHeight="1">
      <c r="E328" s="56"/>
      <c r="F328" s="56"/>
    </row>
    <row r="329" ht="15.75" hidden="1" customHeight="1">
      <c r="E329" s="56"/>
      <c r="F329" s="56"/>
    </row>
    <row r="330" ht="15.75" hidden="1" customHeight="1">
      <c r="E330" s="56"/>
      <c r="F330" s="56"/>
    </row>
    <row r="331" ht="15.75" hidden="1" customHeight="1">
      <c r="E331" s="56"/>
      <c r="F331" s="56"/>
    </row>
    <row r="332" ht="15.75" hidden="1" customHeight="1">
      <c r="E332" s="56"/>
      <c r="F332" s="56"/>
    </row>
    <row r="333" ht="15.75" hidden="1" customHeight="1">
      <c r="E333" s="56"/>
      <c r="F333" s="56"/>
    </row>
    <row r="334" ht="15.75" hidden="1" customHeight="1">
      <c r="E334" s="56"/>
      <c r="F334" s="56"/>
    </row>
    <row r="335" ht="15.75" hidden="1" customHeight="1">
      <c r="E335" s="56"/>
      <c r="F335" s="56"/>
    </row>
    <row r="336" ht="15.75" hidden="1" customHeight="1">
      <c r="E336" s="56"/>
      <c r="F336" s="56"/>
    </row>
    <row r="337" ht="15.75" hidden="1" customHeight="1">
      <c r="E337" s="56"/>
      <c r="F337" s="56"/>
    </row>
    <row r="338" ht="15.75" hidden="1" customHeight="1">
      <c r="E338" s="56"/>
      <c r="F338" s="56"/>
    </row>
    <row r="339" ht="15.75" hidden="1" customHeight="1">
      <c r="E339" s="56"/>
      <c r="F339" s="56"/>
    </row>
    <row r="340" ht="15.75" hidden="1" customHeight="1">
      <c r="E340" s="56"/>
      <c r="F340" s="56"/>
    </row>
    <row r="341" ht="15.75" hidden="1" customHeight="1">
      <c r="E341" s="56"/>
      <c r="F341" s="56"/>
    </row>
    <row r="342" ht="15.75" hidden="1" customHeight="1">
      <c r="E342" s="56"/>
      <c r="F342" s="56"/>
    </row>
    <row r="343" ht="15.75" hidden="1" customHeight="1">
      <c r="E343" s="56"/>
      <c r="F343" s="56"/>
    </row>
    <row r="344" ht="15.75" hidden="1" customHeight="1">
      <c r="E344" s="56"/>
      <c r="F344" s="56"/>
    </row>
    <row r="345" ht="15.75" hidden="1" customHeight="1">
      <c r="E345" s="56"/>
      <c r="F345" s="56"/>
    </row>
    <row r="346" ht="15.75" hidden="1" customHeight="1">
      <c r="E346" s="56"/>
      <c r="F346" s="56"/>
    </row>
    <row r="347" ht="15.75" hidden="1" customHeight="1">
      <c r="E347" s="56"/>
      <c r="F347" s="56"/>
    </row>
    <row r="348" ht="15.75" hidden="1" customHeight="1">
      <c r="E348" s="56"/>
      <c r="F348" s="56"/>
    </row>
    <row r="349" ht="15.75" hidden="1" customHeight="1">
      <c r="E349" s="56"/>
      <c r="F349" s="56"/>
    </row>
    <row r="350" ht="15.75" hidden="1" customHeight="1">
      <c r="E350" s="56"/>
      <c r="F350" s="56"/>
    </row>
    <row r="351" ht="15.75" hidden="1" customHeight="1">
      <c r="E351" s="56"/>
      <c r="F351" s="56"/>
    </row>
    <row r="352" ht="15.75" hidden="1" customHeight="1">
      <c r="E352" s="56"/>
      <c r="F352" s="56"/>
    </row>
    <row r="353" ht="15.75" hidden="1" customHeight="1">
      <c r="E353" s="56"/>
      <c r="F353" s="56"/>
    </row>
    <row r="354" ht="15.75" hidden="1" customHeight="1">
      <c r="E354" s="56"/>
      <c r="F354" s="56"/>
    </row>
    <row r="355" ht="15.75" hidden="1" customHeight="1">
      <c r="E355" s="56"/>
      <c r="F355" s="56"/>
    </row>
    <row r="356" ht="15.75" hidden="1" customHeight="1">
      <c r="E356" s="56"/>
      <c r="F356" s="56"/>
    </row>
    <row r="357" ht="15.75" hidden="1" customHeight="1">
      <c r="E357" s="56"/>
      <c r="F357" s="56"/>
    </row>
    <row r="358" ht="15.75" hidden="1" customHeight="1">
      <c r="E358" s="56"/>
      <c r="F358" s="56"/>
    </row>
    <row r="359" ht="15.75" hidden="1" customHeight="1">
      <c r="E359" s="56"/>
      <c r="F359" s="56"/>
    </row>
    <row r="360" ht="15.75" hidden="1" customHeight="1">
      <c r="E360" s="56"/>
      <c r="F360" s="56"/>
    </row>
    <row r="361" ht="15.75" hidden="1" customHeight="1">
      <c r="E361" s="56"/>
      <c r="F361" s="56"/>
    </row>
    <row r="362" ht="15.75" hidden="1" customHeight="1">
      <c r="E362" s="56"/>
      <c r="F362" s="56"/>
    </row>
    <row r="363" ht="15.75" hidden="1" customHeight="1">
      <c r="E363" s="56"/>
      <c r="F363" s="56"/>
    </row>
    <row r="364" ht="15.75" hidden="1" customHeight="1">
      <c r="E364" s="56"/>
      <c r="F364" s="56"/>
    </row>
    <row r="365" ht="15.75" hidden="1" customHeight="1">
      <c r="E365" s="56"/>
      <c r="F365" s="56"/>
    </row>
    <row r="366" ht="15.75" hidden="1" customHeight="1">
      <c r="E366" s="56"/>
      <c r="F366" s="56"/>
    </row>
    <row r="367" ht="15.75" hidden="1" customHeight="1">
      <c r="E367" s="56"/>
      <c r="F367" s="56"/>
    </row>
    <row r="368" ht="15.75" hidden="1" customHeight="1">
      <c r="E368" s="56"/>
      <c r="F368" s="56"/>
    </row>
    <row r="369" ht="15.75" hidden="1" customHeight="1">
      <c r="E369" s="56"/>
      <c r="F369" s="56"/>
    </row>
    <row r="370" ht="15.75" hidden="1" customHeight="1">
      <c r="E370" s="56"/>
      <c r="F370" s="56"/>
    </row>
    <row r="371" ht="15.75" hidden="1" customHeight="1">
      <c r="E371" s="56"/>
      <c r="F371" s="56"/>
    </row>
    <row r="372" ht="15.75" hidden="1" customHeight="1">
      <c r="E372" s="56"/>
      <c r="F372" s="56"/>
    </row>
    <row r="373" ht="15.75" hidden="1" customHeight="1">
      <c r="E373" s="56"/>
      <c r="F373" s="56"/>
    </row>
    <row r="374" ht="15.75" hidden="1" customHeight="1">
      <c r="E374" s="56"/>
      <c r="F374" s="56"/>
    </row>
    <row r="375" ht="15.75" hidden="1" customHeight="1">
      <c r="E375" s="56"/>
      <c r="F375" s="56"/>
    </row>
    <row r="376" ht="15.75" hidden="1" customHeight="1">
      <c r="E376" s="56"/>
      <c r="F376" s="56"/>
    </row>
    <row r="377" ht="15.75" hidden="1" customHeight="1">
      <c r="E377" s="56"/>
      <c r="F377" s="56"/>
    </row>
    <row r="378" ht="15.75" hidden="1" customHeight="1">
      <c r="E378" s="56"/>
      <c r="F378" s="56"/>
    </row>
    <row r="379" ht="15.75" hidden="1" customHeight="1">
      <c r="E379" s="56"/>
      <c r="F379" s="56"/>
    </row>
    <row r="380" ht="15.75" hidden="1" customHeight="1">
      <c r="E380" s="56"/>
      <c r="F380" s="56"/>
    </row>
    <row r="381" ht="15.75" hidden="1" customHeight="1">
      <c r="E381" s="56"/>
      <c r="F381" s="56"/>
    </row>
    <row r="382" ht="15.75" hidden="1" customHeight="1">
      <c r="E382" s="56"/>
      <c r="F382" s="56"/>
    </row>
    <row r="383" ht="15.75" hidden="1" customHeight="1">
      <c r="E383" s="56"/>
      <c r="F383" s="56"/>
    </row>
    <row r="384" ht="15.75" hidden="1" customHeight="1">
      <c r="E384" s="56"/>
      <c r="F384" s="56"/>
    </row>
    <row r="385" ht="15.75" hidden="1" customHeight="1">
      <c r="E385" s="56"/>
      <c r="F385" s="56"/>
    </row>
    <row r="386" ht="15.75" hidden="1" customHeight="1">
      <c r="E386" s="56"/>
      <c r="F386" s="56"/>
    </row>
    <row r="387" ht="15.75" hidden="1" customHeight="1">
      <c r="E387" s="56"/>
      <c r="F387" s="56"/>
    </row>
    <row r="388" ht="15.75" hidden="1" customHeight="1">
      <c r="E388" s="56"/>
      <c r="F388" s="56"/>
    </row>
    <row r="389" ht="15.75" hidden="1" customHeight="1">
      <c r="E389" s="56"/>
      <c r="F389" s="56"/>
    </row>
    <row r="390" ht="15.75" hidden="1" customHeight="1">
      <c r="E390" s="56"/>
      <c r="F390" s="56"/>
    </row>
    <row r="391" ht="15.75" hidden="1" customHeight="1">
      <c r="E391" s="56"/>
      <c r="F391" s="56"/>
    </row>
    <row r="392" ht="15.75" hidden="1" customHeight="1">
      <c r="E392" s="56"/>
      <c r="F392" s="56"/>
    </row>
    <row r="393" ht="15.75" hidden="1" customHeight="1">
      <c r="E393" s="56"/>
      <c r="F393" s="56"/>
    </row>
    <row r="394" ht="15.75" hidden="1" customHeight="1">
      <c r="E394" s="56"/>
      <c r="F394" s="56"/>
    </row>
    <row r="395" ht="15.75" hidden="1" customHeight="1">
      <c r="E395" s="56"/>
      <c r="F395" s="56"/>
    </row>
    <row r="396" ht="15.75" hidden="1" customHeight="1">
      <c r="E396" s="56"/>
      <c r="F396" s="56"/>
    </row>
    <row r="397" ht="15.75" hidden="1" customHeight="1">
      <c r="E397" s="56"/>
      <c r="F397" s="56"/>
    </row>
    <row r="398" ht="15.75" hidden="1" customHeight="1">
      <c r="E398" s="56"/>
      <c r="F398" s="56"/>
    </row>
    <row r="399" ht="15.75" hidden="1" customHeight="1">
      <c r="E399" s="56"/>
      <c r="F399" s="56"/>
    </row>
    <row r="400" ht="15.75" hidden="1" customHeight="1">
      <c r="E400" s="56"/>
      <c r="F400" s="56"/>
    </row>
    <row r="401" ht="15.75" hidden="1" customHeight="1">
      <c r="E401" s="56"/>
      <c r="F401" s="56"/>
    </row>
    <row r="402" ht="15.75" hidden="1" customHeight="1">
      <c r="E402" s="56"/>
      <c r="F402" s="56"/>
    </row>
    <row r="403" ht="15.75" hidden="1" customHeight="1">
      <c r="E403" s="56"/>
      <c r="F403" s="56"/>
    </row>
    <row r="404" ht="15.75" hidden="1" customHeight="1">
      <c r="E404" s="56"/>
      <c r="F404" s="56"/>
    </row>
    <row r="405" ht="15.75" hidden="1" customHeight="1">
      <c r="E405" s="56"/>
      <c r="F405" s="56"/>
    </row>
    <row r="406" ht="15.75" hidden="1" customHeight="1">
      <c r="E406" s="56"/>
      <c r="F406" s="56"/>
    </row>
    <row r="407" ht="15.75" hidden="1" customHeight="1">
      <c r="E407" s="56"/>
      <c r="F407" s="56"/>
    </row>
    <row r="408" ht="15.75" hidden="1" customHeight="1">
      <c r="E408" s="56"/>
      <c r="F408" s="56"/>
    </row>
    <row r="409" ht="15.75" hidden="1" customHeight="1">
      <c r="E409" s="56"/>
      <c r="F409" s="56"/>
    </row>
    <row r="410" ht="15.75" hidden="1" customHeight="1">
      <c r="E410" s="56"/>
      <c r="F410" s="56"/>
    </row>
    <row r="411" ht="15.75" hidden="1" customHeight="1">
      <c r="E411" s="56"/>
      <c r="F411" s="56"/>
    </row>
    <row r="412" ht="15.75" hidden="1" customHeight="1">
      <c r="E412" s="56"/>
      <c r="F412" s="56"/>
    </row>
    <row r="413" ht="15.75" hidden="1" customHeight="1">
      <c r="E413" s="56"/>
      <c r="F413" s="56"/>
    </row>
    <row r="414" ht="15.75" hidden="1" customHeight="1">
      <c r="E414" s="56"/>
      <c r="F414" s="56"/>
    </row>
    <row r="415" ht="15.75" hidden="1" customHeight="1">
      <c r="E415" s="56"/>
      <c r="F415" s="56"/>
    </row>
    <row r="416" ht="15.75" hidden="1" customHeight="1">
      <c r="E416" s="56"/>
      <c r="F416" s="56"/>
    </row>
    <row r="417" ht="15.75" hidden="1" customHeight="1">
      <c r="E417" s="56"/>
      <c r="F417" s="56"/>
    </row>
    <row r="418" ht="15.75" hidden="1" customHeight="1">
      <c r="E418" s="56"/>
      <c r="F418" s="56"/>
    </row>
    <row r="419" ht="15.75" hidden="1" customHeight="1">
      <c r="E419" s="56"/>
      <c r="F419" s="56"/>
    </row>
    <row r="420" ht="15.75" hidden="1" customHeight="1">
      <c r="E420" s="56"/>
      <c r="F420" s="56"/>
    </row>
    <row r="421" ht="15.75" hidden="1" customHeight="1">
      <c r="E421" s="56"/>
      <c r="F421" s="56"/>
    </row>
    <row r="422" ht="15.75" hidden="1" customHeight="1">
      <c r="E422" s="56"/>
      <c r="F422" s="56"/>
    </row>
    <row r="423" ht="15.75" hidden="1" customHeight="1">
      <c r="E423" s="56"/>
      <c r="F423" s="56"/>
    </row>
    <row r="424" ht="15.75" hidden="1" customHeight="1">
      <c r="E424" s="56"/>
      <c r="F424" s="56"/>
    </row>
    <row r="425" ht="15.75" hidden="1" customHeight="1">
      <c r="E425" s="56"/>
      <c r="F425" s="56"/>
    </row>
    <row r="426" ht="15.75" hidden="1" customHeight="1">
      <c r="E426" s="56"/>
      <c r="F426" s="56"/>
    </row>
    <row r="427" ht="15.75" hidden="1" customHeight="1">
      <c r="E427" s="56"/>
      <c r="F427" s="56"/>
    </row>
    <row r="428" ht="15.75" hidden="1" customHeight="1">
      <c r="E428" s="56"/>
      <c r="F428" s="56"/>
    </row>
    <row r="429" ht="15.75" hidden="1" customHeight="1">
      <c r="E429" s="56"/>
      <c r="F429" s="56"/>
    </row>
    <row r="430" ht="15.75" hidden="1" customHeight="1">
      <c r="E430" s="56"/>
      <c r="F430" s="56"/>
    </row>
    <row r="431" ht="15.75" hidden="1" customHeight="1">
      <c r="E431" s="56"/>
      <c r="F431" s="56"/>
    </row>
    <row r="432" ht="15.75" hidden="1" customHeight="1">
      <c r="E432" s="56"/>
      <c r="F432" s="56"/>
    </row>
    <row r="433" ht="15.75" hidden="1" customHeight="1">
      <c r="E433" s="56"/>
      <c r="F433" s="56"/>
    </row>
    <row r="434" ht="15.75" hidden="1" customHeight="1">
      <c r="E434" s="56"/>
      <c r="F434" s="56"/>
    </row>
    <row r="435" ht="15.75" hidden="1" customHeight="1">
      <c r="E435" s="56"/>
      <c r="F435" s="56"/>
    </row>
    <row r="436" ht="15.75" hidden="1" customHeight="1">
      <c r="E436" s="56"/>
      <c r="F436" s="56"/>
    </row>
    <row r="437" ht="15.75" hidden="1" customHeight="1">
      <c r="E437" s="56"/>
      <c r="F437" s="56"/>
    </row>
    <row r="438" ht="15.75" hidden="1" customHeight="1">
      <c r="E438" s="56"/>
      <c r="F438" s="56"/>
    </row>
    <row r="439" ht="15.75" hidden="1" customHeight="1">
      <c r="E439" s="56"/>
      <c r="F439" s="56"/>
    </row>
    <row r="440" ht="15.75" hidden="1" customHeight="1">
      <c r="E440" s="56"/>
      <c r="F440" s="56"/>
    </row>
    <row r="441" ht="15.75" hidden="1" customHeight="1">
      <c r="E441" s="56"/>
      <c r="F441" s="56"/>
    </row>
    <row r="442" ht="15.75" hidden="1" customHeight="1">
      <c r="E442" s="56"/>
      <c r="F442" s="56"/>
    </row>
    <row r="443" ht="15.75" hidden="1" customHeight="1">
      <c r="E443" s="56"/>
      <c r="F443" s="56"/>
    </row>
    <row r="444" ht="15.75" hidden="1" customHeight="1">
      <c r="E444" s="56"/>
      <c r="F444" s="56"/>
    </row>
    <row r="445" ht="15.75" hidden="1" customHeight="1">
      <c r="E445" s="56"/>
      <c r="F445" s="56"/>
    </row>
    <row r="446" ht="15.75" hidden="1" customHeight="1">
      <c r="E446" s="56"/>
      <c r="F446" s="56"/>
    </row>
    <row r="447" ht="15.75" hidden="1" customHeight="1">
      <c r="E447" s="56"/>
      <c r="F447" s="56"/>
    </row>
    <row r="448" ht="15.75" hidden="1" customHeight="1">
      <c r="E448" s="56"/>
      <c r="F448" s="56"/>
    </row>
    <row r="449" ht="15.75" hidden="1" customHeight="1">
      <c r="E449" s="56"/>
      <c r="F449" s="56"/>
    </row>
    <row r="450" ht="15.75" hidden="1" customHeight="1">
      <c r="E450" s="56"/>
      <c r="F450" s="56"/>
    </row>
    <row r="451" ht="15.75" hidden="1" customHeight="1">
      <c r="E451" s="56"/>
      <c r="F451" s="56"/>
    </row>
    <row r="452" ht="15.75" hidden="1" customHeight="1">
      <c r="E452" s="56"/>
      <c r="F452" s="56"/>
    </row>
    <row r="453" ht="15.75" hidden="1" customHeight="1">
      <c r="E453" s="56"/>
      <c r="F453" s="56"/>
    </row>
    <row r="454" ht="15.75" hidden="1" customHeight="1">
      <c r="E454" s="56"/>
      <c r="F454" s="56"/>
    </row>
    <row r="455" ht="15.75" hidden="1" customHeight="1">
      <c r="E455" s="56"/>
      <c r="F455" s="56"/>
    </row>
    <row r="456" ht="15.75" hidden="1" customHeight="1">
      <c r="E456" s="56"/>
      <c r="F456" s="56"/>
    </row>
    <row r="457" ht="15.75" hidden="1" customHeight="1">
      <c r="E457" s="56"/>
      <c r="F457" s="56"/>
    </row>
    <row r="458" ht="15.75" hidden="1" customHeight="1">
      <c r="E458" s="56"/>
      <c r="F458" s="56"/>
    </row>
    <row r="459" ht="15.75" hidden="1" customHeight="1">
      <c r="E459" s="56"/>
      <c r="F459" s="56"/>
    </row>
    <row r="460" ht="15.75" hidden="1" customHeight="1">
      <c r="E460" s="56"/>
      <c r="F460" s="56"/>
    </row>
    <row r="461" ht="15.75" hidden="1" customHeight="1">
      <c r="E461" s="56"/>
      <c r="F461" s="56"/>
    </row>
    <row r="462" ht="15.75" hidden="1" customHeight="1">
      <c r="E462" s="56"/>
      <c r="F462" s="56"/>
    </row>
    <row r="463" ht="15.75" hidden="1" customHeight="1">
      <c r="E463" s="56"/>
      <c r="F463" s="56"/>
    </row>
    <row r="464" ht="15.75" hidden="1" customHeight="1">
      <c r="E464" s="56"/>
      <c r="F464" s="56"/>
    </row>
    <row r="465" ht="15.75" hidden="1" customHeight="1">
      <c r="E465" s="56"/>
      <c r="F465" s="56"/>
    </row>
    <row r="466" ht="15.75" hidden="1" customHeight="1">
      <c r="E466" s="56"/>
      <c r="F466" s="56"/>
    </row>
    <row r="467" ht="15.75" hidden="1" customHeight="1">
      <c r="E467" s="56"/>
      <c r="F467" s="56"/>
    </row>
    <row r="468" ht="15.75" hidden="1" customHeight="1">
      <c r="E468" s="56"/>
      <c r="F468" s="56"/>
    </row>
    <row r="469" ht="15.75" hidden="1" customHeight="1">
      <c r="E469" s="56"/>
      <c r="F469" s="56"/>
    </row>
    <row r="470" ht="15.75" hidden="1" customHeight="1">
      <c r="E470" s="56"/>
      <c r="F470" s="56"/>
    </row>
    <row r="471" ht="15.75" hidden="1" customHeight="1">
      <c r="E471" s="56"/>
      <c r="F471" s="56"/>
    </row>
    <row r="472" ht="15.75" hidden="1" customHeight="1">
      <c r="E472" s="56"/>
      <c r="F472" s="56"/>
    </row>
    <row r="473" ht="15.75" hidden="1" customHeight="1">
      <c r="E473" s="56"/>
      <c r="F473" s="56"/>
    </row>
    <row r="474" ht="15.75" hidden="1" customHeight="1">
      <c r="E474" s="56"/>
      <c r="F474" s="56"/>
    </row>
    <row r="475" ht="15.75" hidden="1" customHeight="1">
      <c r="E475" s="56"/>
      <c r="F475" s="56"/>
    </row>
    <row r="476" ht="15.75" hidden="1" customHeight="1">
      <c r="E476" s="56"/>
      <c r="F476" s="56"/>
    </row>
    <row r="477" ht="15.75" hidden="1" customHeight="1">
      <c r="E477" s="56"/>
      <c r="F477" s="56"/>
    </row>
    <row r="478" ht="15.75" hidden="1" customHeight="1">
      <c r="E478" s="56"/>
      <c r="F478" s="56"/>
    </row>
    <row r="479" ht="15.75" hidden="1" customHeight="1">
      <c r="E479" s="56"/>
      <c r="F479" s="56"/>
    </row>
    <row r="480" ht="15.75" hidden="1" customHeight="1">
      <c r="E480" s="56"/>
      <c r="F480" s="56"/>
    </row>
    <row r="481" ht="15.75" hidden="1" customHeight="1">
      <c r="E481" s="56"/>
      <c r="F481" s="56"/>
    </row>
    <row r="482" ht="15.75" hidden="1" customHeight="1">
      <c r="E482" s="56"/>
      <c r="F482" s="56"/>
    </row>
    <row r="483" ht="15.75" hidden="1" customHeight="1">
      <c r="E483" s="56"/>
      <c r="F483" s="56"/>
    </row>
    <row r="484" ht="15.75" hidden="1" customHeight="1">
      <c r="E484" s="56"/>
      <c r="F484" s="56"/>
    </row>
    <row r="485" ht="15.75" hidden="1" customHeight="1">
      <c r="E485" s="56"/>
      <c r="F485" s="56"/>
    </row>
    <row r="486" ht="15.75" hidden="1" customHeight="1">
      <c r="E486" s="56"/>
      <c r="F486" s="56"/>
    </row>
    <row r="487" ht="15.75" hidden="1" customHeight="1">
      <c r="E487" s="56"/>
      <c r="F487" s="56"/>
    </row>
    <row r="488" ht="15.75" hidden="1" customHeight="1">
      <c r="E488" s="56"/>
      <c r="F488" s="56"/>
    </row>
    <row r="489" ht="15.75" hidden="1" customHeight="1">
      <c r="E489" s="56"/>
      <c r="F489" s="56"/>
    </row>
    <row r="490" ht="15.75" hidden="1" customHeight="1">
      <c r="E490" s="56"/>
      <c r="F490" s="56"/>
    </row>
    <row r="491" ht="15.75" hidden="1" customHeight="1">
      <c r="E491" s="56"/>
      <c r="F491" s="56"/>
    </row>
    <row r="492" ht="15.75" hidden="1" customHeight="1">
      <c r="E492" s="56"/>
      <c r="F492" s="56"/>
    </row>
    <row r="493" ht="15.75" hidden="1" customHeight="1">
      <c r="E493" s="56"/>
      <c r="F493" s="56"/>
    </row>
    <row r="494" ht="15.75" hidden="1" customHeight="1">
      <c r="E494" s="56"/>
      <c r="F494" s="56"/>
    </row>
    <row r="495" ht="15.75" hidden="1" customHeight="1">
      <c r="E495" s="56"/>
      <c r="F495" s="56"/>
    </row>
    <row r="496" ht="15.75" hidden="1" customHeight="1">
      <c r="E496" s="56"/>
      <c r="F496" s="56"/>
    </row>
    <row r="497" ht="15.75" hidden="1" customHeight="1">
      <c r="E497" s="56"/>
      <c r="F497" s="56"/>
    </row>
    <row r="498" ht="15.75" hidden="1" customHeight="1">
      <c r="E498" s="56"/>
      <c r="F498" s="56"/>
    </row>
    <row r="499" ht="15.75" hidden="1" customHeight="1">
      <c r="E499" s="56"/>
      <c r="F499" s="56"/>
    </row>
    <row r="500" ht="15.75" hidden="1" customHeight="1">
      <c r="E500" s="56"/>
      <c r="F500" s="56"/>
    </row>
    <row r="501" ht="15.75" hidden="1" customHeight="1">
      <c r="E501" s="56"/>
      <c r="F501" s="56"/>
    </row>
    <row r="502" ht="15.75" hidden="1" customHeight="1">
      <c r="E502" s="56"/>
      <c r="F502" s="56"/>
    </row>
    <row r="503" ht="15.75" hidden="1" customHeight="1">
      <c r="E503" s="56"/>
      <c r="F503" s="56"/>
    </row>
    <row r="504" ht="15.75" hidden="1" customHeight="1">
      <c r="E504" s="56"/>
      <c r="F504" s="56"/>
    </row>
    <row r="505" ht="15.75" hidden="1" customHeight="1">
      <c r="E505" s="56"/>
      <c r="F505" s="56"/>
    </row>
    <row r="506" ht="15.75" hidden="1" customHeight="1">
      <c r="E506" s="56"/>
      <c r="F506" s="56"/>
    </row>
    <row r="507" ht="15.75" hidden="1" customHeight="1">
      <c r="E507" s="56"/>
      <c r="F507" s="56"/>
    </row>
    <row r="508" ht="15.75" hidden="1" customHeight="1">
      <c r="E508" s="56"/>
      <c r="F508" s="56"/>
    </row>
    <row r="509" ht="15.75" hidden="1" customHeight="1">
      <c r="E509" s="56"/>
      <c r="F509" s="56"/>
    </row>
    <row r="510" ht="15.75" hidden="1" customHeight="1">
      <c r="E510" s="56"/>
      <c r="F510" s="56"/>
    </row>
    <row r="511" ht="15.75" hidden="1" customHeight="1">
      <c r="E511" s="56"/>
      <c r="F511" s="56"/>
    </row>
    <row r="512" ht="15.75" hidden="1" customHeight="1">
      <c r="E512" s="56"/>
      <c r="F512" s="56"/>
    </row>
    <row r="513" ht="15.75" hidden="1" customHeight="1">
      <c r="E513" s="56"/>
      <c r="F513" s="56"/>
    </row>
    <row r="514" ht="15.75" hidden="1" customHeight="1">
      <c r="E514" s="56"/>
      <c r="F514" s="56"/>
    </row>
    <row r="515" ht="15.75" hidden="1" customHeight="1">
      <c r="E515" s="56"/>
      <c r="F515" s="56"/>
    </row>
    <row r="516" ht="15.75" hidden="1" customHeight="1">
      <c r="E516" s="56"/>
      <c r="F516" s="56"/>
    </row>
    <row r="517" ht="15.75" hidden="1" customHeight="1">
      <c r="E517" s="56"/>
      <c r="F517" s="56"/>
    </row>
    <row r="518" ht="15.75" hidden="1" customHeight="1">
      <c r="E518" s="56"/>
      <c r="F518" s="56"/>
    </row>
    <row r="519" ht="15.75" hidden="1" customHeight="1">
      <c r="E519" s="56"/>
      <c r="F519" s="56"/>
    </row>
    <row r="520" ht="15.75" hidden="1" customHeight="1">
      <c r="E520" s="56"/>
      <c r="F520" s="56"/>
    </row>
    <row r="521" ht="15.75" hidden="1" customHeight="1">
      <c r="E521" s="56"/>
      <c r="F521" s="56"/>
    </row>
    <row r="522" ht="15.75" hidden="1" customHeight="1">
      <c r="E522" s="56"/>
      <c r="F522" s="56"/>
    </row>
    <row r="523" ht="15.75" hidden="1" customHeight="1">
      <c r="E523" s="56"/>
      <c r="F523" s="56"/>
    </row>
    <row r="524" ht="15.75" hidden="1" customHeight="1">
      <c r="E524" s="56"/>
      <c r="F524" s="56"/>
    </row>
    <row r="525" ht="15.75" hidden="1" customHeight="1">
      <c r="E525" s="56"/>
      <c r="F525" s="56"/>
    </row>
    <row r="526" ht="15.75" hidden="1" customHeight="1">
      <c r="E526" s="56"/>
      <c r="F526" s="56"/>
    </row>
    <row r="527" ht="15.75" hidden="1" customHeight="1">
      <c r="E527" s="56"/>
      <c r="F527" s="56"/>
    </row>
    <row r="528" ht="15.75" hidden="1" customHeight="1">
      <c r="E528" s="56"/>
      <c r="F528" s="56"/>
    </row>
    <row r="529" ht="15.75" hidden="1" customHeight="1">
      <c r="E529" s="56"/>
      <c r="F529" s="56"/>
    </row>
    <row r="530" ht="15.75" hidden="1" customHeight="1">
      <c r="E530" s="56"/>
      <c r="F530" s="56"/>
    </row>
    <row r="531" ht="15.75" hidden="1" customHeight="1">
      <c r="E531" s="56"/>
      <c r="F531" s="56"/>
    </row>
    <row r="532" ht="15.75" hidden="1" customHeight="1">
      <c r="E532" s="56"/>
      <c r="F532" s="56"/>
    </row>
    <row r="533" ht="15.75" hidden="1" customHeight="1">
      <c r="E533" s="56"/>
      <c r="F533" s="56"/>
    </row>
    <row r="534" ht="15.75" hidden="1" customHeight="1">
      <c r="E534" s="56"/>
      <c r="F534" s="56"/>
    </row>
    <row r="535" ht="15.75" hidden="1" customHeight="1">
      <c r="E535" s="56"/>
      <c r="F535" s="56"/>
    </row>
    <row r="536" ht="15.75" hidden="1" customHeight="1">
      <c r="E536" s="56"/>
      <c r="F536" s="56"/>
    </row>
    <row r="537" ht="15.75" hidden="1" customHeight="1">
      <c r="E537" s="56"/>
      <c r="F537" s="56"/>
    </row>
    <row r="538" ht="15.75" hidden="1" customHeight="1">
      <c r="E538" s="56"/>
      <c r="F538" s="56"/>
    </row>
    <row r="539" ht="15.75" hidden="1" customHeight="1">
      <c r="E539" s="56"/>
      <c r="F539" s="56"/>
    </row>
    <row r="540" ht="15.75" hidden="1" customHeight="1">
      <c r="E540" s="56"/>
      <c r="F540" s="56"/>
    </row>
    <row r="541" ht="15.75" hidden="1" customHeight="1">
      <c r="E541" s="56"/>
      <c r="F541" s="56"/>
    </row>
    <row r="542" ht="15.75" hidden="1" customHeight="1">
      <c r="E542" s="56"/>
      <c r="F542" s="56"/>
    </row>
    <row r="543" ht="15.75" hidden="1" customHeight="1">
      <c r="E543" s="56"/>
      <c r="F543" s="56"/>
    </row>
    <row r="544" ht="15.75" hidden="1" customHeight="1">
      <c r="E544" s="56"/>
      <c r="F544" s="56"/>
    </row>
    <row r="545" ht="15.75" hidden="1" customHeight="1">
      <c r="E545" s="56"/>
      <c r="F545" s="56"/>
    </row>
    <row r="546" ht="15.75" hidden="1" customHeight="1">
      <c r="E546" s="56"/>
      <c r="F546" s="56"/>
    </row>
    <row r="547" ht="15.75" hidden="1" customHeight="1">
      <c r="E547" s="56"/>
      <c r="F547" s="56"/>
    </row>
    <row r="548" ht="15.75" hidden="1" customHeight="1">
      <c r="E548" s="56"/>
      <c r="F548" s="56"/>
    </row>
    <row r="549" ht="15.75" hidden="1" customHeight="1">
      <c r="E549" s="56"/>
      <c r="F549" s="56"/>
    </row>
    <row r="550" ht="15.75" hidden="1" customHeight="1">
      <c r="E550" s="56"/>
      <c r="F550" s="56"/>
    </row>
    <row r="551" ht="15.75" hidden="1" customHeight="1">
      <c r="E551" s="56"/>
      <c r="F551" s="56"/>
    </row>
    <row r="552" ht="15.75" hidden="1" customHeight="1">
      <c r="E552" s="56"/>
      <c r="F552" s="56"/>
    </row>
    <row r="553" ht="15.75" hidden="1" customHeight="1">
      <c r="E553" s="56"/>
      <c r="F553" s="56"/>
    </row>
    <row r="554" ht="15.75" hidden="1" customHeight="1">
      <c r="E554" s="56"/>
      <c r="F554" s="56"/>
    </row>
    <row r="555" ht="15.75" hidden="1" customHeight="1">
      <c r="E555" s="56"/>
      <c r="F555" s="56"/>
    </row>
    <row r="556" ht="15.75" hidden="1" customHeight="1">
      <c r="E556" s="56"/>
      <c r="F556" s="56"/>
    </row>
    <row r="557" ht="15.75" hidden="1" customHeight="1">
      <c r="E557" s="56"/>
      <c r="F557" s="56"/>
    </row>
    <row r="558" ht="15.75" hidden="1" customHeight="1">
      <c r="E558" s="56"/>
      <c r="F558" s="56"/>
    </row>
    <row r="559" ht="15.75" hidden="1" customHeight="1">
      <c r="E559" s="56"/>
      <c r="F559" s="56"/>
    </row>
    <row r="560" ht="15.75" hidden="1" customHeight="1">
      <c r="E560" s="56"/>
      <c r="F560" s="56"/>
    </row>
    <row r="561" ht="15.75" hidden="1" customHeight="1">
      <c r="E561" s="56"/>
      <c r="F561" s="56"/>
    </row>
    <row r="562" ht="15.75" hidden="1" customHeight="1">
      <c r="E562" s="56"/>
      <c r="F562" s="56"/>
    </row>
    <row r="563" ht="15.75" hidden="1" customHeight="1">
      <c r="E563" s="56"/>
      <c r="F563" s="56"/>
    </row>
    <row r="564" ht="15.75" hidden="1" customHeight="1">
      <c r="E564" s="56"/>
      <c r="F564" s="56"/>
    </row>
    <row r="565" ht="15.75" hidden="1" customHeight="1">
      <c r="E565" s="56"/>
      <c r="F565" s="56"/>
    </row>
    <row r="566" ht="15.75" hidden="1" customHeight="1">
      <c r="E566" s="56"/>
      <c r="F566" s="56"/>
    </row>
    <row r="567" ht="15.75" hidden="1" customHeight="1">
      <c r="E567" s="56"/>
      <c r="F567" s="56"/>
    </row>
    <row r="568" ht="15.75" hidden="1" customHeight="1">
      <c r="E568" s="56"/>
      <c r="F568" s="56"/>
    </row>
    <row r="569" ht="15.75" hidden="1" customHeight="1">
      <c r="E569" s="56"/>
      <c r="F569" s="56"/>
    </row>
    <row r="570" ht="15.75" hidden="1" customHeight="1">
      <c r="E570" s="56"/>
      <c r="F570" s="56"/>
    </row>
    <row r="571" ht="15.75" hidden="1" customHeight="1">
      <c r="E571" s="56"/>
      <c r="F571" s="56"/>
    </row>
    <row r="572" ht="15.75" hidden="1" customHeight="1">
      <c r="E572" s="56"/>
      <c r="F572" s="56"/>
    </row>
    <row r="573" ht="15.75" hidden="1" customHeight="1">
      <c r="E573" s="56"/>
      <c r="F573" s="56"/>
    </row>
    <row r="574" ht="15.75" hidden="1" customHeight="1">
      <c r="E574" s="56"/>
      <c r="F574" s="56"/>
    </row>
    <row r="575" ht="15.75" hidden="1" customHeight="1">
      <c r="E575" s="56"/>
      <c r="F575" s="56"/>
    </row>
    <row r="576" ht="15.75" hidden="1" customHeight="1">
      <c r="E576" s="56"/>
      <c r="F576" s="56"/>
    </row>
    <row r="577" ht="15.75" hidden="1" customHeight="1">
      <c r="E577" s="56"/>
      <c r="F577" s="56"/>
    </row>
    <row r="578" ht="15.75" hidden="1" customHeight="1">
      <c r="E578" s="56"/>
      <c r="F578" s="56"/>
    </row>
    <row r="579" ht="15.75" hidden="1" customHeight="1">
      <c r="E579" s="56"/>
      <c r="F579" s="56"/>
    </row>
    <row r="580" ht="15.75" hidden="1" customHeight="1">
      <c r="E580" s="56"/>
      <c r="F580" s="56"/>
    </row>
    <row r="581" ht="15.75" hidden="1" customHeight="1">
      <c r="E581" s="56"/>
      <c r="F581" s="56"/>
    </row>
    <row r="582" ht="15.75" hidden="1" customHeight="1">
      <c r="E582" s="56"/>
      <c r="F582" s="56"/>
    </row>
    <row r="583" ht="15.75" hidden="1" customHeight="1">
      <c r="E583" s="56"/>
      <c r="F583" s="56"/>
    </row>
    <row r="584" ht="15.75" hidden="1" customHeight="1">
      <c r="E584" s="56"/>
      <c r="F584" s="56"/>
    </row>
    <row r="585" ht="15.75" hidden="1" customHeight="1">
      <c r="E585" s="56"/>
      <c r="F585" s="56"/>
    </row>
    <row r="586" ht="15.75" hidden="1" customHeight="1">
      <c r="E586" s="56"/>
      <c r="F586" s="56"/>
    </row>
    <row r="587" ht="15.75" hidden="1" customHeight="1">
      <c r="E587" s="56"/>
      <c r="F587" s="56"/>
    </row>
    <row r="588" ht="15.75" hidden="1" customHeight="1">
      <c r="E588" s="56"/>
      <c r="F588" s="56"/>
    </row>
    <row r="589" ht="15.75" hidden="1" customHeight="1">
      <c r="E589" s="56"/>
      <c r="F589" s="56"/>
    </row>
    <row r="590" ht="15.75" hidden="1" customHeight="1">
      <c r="E590" s="56"/>
      <c r="F590" s="56"/>
    </row>
    <row r="591" ht="15.75" hidden="1" customHeight="1">
      <c r="E591" s="56"/>
      <c r="F591" s="56"/>
    </row>
    <row r="592" ht="15.75" hidden="1" customHeight="1">
      <c r="E592" s="56"/>
      <c r="F592" s="56"/>
    </row>
    <row r="593" ht="15.75" hidden="1" customHeight="1">
      <c r="E593" s="56"/>
      <c r="F593" s="56"/>
    </row>
    <row r="594" ht="15.75" hidden="1" customHeight="1">
      <c r="E594" s="56"/>
      <c r="F594" s="56"/>
    </row>
    <row r="595" ht="15.75" hidden="1" customHeight="1">
      <c r="E595" s="56"/>
      <c r="F595" s="56"/>
    </row>
    <row r="596" ht="15.75" hidden="1" customHeight="1">
      <c r="E596" s="56"/>
      <c r="F596" s="56"/>
    </row>
    <row r="597" ht="15.75" hidden="1" customHeight="1">
      <c r="E597" s="56"/>
      <c r="F597" s="56"/>
    </row>
    <row r="598" ht="15.75" hidden="1" customHeight="1">
      <c r="E598" s="56"/>
      <c r="F598" s="56"/>
    </row>
    <row r="599" ht="15.75" hidden="1" customHeight="1">
      <c r="E599" s="56"/>
      <c r="F599" s="56"/>
    </row>
    <row r="600" ht="15.75" hidden="1" customHeight="1">
      <c r="E600" s="56"/>
      <c r="F600" s="56"/>
    </row>
    <row r="601" ht="15.75" hidden="1" customHeight="1">
      <c r="E601" s="56"/>
      <c r="F601" s="56"/>
    </row>
    <row r="602" ht="15.75" hidden="1" customHeight="1">
      <c r="E602" s="56"/>
      <c r="F602" s="56"/>
    </row>
    <row r="603" ht="15.75" hidden="1" customHeight="1">
      <c r="E603" s="56"/>
      <c r="F603" s="56"/>
    </row>
    <row r="604" ht="15.75" hidden="1" customHeight="1">
      <c r="E604" s="56"/>
      <c r="F604" s="56"/>
    </row>
    <row r="605" ht="15.75" hidden="1" customHeight="1">
      <c r="E605" s="56"/>
      <c r="F605" s="56"/>
    </row>
    <row r="606" ht="15.75" hidden="1" customHeight="1">
      <c r="E606" s="56"/>
      <c r="F606" s="56"/>
    </row>
    <row r="607" ht="15.75" hidden="1" customHeight="1">
      <c r="E607" s="56"/>
      <c r="F607" s="56"/>
    </row>
    <row r="608" ht="15.75" hidden="1" customHeight="1">
      <c r="E608" s="56"/>
      <c r="F608" s="56"/>
    </row>
    <row r="609" ht="15.75" hidden="1" customHeight="1">
      <c r="E609" s="56"/>
      <c r="F609" s="56"/>
    </row>
    <row r="610" ht="15.75" hidden="1" customHeight="1">
      <c r="E610" s="56"/>
      <c r="F610" s="56"/>
    </row>
    <row r="611" ht="15.75" hidden="1" customHeight="1">
      <c r="E611" s="56"/>
      <c r="F611" s="56"/>
    </row>
    <row r="612" ht="15.75" hidden="1" customHeight="1">
      <c r="E612" s="56"/>
      <c r="F612" s="56"/>
    </row>
    <row r="613" ht="15.75" hidden="1" customHeight="1">
      <c r="E613" s="56"/>
      <c r="F613" s="56"/>
    </row>
    <row r="614" ht="15.75" hidden="1" customHeight="1">
      <c r="E614" s="56"/>
      <c r="F614" s="56"/>
    </row>
    <row r="615" ht="15.75" hidden="1" customHeight="1">
      <c r="E615" s="56"/>
      <c r="F615" s="56"/>
    </row>
    <row r="616" ht="15.75" hidden="1" customHeight="1">
      <c r="E616" s="56"/>
      <c r="F616" s="56"/>
    </row>
    <row r="617" ht="15.75" hidden="1" customHeight="1">
      <c r="E617" s="56"/>
      <c r="F617" s="56"/>
    </row>
    <row r="618" ht="15.75" hidden="1" customHeight="1">
      <c r="E618" s="56"/>
      <c r="F618" s="56"/>
    </row>
    <row r="619" ht="15.75" hidden="1" customHeight="1">
      <c r="E619" s="56"/>
      <c r="F619" s="56"/>
    </row>
    <row r="620" ht="15.75" hidden="1" customHeight="1">
      <c r="E620" s="56"/>
      <c r="F620" s="56"/>
    </row>
    <row r="621" ht="15.75" hidden="1" customHeight="1">
      <c r="E621" s="56"/>
      <c r="F621" s="56"/>
    </row>
    <row r="622" ht="15.75" hidden="1" customHeight="1">
      <c r="E622" s="56"/>
      <c r="F622" s="56"/>
    </row>
    <row r="623" ht="15.75" hidden="1" customHeight="1">
      <c r="E623" s="56"/>
      <c r="F623" s="56"/>
    </row>
    <row r="624" ht="15.75" hidden="1" customHeight="1">
      <c r="E624" s="56"/>
      <c r="F624" s="56"/>
    </row>
    <row r="625" ht="15.75" hidden="1" customHeight="1">
      <c r="E625" s="56"/>
      <c r="F625" s="56"/>
    </row>
    <row r="626" ht="15.75" hidden="1" customHeight="1">
      <c r="E626" s="56"/>
      <c r="F626" s="56"/>
    </row>
    <row r="627" ht="15.75" hidden="1" customHeight="1">
      <c r="E627" s="56"/>
      <c r="F627" s="56"/>
    </row>
    <row r="628" ht="15.75" hidden="1" customHeight="1">
      <c r="E628" s="56"/>
      <c r="F628" s="56"/>
    </row>
    <row r="629" ht="15.75" hidden="1" customHeight="1">
      <c r="E629" s="56"/>
      <c r="F629" s="56"/>
    </row>
    <row r="630" ht="15.75" hidden="1" customHeight="1">
      <c r="E630" s="56"/>
      <c r="F630" s="56"/>
    </row>
    <row r="631" ht="15.75" hidden="1" customHeight="1">
      <c r="E631" s="56"/>
      <c r="F631" s="56"/>
    </row>
    <row r="632" ht="15.75" hidden="1" customHeight="1">
      <c r="E632" s="56"/>
      <c r="F632" s="56"/>
    </row>
    <row r="633" ht="15.75" hidden="1" customHeight="1">
      <c r="E633" s="56"/>
      <c r="F633" s="56"/>
    </row>
    <row r="634" ht="15.75" hidden="1" customHeight="1">
      <c r="E634" s="56"/>
      <c r="F634" s="56"/>
    </row>
    <row r="635" ht="15.75" hidden="1" customHeight="1">
      <c r="E635" s="56"/>
      <c r="F635" s="56"/>
    </row>
    <row r="636" ht="15.75" hidden="1" customHeight="1">
      <c r="E636" s="56"/>
      <c r="F636" s="56"/>
    </row>
    <row r="637" ht="15.75" hidden="1" customHeight="1">
      <c r="E637" s="56"/>
      <c r="F637" s="56"/>
    </row>
    <row r="638" ht="15.75" hidden="1" customHeight="1">
      <c r="E638" s="56"/>
      <c r="F638" s="56"/>
    </row>
    <row r="639" ht="15.75" hidden="1" customHeight="1">
      <c r="E639" s="56"/>
      <c r="F639" s="56"/>
    </row>
    <row r="640" ht="15.75" hidden="1" customHeight="1">
      <c r="E640" s="56"/>
      <c r="F640" s="56"/>
    </row>
    <row r="641" ht="15.75" hidden="1" customHeight="1">
      <c r="E641" s="56"/>
      <c r="F641" s="56"/>
    </row>
    <row r="642" ht="15.75" hidden="1" customHeight="1">
      <c r="E642" s="56"/>
      <c r="F642" s="56"/>
    </row>
    <row r="643" ht="15.75" hidden="1" customHeight="1">
      <c r="E643" s="56"/>
      <c r="F643" s="56"/>
    </row>
    <row r="644" ht="15.75" hidden="1" customHeight="1">
      <c r="E644" s="56"/>
      <c r="F644" s="56"/>
    </row>
    <row r="645" ht="15.75" hidden="1" customHeight="1">
      <c r="E645" s="56"/>
      <c r="F645" s="56"/>
    </row>
    <row r="646" ht="15.75" hidden="1" customHeight="1">
      <c r="E646" s="56"/>
      <c r="F646" s="56"/>
    </row>
    <row r="647" ht="15.75" hidden="1" customHeight="1">
      <c r="E647" s="56"/>
      <c r="F647" s="56"/>
    </row>
    <row r="648" ht="15.75" hidden="1" customHeight="1">
      <c r="E648" s="56"/>
      <c r="F648" s="56"/>
    </row>
    <row r="649" ht="15.75" hidden="1" customHeight="1">
      <c r="E649" s="56"/>
      <c r="F649" s="56"/>
    </row>
    <row r="650" ht="15.75" hidden="1" customHeight="1">
      <c r="E650" s="56"/>
      <c r="F650" s="56"/>
    </row>
    <row r="651" ht="15.75" hidden="1" customHeight="1">
      <c r="E651" s="56"/>
      <c r="F651" s="56"/>
    </row>
    <row r="652" ht="15.75" hidden="1" customHeight="1">
      <c r="E652" s="56"/>
      <c r="F652" s="56"/>
    </row>
    <row r="653" ht="15.75" hidden="1" customHeight="1">
      <c r="E653" s="56"/>
      <c r="F653" s="56"/>
    </row>
    <row r="654" ht="15.75" hidden="1" customHeight="1">
      <c r="E654" s="56"/>
      <c r="F654" s="56"/>
    </row>
    <row r="655" ht="15.75" hidden="1" customHeight="1">
      <c r="E655" s="56"/>
      <c r="F655" s="56"/>
    </row>
    <row r="656" ht="15.75" hidden="1" customHeight="1">
      <c r="E656" s="56"/>
      <c r="F656" s="56"/>
    </row>
    <row r="657" ht="15.75" hidden="1" customHeight="1">
      <c r="E657" s="56"/>
      <c r="F657" s="56"/>
    </row>
    <row r="658" ht="15.75" hidden="1" customHeight="1">
      <c r="E658" s="56"/>
      <c r="F658" s="56"/>
    </row>
    <row r="659" ht="15.75" hidden="1" customHeight="1">
      <c r="E659" s="56"/>
      <c r="F659" s="56"/>
    </row>
    <row r="660" ht="15.75" hidden="1" customHeight="1">
      <c r="E660" s="56"/>
      <c r="F660" s="56"/>
    </row>
    <row r="661" ht="15.75" hidden="1" customHeight="1">
      <c r="E661" s="56"/>
      <c r="F661" s="56"/>
    </row>
    <row r="662" ht="15.75" hidden="1" customHeight="1">
      <c r="E662" s="56"/>
      <c r="F662" s="56"/>
    </row>
    <row r="663" ht="15.75" hidden="1" customHeight="1">
      <c r="E663" s="56"/>
      <c r="F663" s="56"/>
    </row>
    <row r="664" ht="15.75" hidden="1" customHeight="1">
      <c r="E664" s="56"/>
      <c r="F664" s="56"/>
    </row>
    <row r="665" ht="15.75" hidden="1" customHeight="1">
      <c r="E665" s="56"/>
      <c r="F665" s="56"/>
    </row>
    <row r="666" ht="15.75" hidden="1" customHeight="1">
      <c r="E666" s="56"/>
      <c r="F666" s="56"/>
    </row>
    <row r="667" ht="15.75" hidden="1" customHeight="1">
      <c r="E667" s="56"/>
      <c r="F667" s="56"/>
    </row>
    <row r="668" ht="15.75" hidden="1" customHeight="1">
      <c r="E668" s="56"/>
      <c r="F668" s="56"/>
    </row>
    <row r="669" ht="15.75" hidden="1" customHeight="1">
      <c r="E669" s="56"/>
      <c r="F669" s="56"/>
    </row>
    <row r="670" ht="15.75" hidden="1" customHeight="1">
      <c r="E670" s="56"/>
      <c r="F670" s="56"/>
    </row>
    <row r="671" ht="15.75" hidden="1" customHeight="1">
      <c r="E671" s="56"/>
      <c r="F671" s="56"/>
    </row>
    <row r="672" ht="15.75" hidden="1" customHeight="1">
      <c r="E672" s="56"/>
      <c r="F672" s="56"/>
    </row>
    <row r="673" ht="15.75" hidden="1" customHeight="1">
      <c r="E673" s="56"/>
      <c r="F673" s="56"/>
    </row>
    <row r="674" ht="15.75" hidden="1" customHeight="1">
      <c r="E674" s="56"/>
      <c r="F674" s="56"/>
    </row>
    <row r="675" ht="15.75" hidden="1" customHeight="1">
      <c r="E675" s="56"/>
      <c r="F675" s="56"/>
    </row>
    <row r="676" ht="15.75" hidden="1" customHeight="1">
      <c r="E676" s="56"/>
      <c r="F676" s="56"/>
    </row>
    <row r="677" ht="15.75" hidden="1" customHeight="1">
      <c r="E677" s="56"/>
      <c r="F677" s="56"/>
    </row>
    <row r="678" ht="15.75" hidden="1" customHeight="1">
      <c r="E678" s="56"/>
      <c r="F678" s="56"/>
    </row>
    <row r="679" ht="15.75" hidden="1" customHeight="1">
      <c r="E679" s="56"/>
      <c r="F679" s="56"/>
    </row>
    <row r="680" ht="15.75" hidden="1" customHeight="1">
      <c r="E680" s="56"/>
      <c r="F680" s="56"/>
    </row>
    <row r="681" ht="15.75" hidden="1" customHeight="1">
      <c r="E681" s="56"/>
      <c r="F681" s="56"/>
    </row>
    <row r="682" ht="15.75" hidden="1" customHeight="1">
      <c r="E682" s="56"/>
      <c r="F682" s="56"/>
    </row>
    <row r="683" ht="15.75" hidden="1" customHeight="1">
      <c r="E683" s="56"/>
      <c r="F683" s="56"/>
    </row>
    <row r="684" ht="15.75" hidden="1" customHeight="1">
      <c r="E684" s="56"/>
      <c r="F684" s="56"/>
    </row>
    <row r="685" ht="15.75" hidden="1" customHeight="1">
      <c r="E685" s="56"/>
      <c r="F685" s="56"/>
    </row>
    <row r="686" ht="15.75" hidden="1" customHeight="1">
      <c r="E686" s="56"/>
      <c r="F686" s="56"/>
    </row>
    <row r="687" ht="15.75" hidden="1" customHeight="1">
      <c r="E687" s="56"/>
      <c r="F687" s="56"/>
    </row>
    <row r="688" ht="15.75" hidden="1" customHeight="1">
      <c r="E688" s="56"/>
      <c r="F688" s="56"/>
    </row>
    <row r="689" ht="15.75" hidden="1" customHeight="1">
      <c r="E689" s="56"/>
      <c r="F689" s="56"/>
    </row>
    <row r="690" ht="15.75" hidden="1" customHeight="1">
      <c r="E690" s="56"/>
      <c r="F690" s="56"/>
    </row>
    <row r="691" ht="15.75" hidden="1" customHeight="1">
      <c r="E691" s="56"/>
      <c r="F691" s="56"/>
    </row>
    <row r="692" ht="15.75" hidden="1" customHeight="1">
      <c r="E692" s="56"/>
      <c r="F692" s="56"/>
    </row>
    <row r="693" ht="15.75" hidden="1" customHeight="1">
      <c r="E693" s="56"/>
      <c r="F693" s="56"/>
    </row>
    <row r="694" ht="15.75" hidden="1" customHeight="1">
      <c r="E694" s="56"/>
      <c r="F694" s="56"/>
    </row>
    <row r="695" ht="15.75" hidden="1" customHeight="1">
      <c r="E695" s="56"/>
      <c r="F695" s="56"/>
    </row>
    <row r="696" ht="15.75" hidden="1" customHeight="1">
      <c r="E696" s="56"/>
      <c r="F696" s="56"/>
    </row>
    <row r="697" ht="15.75" hidden="1" customHeight="1">
      <c r="E697" s="56"/>
      <c r="F697" s="56"/>
    </row>
    <row r="698" ht="15.75" hidden="1" customHeight="1">
      <c r="E698" s="56"/>
      <c r="F698" s="56"/>
    </row>
    <row r="699" ht="15.75" hidden="1" customHeight="1">
      <c r="E699" s="56"/>
      <c r="F699" s="56"/>
    </row>
    <row r="700" ht="15.75" hidden="1" customHeight="1">
      <c r="E700" s="56"/>
      <c r="F700" s="56"/>
    </row>
    <row r="701" ht="15.75" hidden="1" customHeight="1">
      <c r="E701" s="56"/>
      <c r="F701" s="56"/>
    </row>
    <row r="702" ht="15.75" hidden="1" customHeight="1">
      <c r="E702" s="56"/>
      <c r="F702" s="56"/>
    </row>
    <row r="703" ht="15.75" hidden="1" customHeight="1">
      <c r="E703" s="56"/>
      <c r="F703" s="56"/>
    </row>
    <row r="704" ht="15.75" hidden="1" customHeight="1">
      <c r="E704" s="56"/>
      <c r="F704" s="56"/>
    </row>
    <row r="705" ht="15.75" hidden="1" customHeight="1">
      <c r="E705" s="56"/>
      <c r="F705" s="56"/>
    </row>
    <row r="706" ht="15.75" hidden="1" customHeight="1">
      <c r="E706" s="56"/>
      <c r="F706" s="56"/>
    </row>
    <row r="707" ht="15.75" hidden="1" customHeight="1">
      <c r="E707" s="56"/>
      <c r="F707" s="56"/>
    </row>
    <row r="708" ht="15.75" hidden="1" customHeight="1">
      <c r="E708" s="56"/>
      <c r="F708" s="56"/>
    </row>
    <row r="709" ht="15.75" hidden="1" customHeight="1">
      <c r="E709" s="56"/>
      <c r="F709" s="56"/>
    </row>
    <row r="710" ht="15.75" hidden="1" customHeight="1">
      <c r="E710" s="56"/>
      <c r="F710" s="56"/>
    </row>
    <row r="711" ht="15.75" hidden="1" customHeight="1">
      <c r="E711" s="56"/>
      <c r="F711" s="56"/>
    </row>
    <row r="712" ht="15.75" hidden="1" customHeight="1">
      <c r="E712" s="56"/>
      <c r="F712" s="56"/>
    </row>
    <row r="713" ht="15.75" hidden="1" customHeight="1">
      <c r="E713" s="56"/>
      <c r="F713" s="56"/>
    </row>
    <row r="714" ht="15.75" hidden="1" customHeight="1">
      <c r="E714" s="56"/>
      <c r="F714" s="56"/>
    </row>
    <row r="715" ht="15.75" hidden="1" customHeight="1">
      <c r="E715" s="56"/>
      <c r="F715" s="56"/>
    </row>
    <row r="716" ht="15.75" hidden="1" customHeight="1">
      <c r="E716" s="56"/>
      <c r="F716" s="56"/>
    </row>
    <row r="717" ht="15.75" hidden="1" customHeight="1">
      <c r="E717" s="56"/>
      <c r="F717" s="56"/>
    </row>
    <row r="718" ht="15.75" hidden="1" customHeight="1">
      <c r="E718" s="56"/>
      <c r="F718" s="56"/>
    </row>
    <row r="719" ht="15.75" hidden="1" customHeight="1">
      <c r="E719" s="56"/>
      <c r="F719" s="56"/>
    </row>
    <row r="720" ht="15.75" hidden="1" customHeight="1">
      <c r="E720" s="56"/>
      <c r="F720" s="56"/>
    </row>
    <row r="721" ht="15.75" hidden="1" customHeight="1">
      <c r="E721" s="56"/>
      <c r="F721" s="56"/>
    </row>
    <row r="722" ht="15.75" hidden="1" customHeight="1">
      <c r="E722" s="56"/>
      <c r="F722" s="56"/>
    </row>
    <row r="723" ht="15.75" hidden="1" customHeight="1">
      <c r="E723" s="56"/>
      <c r="F723" s="56"/>
    </row>
    <row r="724" ht="15.75" hidden="1" customHeight="1">
      <c r="E724" s="56"/>
      <c r="F724" s="56"/>
    </row>
    <row r="725" ht="15.75" hidden="1" customHeight="1">
      <c r="E725" s="56"/>
      <c r="F725" s="56"/>
    </row>
    <row r="726" ht="15.75" hidden="1" customHeight="1">
      <c r="E726" s="56"/>
      <c r="F726" s="56"/>
    </row>
    <row r="727" ht="15.75" hidden="1" customHeight="1">
      <c r="E727" s="56"/>
      <c r="F727" s="56"/>
    </row>
    <row r="728" ht="15.75" hidden="1" customHeight="1">
      <c r="E728" s="56"/>
      <c r="F728" s="56"/>
    </row>
    <row r="729" ht="15.75" hidden="1" customHeight="1">
      <c r="E729" s="56"/>
      <c r="F729" s="56"/>
    </row>
    <row r="730" ht="15.75" hidden="1" customHeight="1">
      <c r="E730" s="56"/>
      <c r="F730" s="56"/>
    </row>
    <row r="731" ht="15.75" hidden="1" customHeight="1">
      <c r="E731" s="56"/>
      <c r="F731" s="56"/>
    </row>
    <row r="732" ht="15.75" hidden="1" customHeight="1">
      <c r="E732" s="56"/>
      <c r="F732" s="56"/>
    </row>
    <row r="733" ht="15.75" hidden="1" customHeight="1">
      <c r="E733" s="56"/>
      <c r="F733" s="56"/>
    </row>
    <row r="734" ht="15.75" hidden="1" customHeight="1">
      <c r="E734" s="56"/>
      <c r="F734" s="56"/>
    </row>
    <row r="735" ht="15.75" hidden="1" customHeight="1">
      <c r="E735" s="56"/>
      <c r="F735" s="56"/>
    </row>
    <row r="736" ht="15.75" hidden="1" customHeight="1">
      <c r="E736" s="56"/>
      <c r="F736" s="56"/>
    </row>
    <row r="737" ht="15.75" hidden="1" customHeight="1">
      <c r="E737" s="56"/>
      <c r="F737" s="56"/>
    </row>
    <row r="738" ht="15.75" hidden="1" customHeight="1">
      <c r="E738" s="56"/>
      <c r="F738" s="56"/>
    </row>
    <row r="739" ht="15.75" hidden="1" customHeight="1">
      <c r="E739" s="56"/>
      <c r="F739" s="56"/>
    </row>
    <row r="740" ht="15.75" hidden="1" customHeight="1">
      <c r="E740" s="56"/>
      <c r="F740" s="56"/>
    </row>
    <row r="741" ht="15.75" hidden="1" customHeight="1">
      <c r="E741" s="56"/>
      <c r="F741" s="56"/>
    </row>
    <row r="742" ht="15.75" hidden="1" customHeight="1">
      <c r="E742" s="56"/>
      <c r="F742" s="56"/>
    </row>
    <row r="743" ht="15.75" hidden="1" customHeight="1">
      <c r="E743" s="56"/>
      <c r="F743" s="56"/>
    </row>
    <row r="744" ht="15.75" hidden="1" customHeight="1">
      <c r="E744" s="56"/>
      <c r="F744" s="56"/>
    </row>
    <row r="745" ht="15.75" hidden="1" customHeight="1">
      <c r="E745" s="56"/>
      <c r="F745" s="56"/>
    </row>
    <row r="746" ht="15.75" hidden="1" customHeight="1">
      <c r="E746" s="56"/>
      <c r="F746" s="56"/>
    </row>
    <row r="747" ht="15.75" hidden="1" customHeight="1">
      <c r="E747" s="56"/>
      <c r="F747" s="56"/>
    </row>
    <row r="748" ht="15.75" hidden="1" customHeight="1">
      <c r="E748" s="56"/>
      <c r="F748" s="56"/>
    </row>
    <row r="749" ht="15.75" hidden="1" customHeight="1">
      <c r="E749" s="56"/>
      <c r="F749" s="56"/>
    </row>
    <row r="750" ht="15.75" hidden="1" customHeight="1">
      <c r="E750" s="56"/>
      <c r="F750" s="56"/>
    </row>
    <row r="751" ht="15.75" hidden="1" customHeight="1">
      <c r="E751" s="56"/>
      <c r="F751" s="56"/>
    </row>
    <row r="752" ht="15.75" hidden="1" customHeight="1">
      <c r="E752" s="56"/>
      <c r="F752" s="56"/>
    </row>
    <row r="753" ht="15.75" hidden="1" customHeight="1">
      <c r="E753" s="56"/>
      <c r="F753" s="56"/>
    </row>
    <row r="754" ht="15.75" hidden="1" customHeight="1">
      <c r="E754" s="56"/>
      <c r="F754" s="56"/>
    </row>
    <row r="755" ht="15.75" hidden="1" customHeight="1">
      <c r="E755" s="56"/>
      <c r="F755" s="56"/>
    </row>
    <row r="756" ht="15.75" hidden="1" customHeight="1">
      <c r="E756" s="56"/>
      <c r="F756" s="56"/>
    </row>
    <row r="757" ht="15.75" hidden="1" customHeight="1">
      <c r="E757" s="56"/>
      <c r="F757" s="56"/>
    </row>
    <row r="758" ht="15.75" hidden="1" customHeight="1">
      <c r="E758" s="56"/>
      <c r="F758" s="56"/>
    </row>
    <row r="759" ht="15.75" hidden="1" customHeight="1">
      <c r="E759" s="56"/>
      <c r="F759" s="56"/>
    </row>
    <row r="760" ht="15.75" hidden="1" customHeight="1">
      <c r="E760" s="56"/>
      <c r="F760" s="56"/>
    </row>
    <row r="761" ht="15.75" hidden="1" customHeight="1">
      <c r="E761" s="56"/>
      <c r="F761" s="56"/>
    </row>
    <row r="762" ht="15.75" hidden="1" customHeight="1">
      <c r="E762" s="56"/>
      <c r="F762" s="56"/>
    </row>
    <row r="763" ht="15.75" hidden="1" customHeight="1">
      <c r="E763" s="56"/>
      <c r="F763" s="56"/>
    </row>
    <row r="764" ht="15.75" hidden="1" customHeight="1">
      <c r="E764" s="56"/>
      <c r="F764" s="56"/>
    </row>
    <row r="765" ht="15.75" hidden="1" customHeight="1">
      <c r="E765" s="56"/>
      <c r="F765" s="56"/>
    </row>
    <row r="766" ht="15.75" hidden="1" customHeight="1">
      <c r="E766" s="56"/>
      <c r="F766" s="56"/>
    </row>
    <row r="767" ht="15.75" hidden="1" customHeight="1">
      <c r="E767" s="56"/>
      <c r="F767" s="56"/>
    </row>
    <row r="768" ht="15.75" hidden="1" customHeight="1">
      <c r="E768" s="56"/>
      <c r="F768" s="56"/>
    </row>
    <row r="769" ht="15.75" hidden="1" customHeight="1">
      <c r="E769" s="56"/>
      <c r="F769" s="56"/>
    </row>
    <row r="770" ht="15.75" hidden="1" customHeight="1">
      <c r="E770" s="56"/>
      <c r="F770" s="56"/>
    </row>
    <row r="771" ht="15.75" hidden="1" customHeight="1">
      <c r="E771" s="56"/>
      <c r="F771" s="56"/>
    </row>
    <row r="772" ht="15.75" hidden="1" customHeight="1">
      <c r="E772" s="56"/>
      <c r="F772" s="56"/>
    </row>
    <row r="773" ht="15.75" hidden="1" customHeight="1">
      <c r="E773" s="56"/>
      <c r="F773" s="56"/>
    </row>
    <row r="774" ht="15.75" hidden="1" customHeight="1">
      <c r="E774" s="56"/>
      <c r="F774" s="56"/>
    </row>
    <row r="775" ht="15.75" hidden="1" customHeight="1">
      <c r="E775" s="56"/>
      <c r="F775" s="56"/>
    </row>
    <row r="776" ht="15.75" hidden="1" customHeight="1">
      <c r="E776" s="56"/>
      <c r="F776" s="56"/>
    </row>
    <row r="777" ht="15.75" hidden="1" customHeight="1">
      <c r="E777" s="56"/>
      <c r="F777" s="56"/>
    </row>
    <row r="778" ht="15.75" hidden="1" customHeight="1">
      <c r="E778" s="56"/>
      <c r="F778" s="56"/>
    </row>
    <row r="779" ht="15.75" hidden="1" customHeight="1">
      <c r="E779" s="56"/>
      <c r="F779" s="56"/>
    </row>
    <row r="780" ht="15.75" hidden="1" customHeight="1">
      <c r="E780" s="56"/>
      <c r="F780" s="56"/>
    </row>
    <row r="781" ht="15.75" hidden="1" customHeight="1">
      <c r="E781" s="56"/>
      <c r="F781" s="56"/>
    </row>
    <row r="782" ht="15.75" hidden="1" customHeight="1">
      <c r="E782" s="56"/>
      <c r="F782" s="56"/>
    </row>
    <row r="783" ht="15.75" hidden="1" customHeight="1">
      <c r="E783" s="56"/>
      <c r="F783" s="56"/>
    </row>
    <row r="784" ht="15.75" hidden="1" customHeight="1">
      <c r="E784" s="56"/>
      <c r="F784" s="56"/>
    </row>
    <row r="785" ht="15.75" hidden="1" customHeight="1">
      <c r="E785" s="56"/>
      <c r="F785" s="56"/>
    </row>
    <row r="786" ht="15.75" hidden="1" customHeight="1">
      <c r="E786" s="56"/>
      <c r="F786" s="56"/>
    </row>
    <row r="787" ht="15.75" hidden="1" customHeight="1">
      <c r="E787" s="56"/>
      <c r="F787" s="56"/>
    </row>
    <row r="788" ht="15.75" hidden="1" customHeight="1">
      <c r="E788" s="56"/>
      <c r="F788" s="56"/>
    </row>
    <row r="789" ht="15.75" hidden="1" customHeight="1">
      <c r="E789" s="56"/>
      <c r="F789" s="56"/>
    </row>
    <row r="790" ht="15.75" hidden="1" customHeight="1">
      <c r="E790" s="56"/>
      <c r="F790" s="56"/>
    </row>
    <row r="791" ht="15.75" hidden="1" customHeight="1">
      <c r="E791" s="56"/>
      <c r="F791" s="56"/>
    </row>
    <row r="792" ht="15.75" hidden="1" customHeight="1">
      <c r="E792" s="56"/>
      <c r="F792" s="56"/>
    </row>
    <row r="793" ht="15.75" hidden="1" customHeight="1">
      <c r="E793" s="56"/>
      <c r="F793" s="56"/>
    </row>
    <row r="794" ht="15.75" hidden="1" customHeight="1">
      <c r="E794" s="56"/>
      <c r="F794" s="56"/>
    </row>
    <row r="795" ht="15.75" hidden="1" customHeight="1">
      <c r="E795" s="56"/>
      <c r="F795" s="56"/>
    </row>
    <row r="796" ht="15.75" hidden="1" customHeight="1">
      <c r="E796" s="56"/>
      <c r="F796" s="56"/>
    </row>
    <row r="797" ht="15.75" hidden="1" customHeight="1">
      <c r="E797" s="56"/>
      <c r="F797" s="56"/>
    </row>
    <row r="798" ht="15.75" hidden="1" customHeight="1">
      <c r="E798" s="56"/>
      <c r="F798" s="56"/>
    </row>
    <row r="799" ht="15.75" hidden="1" customHeight="1">
      <c r="E799" s="56"/>
      <c r="F799" s="56"/>
    </row>
    <row r="800" ht="15.75" hidden="1" customHeight="1">
      <c r="E800" s="56"/>
      <c r="F800" s="56"/>
    </row>
    <row r="801" ht="15.75" hidden="1" customHeight="1">
      <c r="E801" s="56"/>
      <c r="F801" s="56"/>
    </row>
    <row r="802" ht="15.75" hidden="1" customHeight="1">
      <c r="E802" s="56"/>
      <c r="F802" s="56"/>
    </row>
    <row r="803" ht="15.75" hidden="1" customHeight="1">
      <c r="E803" s="56"/>
      <c r="F803" s="56"/>
    </row>
    <row r="804" ht="15.75" hidden="1" customHeight="1">
      <c r="E804" s="56"/>
      <c r="F804" s="56"/>
    </row>
    <row r="805" ht="15.75" hidden="1" customHeight="1">
      <c r="E805" s="56"/>
      <c r="F805" s="56"/>
    </row>
    <row r="806" ht="15.75" hidden="1" customHeight="1">
      <c r="E806" s="56"/>
      <c r="F806" s="56"/>
    </row>
    <row r="807" ht="15.75" hidden="1" customHeight="1">
      <c r="E807" s="56"/>
      <c r="F807" s="56"/>
    </row>
    <row r="808" ht="15.75" hidden="1" customHeight="1">
      <c r="E808" s="56"/>
      <c r="F808" s="56"/>
    </row>
    <row r="809" ht="15.75" hidden="1" customHeight="1">
      <c r="E809" s="56"/>
      <c r="F809" s="56"/>
    </row>
    <row r="810" ht="15.75" hidden="1" customHeight="1">
      <c r="E810" s="56"/>
      <c r="F810" s="56"/>
    </row>
    <row r="811" ht="15.75" hidden="1" customHeight="1">
      <c r="E811" s="56"/>
      <c r="F811" s="56"/>
    </row>
    <row r="812" ht="15.75" hidden="1" customHeight="1">
      <c r="E812" s="56"/>
      <c r="F812" s="56"/>
    </row>
    <row r="813" ht="15.75" hidden="1" customHeight="1">
      <c r="E813" s="56"/>
      <c r="F813" s="56"/>
    </row>
    <row r="814" ht="15.75" hidden="1" customHeight="1">
      <c r="E814" s="56"/>
      <c r="F814" s="56"/>
    </row>
    <row r="815" ht="15.75" hidden="1" customHeight="1">
      <c r="E815" s="56"/>
      <c r="F815" s="56"/>
    </row>
    <row r="816" ht="15.75" hidden="1" customHeight="1">
      <c r="E816" s="56"/>
      <c r="F816" s="56"/>
    </row>
    <row r="817" ht="15.75" hidden="1" customHeight="1">
      <c r="E817" s="56"/>
      <c r="F817" s="56"/>
    </row>
    <row r="818" ht="15.75" hidden="1" customHeight="1">
      <c r="E818" s="56"/>
      <c r="F818" s="56"/>
    </row>
    <row r="819" ht="15.75" hidden="1" customHeight="1">
      <c r="E819" s="56"/>
      <c r="F819" s="56"/>
    </row>
    <row r="820" ht="15.75" hidden="1" customHeight="1">
      <c r="E820" s="56"/>
      <c r="F820" s="56"/>
    </row>
    <row r="821" ht="15.75" hidden="1" customHeight="1">
      <c r="E821" s="56"/>
      <c r="F821" s="56"/>
    </row>
    <row r="822" ht="15.75" hidden="1" customHeight="1">
      <c r="E822" s="56"/>
      <c r="F822" s="56"/>
    </row>
    <row r="823" ht="15.75" hidden="1" customHeight="1">
      <c r="E823" s="56"/>
      <c r="F823" s="56"/>
    </row>
    <row r="824" ht="15.75" hidden="1" customHeight="1">
      <c r="E824" s="56"/>
      <c r="F824" s="56"/>
    </row>
    <row r="825" ht="15.75" hidden="1" customHeight="1">
      <c r="E825" s="56"/>
      <c r="F825" s="56"/>
    </row>
    <row r="826" ht="15.75" hidden="1" customHeight="1">
      <c r="E826" s="56"/>
      <c r="F826" s="56"/>
    </row>
    <row r="827" ht="15.75" hidden="1" customHeight="1">
      <c r="E827" s="56"/>
      <c r="F827" s="56"/>
    </row>
    <row r="828" ht="15.75" hidden="1" customHeight="1">
      <c r="E828" s="56"/>
      <c r="F828" s="56"/>
    </row>
    <row r="829" ht="15.75" hidden="1" customHeight="1">
      <c r="E829" s="56"/>
      <c r="F829" s="56"/>
    </row>
    <row r="830" ht="15.75" hidden="1" customHeight="1">
      <c r="E830" s="56"/>
      <c r="F830" s="56"/>
    </row>
    <row r="831" ht="15.75" hidden="1" customHeight="1">
      <c r="E831" s="56"/>
      <c r="F831" s="56"/>
    </row>
    <row r="832" ht="15.75" hidden="1" customHeight="1">
      <c r="E832" s="56"/>
      <c r="F832" s="56"/>
    </row>
    <row r="833" ht="15.75" hidden="1" customHeight="1">
      <c r="E833" s="56"/>
      <c r="F833" s="56"/>
    </row>
    <row r="834" ht="15.75" hidden="1" customHeight="1">
      <c r="E834" s="56"/>
      <c r="F834" s="56"/>
    </row>
    <row r="835" ht="15.75" hidden="1" customHeight="1">
      <c r="E835" s="56"/>
      <c r="F835" s="56"/>
    </row>
    <row r="836" ht="15.75" hidden="1" customHeight="1">
      <c r="E836" s="56"/>
      <c r="F836" s="56"/>
    </row>
    <row r="837" ht="15.75" hidden="1" customHeight="1">
      <c r="E837" s="56"/>
      <c r="F837" s="56"/>
    </row>
    <row r="838" ht="15.75" hidden="1" customHeight="1">
      <c r="E838" s="56"/>
      <c r="F838" s="56"/>
    </row>
    <row r="839" ht="15.75" hidden="1" customHeight="1">
      <c r="E839" s="56"/>
      <c r="F839" s="56"/>
    </row>
    <row r="840" ht="15.75" hidden="1" customHeight="1">
      <c r="E840" s="56"/>
      <c r="F840" s="56"/>
    </row>
    <row r="841" ht="15.75" hidden="1" customHeight="1">
      <c r="E841" s="56"/>
      <c r="F841" s="56"/>
    </row>
    <row r="842" ht="15.75" hidden="1" customHeight="1">
      <c r="E842" s="56"/>
      <c r="F842" s="56"/>
    </row>
    <row r="843" ht="15.75" hidden="1" customHeight="1">
      <c r="E843" s="56"/>
      <c r="F843" s="56"/>
    </row>
    <row r="844" ht="15.75" hidden="1" customHeight="1">
      <c r="E844" s="56"/>
      <c r="F844" s="56"/>
    </row>
    <row r="845" ht="15.75" hidden="1" customHeight="1">
      <c r="E845" s="56"/>
      <c r="F845" s="56"/>
    </row>
    <row r="846" ht="15.75" hidden="1" customHeight="1">
      <c r="E846" s="56"/>
      <c r="F846" s="56"/>
    </row>
    <row r="847" ht="15.75" hidden="1" customHeight="1">
      <c r="E847" s="56"/>
      <c r="F847" s="56"/>
    </row>
    <row r="848" ht="15.75" hidden="1" customHeight="1">
      <c r="E848" s="56"/>
      <c r="F848" s="56"/>
    </row>
    <row r="849" ht="15.75" hidden="1" customHeight="1">
      <c r="E849" s="56"/>
      <c r="F849" s="56"/>
    </row>
    <row r="850" ht="15.75" hidden="1" customHeight="1">
      <c r="E850" s="56"/>
      <c r="F850" s="56"/>
    </row>
    <row r="851" ht="15.75" hidden="1" customHeight="1">
      <c r="E851" s="56"/>
      <c r="F851" s="56"/>
    </row>
    <row r="852" ht="15.75" hidden="1" customHeight="1">
      <c r="E852" s="56"/>
      <c r="F852" s="56"/>
    </row>
    <row r="853" ht="15.75" hidden="1" customHeight="1">
      <c r="E853" s="56"/>
      <c r="F853" s="56"/>
    </row>
    <row r="854" ht="15.75" hidden="1" customHeight="1">
      <c r="E854" s="56"/>
      <c r="F854" s="56"/>
    </row>
    <row r="855" ht="15.75" hidden="1" customHeight="1">
      <c r="E855" s="56"/>
      <c r="F855" s="56"/>
    </row>
    <row r="856" ht="15.75" hidden="1" customHeight="1">
      <c r="E856" s="56"/>
      <c r="F856" s="56"/>
    </row>
    <row r="857" ht="15.75" hidden="1" customHeight="1">
      <c r="E857" s="56"/>
      <c r="F857" s="56"/>
    </row>
    <row r="858" ht="15.75" hidden="1" customHeight="1">
      <c r="E858" s="56"/>
      <c r="F858" s="56"/>
    </row>
    <row r="859" ht="15.75" hidden="1" customHeight="1">
      <c r="E859" s="56"/>
      <c r="F859" s="56"/>
    </row>
    <row r="860" ht="15.75" hidden="1" customHeight="1">
      <c r="E860" s="56"/>
      <c r="F860" s="56"/>
    </row>
    <row r="861" ht="15.75" hidden="1" customHeight="1">
      <c r="E861" s="56"/>
      <c r="F861" s="56"/>
    </row>
    <row r="862" ht="15.75" hidden="1" customHeight="1">
      <c r="E862" s="56"/>
      <c r="F862" s="56"/>
    </row>
    <row r="863" ht="15.75" hidden="1" customHeight="1">
      <c r="E863" s="56"/>
      <c r="F863" s="56"/>
    </row>
    <row r="864" ht="15.75" hidden="1" customHeight="1">
      <c r="E864" s="56"/>
      <c r="F864" s="56"/>
    </row>
    <row r="865" ht="15.75" hidden="1" customHeight="1">
      <c r="E865" s="56"/>
      <c r="F865" s="56"/>
    </row>
    <row r="866" ht="15.75" hidden="1" customHeight="1">
      <c r="E866" s="56"/>
      <c r="F866" s="56"/>
    </row>
    <row r="867" ht="15.75" hidden="1" customHeight="1">
      <c r="E867" s="56"/>
      <c r="F867" s="56"/>
    </row>
    <row r="868" ht="15.75" hidden="1" customHeight="1">
      <c r="E868" s="56"/>
      <c r="F868" s="56"/>
    </row>
    <row r="869" ht="15.75" hidden="1" customHeight="1">
      <c r="E869" s="56"/>
      <c r="F869" s="56"/>
    </row>
    <row r="870" ht="15.75" hidden="1" customHeight="1">
      <c r="E870" s="56"/>
      <c r="F870" s="56"/>
    </row>
    <row r="871" ht="15.75" hidden="1" customHeight="1">
      <c r="E871" s="56"/>
      <c r="F871" s="56"/>
    </row>
    <row r="872" ht="15.75" hidden="1" customHeight="1">
      <c r="E872" s="56"/>
      <c r="F872" s="56"/>
    </row>
    <row r="873" ht="15.75" hidden="1" customHeight="1">
      <c r="E873" s="56"/>
      <c r="F873" s="56"/>
    </row>
    <row r="874" ht="15.75" hidden="1" customHeight="1">
      <c r="E874" s="56"/>
      <c r="F874" s="56"/>
    </row>
    <row r="875" ht="15.75" hidden="1" customHeight="1">
      <c r="E875" s="56"/>
      <c r="F875" s="56"/>
    </row>
    <row r="876" ht="15.75" hidden="1" customHeight="1">
      <c r="E876" s="56"/>
      <c r="F876" s="56"/>
    </row>
    <row r="877" ht="15.75" hidden="1" customHeight="1">
      <c r="E877" s="56"/>
      <c r="F877" s="56"/>
    </row>
    <row r="878" ht="15.75" hidden="1" customHeight="1">
      <c r="E878" s="56"/>
      <c r="F878" s="56"/>
    </row>
    <row r="879" ht="15.75" hidden="1" customHeight="1">
      <c r="E879" s="56"/>
      <c r="F879" s="56"/>
    </row>
    <row r="880" ht="15.75" hidden="1" customHeight="1">
      <c r="E880" s="56"/>
      <c r="F880" s="56"/>
    </row>
    <row r="881" ht="15.75" hidden="1" customHeight="1">
      <c r="E881" s="56"/>
      <c r="F881" s="56"/>
    </row>
    <row r="882" ht="15.75" hidden="1" customHeight="1">
      <c r="E882" s="56"/>
      <c r="F882" s="56"/>
    </row>
    <row r="883" ht="15.75" hidden="1" customHeight="1">
      <c r="E883" s="56"/>
      <c r="F883" s="56"/>
    </row>
    <row r="884" ht="15.75" hidden="1" customHeight="1">
      <c r="E884" s="56"/>
      <c r="F884" s="56"/>
    </row>
    <row r="885" ht="15.75" hidden="1" customHeight="1">
      <c r="E885" s="56"/>
      <c r="F885" s="56"/>
    </row>
    <row r="886" ht="15.75" hidden="1" customHeight="1">
      <c r="E886" s="56"/>
      <c r="F886" s="56"/>
    </row>
    <row r="887" ht="15.75" hidden="1" customHeight="1">
      <c r="E887" s="56"/>
      <c r="F887" s="56"/>
    </row>
    <row r="888" ht="15.75" hidden="1" customHeight="1">
      <c r="E888" s="56"/>
      <c r="F888" s="56"/>
    </row>
    <row r="889" ht="15.75" hidden="1" customHeight="1">
      <c r="E889" s="56"/>
      <c r="F889" s="56"/>
    </row>
    <row r="890" ht="15.75" hidden="1" customHeight="1">
      <c r="E890" s="56"/>
      <c r="F890" s="56"/>
    </row>
    <row r="891" ht="15.75" hidden="1" customHeight="1">
      <c r="E891" s="56"/>
      <c r="F891" s="56"/>
    </row>
    <row r="892" ht="15.75" hidden="1" customHeight="1">
      <c r="E892" s="56"/>
      <c r="F892" s="56"/>
    </row>
    <row r="893" ht="15.75" hidden="1" customHeight="1">
      <c r="E893" s="56"/>
      <c r="F893" s="56"/>
    </row>
    <row r="894" ht="15.75" hidden="1" customHeight="1">
      <c r="E894" s="56"/>
      <c r="F894" s="56"/>
    </row>
    <row r="895" ht="15.75" hidden="1" customHeight="1">
      <c r="E895" s="56"/>
      <c r="F895" s="56"/>
    </row>
    <row r="896" ht="15.75" hidden="1" customHeight="1">
      <c r="E896" s="56"/>
      <c r="F896" s="56"/>
    </row>
    <row r="897" ht="15.75" hidden="1" customHeight="1">
      <c r="E897" s="56"/>
      <c r="F897" s="56"/>
    </row>
    <row r="898" ht="15.75" hidden="1" customHeight="1">
      <c r="E898" s="56"/>
      <c r="F898" s="56"/>
    </row>
    <row r="899" ht="15.75" hidden="1" customHeight="1">
      <c r="E899" s="56"/>
      <c r="F899" s="56"/>
    </row>
    <row r="900" ht="15.75" hidden="1" customHeight="1">
      <c r="E900" s="56"/>
      <c r="F900" s="56"/>
    </row>
    <row r="901" ht="15.75" hidden="1" customHeight="1">
      <c r="E901" s="56"/>
      <c r="F901" s="56"/>
    </row>
    <row r="902" ht="15.75" hidden="1" customHeight="1">
      <c r="E902" s="56"/>
      <c r="F902" s="56"/>
    </row>
    <row r="903" ht="15.75" hidden="1" customHeight="1">
      <c r="E903" s="56"/>
      <c r="F903" s="56"/>
    </row>
    <row r="904" ht="15.75" hidden="1" customHeight="1">
      <c r="E904" s="56"/>
      <c r="F904" s="56"/>
    </row>
    <row r="905" ht="15.75" hidden="1" customHeight="1">
      <c r="E905" s="56"/>
      <c r="F905" s="56"/>
    </row>
    <row r="906" ht="15.75" hidden="1" customHeight="1">
      <c r="E906" s="56"/>
      <c r="F906" s="56"/>
    </row>
    <row r="907" ht="15.75" hidden="1" customHeight="1">
      <c r="E907" s="56"/>
      <c r="F907" s="56"/>
    </row>
    <row r="908" ht="15.75" hidden="1" customHeight="1">
      <c r="E908" s="56"/>
      <c r="F908" s="56"/>
    </row>
    <row r="909" ht="15.75" hidden="1" customHeight="1">
      <c r="E909" s="56"/>
      <c r="F909" s="56"/>
    </row>
    <row r="910" ht="15.75" hidden="1" customHeight="1">
      <c r="E910" s="56"/>
      <c r="F910" s="56"/>
    </row>
    <row r="911" ht="15.75" hidden="1" customHeight="1">
      <c r="E911" s="56"/>
      <c r="F911" s="56"/>
    </row>
    <row r="912" ht="15.75" hidden="1" customHeight="1">
      <c r="E912" s="56"/>
      <c r="F912" s="56"/>
    </row>
    <row r="913" ht="15.75" hidden="1" customHeight="1">
      <c r="E913" s="56"/>
      <c r="F913" s="56"/>
    </row>
    <row r="914" ht="15.75" hidden="1" customHeight="1">
      <c r="E914" s="56"/>
      <c r="F914" s="56"/>
    </row>
    <row r="915" ht="15.75" hidden="1" customHeight="1">
      <c r="E915" s="56"/>
      <c r="F915" s="56"/>
    </row>
    <row r="916" ht="15.75" hidden="1" customHeight="1">
      <c r="E916" s="56"/>
      <c r="F916" s="56"/>
    </row>
    <row r="917" ht="15.75" hidden="1" customHeight="1">
      <c r="E917" s="56"/>
      <c r="F917" s="56"/>
    </row>
    <row r="918" ht="15.75" hidden="1" customHeight="1">
      <c r="E918" s="56"/>
      <c r="F918" s="56"/>
    </row>
    <row r="919" ht="15.75" hidden="1" customHeight="1">
      <c r="E919" s="56"/>
      <c r="F919" s="56"/>
    </row>
    <row r="920" ht="15.75" hidden="1" customHeight="1">
      <c r="E920" s="56"/>
      <c r="F920" s="56"/>
    </row>
    <row r="921" ht="15.75" hidden="1" customHeight="1">
      <c r="E921" s="56"/>
      <c r="F921" s="56"/>
    </row>
    <row r="922" ht="15.75" hidden="1" customHeight="1">
      <c r="E922" s="56"/>
      <c r="F922" s="56"/>
    </row>
    <row r="923" ht="15.75" hidden="1" customHeight="1">
      <c r="E923" s="56"/>
      <c r="F923" s="56"/>
    </row>
    <row r="924" ht="15.75" hidden="1" customHeight="1">
      <c r="E924" s="56"/>
      <c r="F924" s="56"/>
    </row>
    <row r="925" ht="15.75" hidden="1" customHeight="1">
      <c r="E925" s="56"/>
      <c r="F925" s="56"/>
    </row>
    <row r="926" ht="15.75" hidden="1" customHeight="1">
      <c r="E926" s="56"/>
      <c r="F926" s="56"/>
    </row>
    <row r="927" ht="15.75" hidden="1" customHeight="1">
      <c r="E927" s="56"/>
      <c r="F927" s="56"/>
    </row>
    <row r="928" ht="15.75" hidden="1" customHeight="1">
      <c r="E928" s="56"/>
      <c r="F928" s="56"/>
    </row>
    <row r="929" ht="15.75" hidden="1" customHeight="1">
      <c r="E929" s="56"/>
      <c r="F929" s="56"/>
    </row>
    <row r="930" ht="15.75" hidden="1" customHeight="1">
      <c r="E930" s="56"/>
      <c r="F930" s="56"/>
    </row>
    <row r="931" ht="15.75" hidden="1" customHeight="1">
      <c r="E931" s="56"/>
      <c r="F931" s="56"/>
    </row>
    <row r="932" ht="15.75" hidden="1" customHeight="1">
      <c r="E932" s="56"/>
      <c r="F932" s="56"/>
    </row>
    <row r="933" ht="15.75" hidden="1" customHeight="1">
      <c r="E933" s="56"/>
      <c r="F933" s="56"/>
    </row>
    <row r="934" ht="15.75" hidden="1" customHeight="1">
      <c r="E934" s="56"/>
      <c r="F934" s="56"/>
    </row>
    <row r="935" ht="15.75" hidden="1" customHeight="1">
      <c r="E935" s="56"/>
      <c r="F935" s="56"/>
    </row>
    <row r="936" ht="15.75" hidden="1" customHeight="1">
      <c r="E936" s="56"/>
      <c r="F936" s="56"/>
    </row>
    <row r="937" ht="15.75" hidden="1" customHeight="1">
      <c r="E937" s="56"/>
      <c r="F937" s="56"/>
    </row>
    <row r="938" ht="15.75" hidden="1" customHeight="1">
      <c r="E938" s="56"/>
      <c r="F938" s="56"/>
    </row>
    <row r="939" ht="15.75" hidden="1" customHeight="1">
      <c r="E939" s="56"/>
      <c r="F939" s="56"/>
    </row>
    <row r="940" ht="15.75" hidden="1" customHeight="1">
      <c r="E940" s="56"/>
      <c r="F940" s="56"/>
    </row>
    <row r="941" ht="15.75" hidden="1" customHeight="1">
      <c r="E941" s="56"/>
      <c r="F941" s="56"/>
    </row>
    <row r="942" ht="15.75" hidden="1" customHeight="1">
      <c r="E942" s="56"/>
      <c r="F942" s="56"/>
    </row>
    <row r="943" ht="15.75" hidden="1" customHeight="1">
      <c r="E943" s="56"/>
      <c r="F943" s="56"/>
    </row>
    <row r="944" ht="15.75" hidden="1" customHeight="1">
      <c r="E944" s="56"/>
      <c r="F944" s="56"/>
    </row>
    <row r="945" ht="15.75" hidden="1" customHeight="1">
      <c r="E945" s="56"/>
      <c r="F945" s="56"/>
    </row>
    <row r="946" ht="15.75" hidden="1" customHeight="1">
      <c r="E946" s="56"/>
      <c r="F946" s="56"/>
    </row>
    <row r="947" ht="15.75" hidden="1" customHeight="1">
      <c r="E947" s="56"/>
      <c r="F947" s="56"/>
    </row>
    <row r="948" ht="15.75" hidden="1" customHeight="1">
      <c r="E948" s="56"/>
      <c r="F948" s="56"/>
    </row>
    <row r="949" ht="15.75" hidden="1" customHeight="1">
      <c r="E949" s="56"/>
      <c r="F949" s="56"/>
    </row>
  </sheetData>
  <autoFilter ref="$A$3:$Y$51"/>
  <mergeCells count="2">
    <mergeCell ref="E1:E2"/>
    <mergeCell ref="K1:L1"/>
  </mergeCells>
  <printOptions/>
  <pageMargins bottom="1.0" footer="0.0" header="0.0" left="0.75" right="0.75" top="1.0"/>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outlinePr summaryBelow="0" summaryRight="0"/>
  </sheetPr>
  <sheetViews>
    <sheetView showGridLines="0" workbookViewId="0"/>
  </sheetViews>
  <sheetFormatPr customHeight="1" defaultColWidth="14.43" defaultRowHeight="15.0"/>
  <cols>
    <col customWidth="1" min="1" max="1" width="24.0"/>
    <col customWidth="1" min="2" max="2" width="60.86"/>
    <col customWidth="1" min="4" max="4" width="21.14"/>
    <col customWidth="1" min="5" max="5" width="28.86"/>
    <col customWidth="1" min="6" max="6" width="1.57"/>
    <col hidden="1" min="7" max="25" width="14.43"/>
  </cols>
  <sheetData>
    <row r="1" ht="18.75" customHeight="1">
      <c r="A1" s="59"/>
      <c r="B1" s="26" t="s">
        <v>46</v>
      </c>
      <c r="C1" s="60"/>
      <c r="D1" s="60"/>
      <c r="E1" s="60"/>
      <c r="F1" s="60"/>
      <c r="G1" s="60"/>
      <c r="H1" s="60"/>
      <c r="I1" s="60"/>
      <c r="J1" s="60"/>
      <c r="K1" s="60"/>
      <c r="L1" s="60"/>
      <c r="M1" s="60"/>
      <c r="N1" s="60"/>
      <c r="O1" s="60"/>
      <c r="P1" s="60"/>
      <c r="Q1" s="60"/>
      <c r="R1" s="60"/>
      <c r="S1" s="60"/>
      <c r="T1" s="60"/>
      <c r="U1" s="60"/>
      <c r="V1" s="60"/>
      <c r="W1" s="60"/>
      <c r="X1" s="60"/>
      <c r="Y1" s="60"/>
    </row>
    <row r="2" ht="18.75" customHeight="1">
      <c r="A2" s="60"/>
      <c r="C2" s="60"/>
      <c r="D2" s="60"/>
      <c r="E2" s="60"/>
      <c r="F2" s="60"/>
      <c r="G2" s="60"/>
      <c r="H2" s="60"/>
      <c r="I2" s="60"/>
      <c r="J2" s="60"/>
      <c r="K2" s="60"/>
      <c r="L2" s="60"/>
      <c r="M2" s="60"/>
      <c r="N2" s="60"/>
      <c r="O2" s="60"/>
      <c r="P2" s="60"/>
      <c r="Q2" s="60"/>
      <c r="R2" s="60"/>
      <c r="S2" s="60"/>
      <c r="T2" s="60"/>
      <c r="U2" s="60"/>
      <c r="V2" s="60"/>
      <c r="W2" s="60"/>
      <c r="X2" s="60"/>
      <c r="Y2" s="60"/>
    </row>
    <row r="3" ht="22.5" customHeight="1">
      <c r="A3" s="61" t="s">
        <v>47</v>
      </c>
      <c r="B3" s="61" t="s">
        <v>48</v>
      </c>
      <c r="C3" s="61" t="s">
        <v>49</v>
      </c>
      <c r="D3" s="61" t="s">
        <v>50</v>
      </c>
      <c r="E3" s="61" t="s">
        <v>51</v>
      </c>
      <c r="F3" s="60"/>
      <c r="G3" s="62"/>
      <c r="H3" s="62"/>
      <c r="I3" s="62"/>
      <c r="J3" s="62"/>
      <c r="K3" s="62"/>
      <c r="L3" s="62"/>
      <c r="M3" s="62"/>
      <c r="N3" s="62"/>
      <c r="O3" s="62"/>
      <c r="P3" s="62"/>
      <c r="Q3" s="62"/>
      <c r="R3" s="62"/>
      <c r="S3" s="62"/>
      <c r="T3" s="62"/>
      <c r="U3" s="62"/>
      <c r="V3" s="62"/>
      <c r="W3" s="62"/>
      <c r="X3" s="62"/>
      <c r="Y3" s="62"/>
    </row>
    <row r="4" ht="18.0" customHeight="1">
      <c r="A4" s="63" t="s">
        <v>52</v>
      </c>
      <c r="B4" s="64" t="s">
        <v>53</v>
      </c>
      <c r="C4" s="65">
        <v>30.0</v>
      </c>
      <c r="D4" s="66" t="s">
        <v>54</v>
      </c>
      <c r="E4" s="67" t="s">
        <v>55</v>
      </c>
      <c r="F4" s="68"/>
      <c r="G4" s="69"/>
      <c r="H4" s="69"/>
      <c r="I4" s="69"/>
      <c r="J4" s="69"/>
      <c r="K4" s="69"/>
      <c r="L4" s="69"/>
      <c r="M4" s="69"/>
      <c r="N4" s="69"/>
      <c r="O4" s="69"/>
      <c r="P4" s="69"/>
      <c r="Q4" s="69"/>
      <c r="R4" s="69"/>
      <c r="S4" s="69"/>
      <c r="T4" s="69"/>
      <c r="U4" s="69"/>
      <c r="V4" s="69"/>
      <c r="W4" s="69"/>
      <c r="X4" s="69"/>
      <c r="Y4" s="69"/>
    </row>
    <row r="5" ht="18.0" customHeight="1">
      <c r="A5" s="70" t="s">
        <v>56</v>
      </c>
      <c r="B5" s="71" t="s">
        <v>57</v>
      </c>
      <c r="C5" s="72">
        <v>432000.0</v>
      </c>
      <c r="D5" s="73" t="s">
        <v>58</v>
      </c>
      <c r="E5" s="74" t="s">
        <v>59</v>
      </c>
      <c r="F5" s="75"/>
      <c r="G5" s="69"/>
      <c r="H5" s="69"/>
      <c r="I5" s="69"/>
      <c r="J5" s="69"/>
      <c r="K5" s="69"/>
      <c r="L5" s="69"/>
      <c r="M5" s="69"/>
      <c r="N5" s="69"/>
      <c r="O5" s="69"/>
      <c r="P5" s="69"/>
      <c r="Q5" s="69"/>
      <c r="R5" s="69"/>
      <c r="S5" s="69"/>
      <c r="T5" s="69"/>
      <c r="U5" s="69"/>
      <c r="V5" s="69"/>
      <c r="W5" s="69"/>
      <c r="X5" s="69"/>
      <c r="Y5" s="69"/>
    </row>
    <row r="6" ht="18.0" customHeight="1">
      <c r="A6" s="70" t="s">
        <v>60</v>
      </c>
      <c r="B6" s="71" t="s">
        <v>61</v>
      </c>
      <c r="C6" s="76">
        <f>720000-432000</f>
        <v>288000</v>
      </c>
      <c r="D6" s="73" t="s">
        <v>58</v>
      </c>
      <c r="E6" s="74" t="s">
        <v>62</v>
      </c>
      <c r="F6" s="75"/>
      <c r="G6" s="69"/>
      <c r="H6" s="69"/>
      <c r="I6" s="69"/>
      <c r="J6" s="69"/>
      <c r="K6" s="69"/>
      <c r="L6" s="69"/>
      <c r="M6" s="69"/>
      <c r="N6" s="69"/>
      <c r="O6" s="69"/>
      <c r="P6" s="69"/>
      <c r="Q6" s="69"/>
      <c r="R6" s="69"/>
      <c r="S6" s="69"/>
      <c r="T6" s="69"/>
      <c r="U6" s="69"/>
      <c r="V6" s="69"/>
      <c r="W6" s="69"/>
      <c r="X6" s="69"/>
      <c r="Y6" s="69"/>
    </row>
    <row r="7" ht="18.0" customHeight="1">
      <c r="A7" s="70" t="s">
        <v>63</v>
      </c>
      <c r="B7" s="71" t="s">
        <v>64</v>
      </c>
      <c r="C7" s="76">
        <f t="shared" ref="C7:C8" si="1">6000*15</f>
        <v>90000</v>
      </c>
      <c r="D7" s="73" t="s">
        <v>58</v>
      </c>
      <c r="E7" s="74" t="s">
        <v>65</v>
      </c>
      <c r="F7" s="75"/>
      <c r="G7" s="69"/>
      <c r="H7" s="69"/>
      <c r="I7" s="69"/>
      <c r="J7" s="69"/>
      <c r="K7" s="69"/>
      <c r="L7" s="69"/>
      <c r="M7" s="69"/>
      <c r="N7" s="69"/>
      <c r="O7" s="69"/>
      <c r="P7" s="69"/>
      <c r="Q7" s="69"/>
      <c r="R7" s="69"/>
      <c r="S7" s="69"/>
      <c r="T7" s="69"/>
      <c r="U7" s="69"/>
      <c r="V7" s="69"/>
      <c r="W7" s="69"/>
      <c r="X7" s="69"/>
      <c r="Y7" s="69"/>
    </row>
    <row r="8">
      <c r="A8" s="70" t="s">
        <v>66</v>
      </c>
      <c r="B8" s="71" t="s">
        <v>67</v>
      </c>
      <c r="C8" s="76">
        <f t="shared" si="1"/>
        <v>90000</v>
      </c>
      <c r="D8" s="73" t="s">
        <v>58</v>
      </c>
      <c r="E8" s="74" t="s">
        <v>68</v>
      </c>
      <c r="F8" s="75"/>
      <c r="G8" s="69"/>
      <c r="H8" s="69"/>
      <c r="I8" s="69"/>
      <c r="J8" s="69"/>
      <c r="K8" s="69"/>
      <c r="L8" s="69"/>
      <c r="M8" s="69"/>
      <c r="N8" s="69"/>
      <c r="O8" s="69"/>
      <c r="P8" s="69"/>
      <c r="Q8" s="69"/>
      <c r="R8" s="69"/>
      <c r="S8" s="69"/>
      <c r="T8" s="69"/>
      <c r="U8" s="69"/>
      <c r="V8" s="69"/>
      <c r="W8" s="69"/>
      <c r="X8" s="69"/>
      <c r="Y8" s="69"/>
    </row>
    <row r="9" ht="18.0" customHeight="1">
      <c r="A9" s="70" t="s">
        <v>69</v>
      </c>
      <c r="B9" s="71" t="s">
        <v>70</v>
      </c>
      <c r="C9" s="76">
        <f>C6+(3*C7)+C8</f>
        <v>648000</v>
      </c>
      <c r="D9" s="73" t="s">
        <v>58</v>
      </c>
      <c r="E9" s="74" t="s">
        <v>71</v>
      </c>
      <c r="F9" s="75"/>
      <c r="G9" s="69"/>
      <c r="H9" s="69"/>
      <c r="I9" s="69"/>
      <c r="J9" s="69"/>
      <c r="K9" s="69"/>
      <c r="L9" s="69"/>
      <c r="M9" s="69"/>
      <c r="N9" s="69"/>
      <c r="O9" s="69"/>
      <c r="P9" s="69"/>
      <c r="Q9" s="69"/>
      <c r="R9" s="69"/>
      <c r="S9" s="69"/>
      <c r="T9" s="69"/>
      <c r="U9" s="69"/>
      <c r="V9" s="69"/>
      <c r="W9" s="69"/>
      <c r="X9" s="69"/>
      <c r="Y9" s="69"/>
    </row>
    <row r="10" ht="18.0" customHeight="1">
      <c r="A10" s="70" t="s">
        <v>72</v>
      </c>
      <c r="B10" s="71" t="s">
        <v>73</v>
      </c>
      <c r="C10" s="76">
        <f>C5+C9</f>
        <v>1080000</v>
      </c>
      <c r="D10" s="73" t="s">
        <v>58</v>
      </c>
      <c r="E10" s="74" t="s">
        <v>74</v>
      </c>
      <c r="F10" s="75"/>
      <c r="G10" s="69"/>
      <c r="H10" s="69"/>
      <c r="I10" s="69"/>
      <c r="J10" s="69"/>
      <c r="K10" s="69"/>
      <c r="L10" s="69"/>
      <c r="M10" s="69"/>
      <c r="N10" s="69"/>
      <c r="O10" s="69"/>
      <c r="P10" s="69"/>
      <c r="Q10" s="69"/>
      <c r="R10" s="69"/>
      <c r="S10" s="69"/>
      <c r="T10" s="69"/>
      <c r="U10" s="69"/>
      <c r="V10" s="69"/>
      <c r="W10" s="69"/>
      <c r="X10" s="69"/>
      <c r="Y10" s="69"/>
    </row>
    <row r="11" ht="18.0" customHeight="1">
      <c r="A11" s="70" t="s">
        <v>75</v>
      </c>
      <c r="B11" s="71" t="s">
        <v>76</v>
      </c>
      <c r="C11" s="76">
        <f>1000+2940+480+3316</f>
        <v>7736</v>
      </c>
      <c r="D11" s="73" t="s">
        <v>77</v>
      </c>
      <c r="E11" s="74" t="s">
        <v>78</v>
      </c>
      <c r="F11" s="75"/>
      <c r="G11" s="69"/>
      <c r="H11" s="69"/>
      <c r="I11" s="69"/>
      <c r="J11" s="69"/>
      <c r="K11" s="69"/>
      <c r="L11" s="69"/>
      <c r="M11" s="69"/>
      <c r="N11" s="69"/>
      <c r="O11" s="69"/>
      <c r="P11" s="69"/>
      <c r="Q11" s="69"/>
      <c r="R11" s="69"/>
      <c r="S11" s="69"/>
      <c r="T11" s="69"/>
      <c r="U11" s="69"/>
      <c r="V11" s="69"/>
      <c r="W11" s="69"/>
      <c r="X11" s="69"/>
      <c r="Y11" s="69"/>
    </row>
    <row r="12" ht="18.0" customHeight="1">
      <c r="A12" s="77" t="s">
        <v>79</v>
      </c>
      <c r="B12" s="78" t="s">
        <v>80</v>
      </c>
      <c r="C12" s="79">
        <f>C14/C17</f>
        <v>0.4411764706</v>
      </c>
      <c r="D12" s="80" t="s">
        <v>81</v>
      </c>
      <c r="E12" s="74" t="s">
        <v>82</v>
      </c>
      <c r="F12" s="75"/>
      <c r="G12" s="69"/>
      <c r="H12" s="69"/>
      <c r="I12" s="69"/>
      <c r="J12" s="69"/>
      <c r="K12" s="69"/>
      <c r="L12" s="69"/>
      <c r="M12" s="69"/>
      <c r="N12" s="69"/>
      <c r="O12" s="69"/>
      <c r="P12" s="69"/>
      <c r="Q12" s="69"/>
      <c r="R12" s="69"/>
      <c r="S12" s="69"/>
      <c r="T12" s="69"/>
      <c r="U12" s="69"/>
      <c r="V12" s="69"/>
      <c r="W12" s="69"/>
      <c r="X12" s="69"/>
      <c r="Y12" s="69"/>
    </row>
    <row r="13" ht="18.0" customHeight="1">
      <c r="A13" s="77" t="s">
        <v>83</v>
      </c>
      <c r="B13" s="78" t="s">
        <v>84</v>
      </c>
      <c r="C13" s="79">
        <f>C18*1000/300</f>
        <v>24.33333333</v>
      </c>
      <c r="D13" s="80" t="s">
        <v>81</v>
      </c>
      <c r="E13" s="74" t="s">
        <v>82</v>
      </c>
      <c r="F13" s="68"/>
      <c r="G13" s="69"/>
      <c r="H13" s="69"/>
      <c r="I13" s="69"/>
      <c r="J13" s="69"/>
      <c r="K13" s="69"/>
      <c r="L13" s="69"/>
      <c r="M13" s="69"/>
      <c r="N13" s="69"/>
      <c r="O13" s="69"/>
      <c r="P13" s="69"/>
      <c r="Q13" s="69"/>
      <c r="R13" s="69"/>
      <c r="S13" s="69"/>
      <c r="T13" s="69"/>
      <c r="U13" s="69"/>
      <c r="V13" s="69"/>
      <c r="W13" s="69"/>
      <c r="X13" s="69"/>
      <c r="Y13" s="69"/>
    </row>
    <row r="14" ht="18.0" customHeight="1">
      <c r="A14" s="77" t="s">
        <v>85</v>
      </c>
      <c r="B14" s="78" t="s">
        <v>86</v>
      </c>
      <c r="C14" s="81">
        <v>75.0</v>
      </c>
      <c r="D14" s="73" t="s">
        <v>81</v>
      </c>
      <c r="E14" s="74" t="s">
        <v>82</v>
      </c>
      <c r="F14" s="68"/>
      <c r="G14" s="69"/>
      <c r="H14" s="69"/>
      <c r="I14" s="69"/>
      <c r="J14" s="69"/>
      <c r="K14" s="69"/>
      <c r="L14" s="69"/>
      <c r="M14" s="69"/>
      <c r="N14" s="69"/>
      <c r="O14" s="69"/>
      <c r="P14" s="69"/>
      <c r="Q14" s="69"/>
      <c r="R14" s="69"/>
      <c r="S14" s="69"/>
      <c r="T14" s="69"/>
      <c r="U14" s="69"/>
      <c r="V14" s="69"/>
      <c r="W14" s="69"/>
      <c r="X14" s="69"/>
      <c r="Y14" s="69"/>
    </row>
    <row r="15" ht="18.0" customHeight="1">
      <c r="A15" s="70" t="s">
        <v>87</v>
      </c>
      <c r="B15" s="71" t="s">
        <v>88</v>
      </c>
      <c r="C15" s="81">
        <f>90</f>
        <v>90</v>
      </c>
      <c r="D15" s="73" t="s">
        <v>89</v>
      </c>
      <c r="E15" s="74" t="s">
        <v>82</v>
      </c>
      <c r="F15" s="68"/>
      <c r="G15" s="69"/>
      <c r="H15" s="69"/>
      <c r="I15" s="69"/>
      <c r="J15" s="69"/>
      <c r="K15" s="69"/>
      <c r="L15" s="69"/>
      <c r="M15" s="69"/>
      <c r="N15" s="69"/>
      <c r="O15" s="69"/>
      <c r="P15" s="69"/>
      <c r="Q15" s="69"/>
      <c r="R15" s="69"/>
      <c r="S15" s="69"/>
      <c r="T15" s="69"/>
      <c r="U15" s="69"/>
      <c r="V15" s="69"/>
      <c r="W15" s="69"/>
      <c r="X15" s="69"/>
      <c r="Y15" s="69"/>
    </row>
    <row r="16" ht="18.0" customHeight="1">
      <c r="A16" s="77" t="s">
        <v>83</v>
      </c>
      <c r="B16" s="78" t="s">
        <v>90</v>
      </c>
      <c r="C16" s="76">
        <f>C17*C13</f>
        <v>4136.666667</v>
      </c>
      <c r="D16" s="73" t="s">
        <v>91</v>
      </c>
      <c r="E16" s="74" t="s">
        <v>82</v>
      </c>
      <c r="F16" s="68"/>
      <c r="G16" s="69"/>
      <c r="H16" s="69"/>
      <c r="I16" s="69"/>
      <c r="J16" s="69"/>
      <c r="K16" s="69"/>
      <c r="L16" s="69"/>
      <c r="M16" s="69"/>
      <c r="N16" s="69"/>
      <c r="O16" s="69"/>
      <c r="P16" s="69"/>
      <c r="Q16" s="69"/>
      <c r="R16" s="69"/>
      <c r="S16" s="69"/>
      <c r="T16" s="69"/>
      <c r="U16" s="69"/>
      <c r="V16" s="69"/>
      <c r="W16" s="69"/>
      <c r="X16" s="69"/>
      <c r="Y16" s="69"/>
    </row>
    <row r="17">
      <c r="A17" s="77" t="s">
        <v>92</v>
      </c>
      <c r="B17" s="78" t="s">
        <v>93</v>
      </c>
      <c r="C17" s="82">
        <v>170.0</v>
      </c>
      <c r="D17" s="80" t="s">
        <v>81</v>
      </c>
      <c r="E17" s="74" t="s">
        <v>94</v>
      </c>
      <c r="F17" s="68"/>
      <c r="G17" s="69"/>
      <c r="H17" s="69"/>
      <c r="I17" s="69"/>
      <c r="J17" s="69"/>
      <c r="K17" s="69"/>
      <c r="L17" s="69"/>
      <c r="M17" s="69"/>
      <c r="N17" s="69"/>
      <c r="O17" s="69"/>
      <c r="P17" s="69"/>
      <c r="Q17" s="69"/>
      <c r="R17" s="69"/>
      <c r="S17" s="69"/>
      <c r="T17" s="69"/>
      <c r="U17" s="69"/>
      <c r="V17" s="69"/>
      <c r="W17" s="69"/>
      <c r="X17" s="69"/>
      <c r="Y17" s="69"/>
    </row>
    <row r="18" ht="18.0" customHeight="1">
      <c r="A18" s="77" t="s">
        <v>95</v>
      </c>
      <c r="B18" s="78" t="s">
        <v>96</v>
      </c>
      <c r="C18" s="81">
        <v>7.3</v>
      </c>
      <c r="D18" s="80" t="s">
        <v>97</v>
      </c>
      <c r="E18" s="74" t="s">
        <v>82</v>
      </c>
      <c r="F18" s="68"/>
      <c r="G18" s="69"/>
      <c r="H18" s="69"/>
      <c r="I18" s="69"/>
      <c r="J18" s="69"/>
      <c r="K18" s="69"/>
      <c r="L18" s="69"/>
      <c r="M18" s="69"/>
      <c r="N18" s="69"/>
      <c r="O18" s="69"/>
      <c r="P18" s="69"/>
      <c r="Q18" s="69"/>
      <c r="R18" s="69"/>
      <c r="S18" s="69"/>
      <c r="T18" s="69"/>
      <c r="U18" s="69"/>
      <c r="V18" s="69"/>
      <c r="W18" s="69"/>
      <c r="X18" s="69"/>
      <c r="Y18" s="69"/>
    </row>
    <row r="19" ht="18.0" customHeight="1">
      <c r="A19" s="70" t="s">
        <v>98</v>
      </c>
      <c r="B19" s="71" t="s">
        <v>99</v>
      </c>
      <c r="C19" s="83">
        <v>10.0</v>
      </c>
      <c r="D19" s="73" t="s">
        <v>100</v>
      </c>
      <c r="E19" s="74" t="s">
        <v>101</v>
      </c>
      <c r="F19" s="68"/>
      <c r="G19" s="69"/>
      <c r="H19" s="69"/>
      <c r="I19" s="69"/>
      <c r="J19" s="69"/>
      <c r="K19" s="69"/>
      <c r="L19" s="69"/>
      <c r="M19" s="69"/>
      <c r="N19" s="69"/>
      <c r="O19" s="69"/>
      <c r="P19" s="69"/>
      <c r="Q19" s="69"/>
      <c r="R19" s="69"/>
      <c r="S19" s="69"/>
      <c r="T19" s="69"/>
      <c r="U19" s="69"/>
      <c r="V19" s="69"/>
      <c r="W19" s="69"/>
      <c r="X19" s="69"/>
      <c r="Y19" s="69"/>
    </row>
    <row r="20" ht="18.0" customHeight="1">
      <c r="A20" s="77" t="s">
        <v>102</v>
      </c>
      <c r="B20" s="78" t="s">
        <v>103</v>
      </c>
      <c r="C20" s="84">
        <v>50.0</v>
      </c>
      <c r="D20" s="80" t="s">
        <v>54</v>
      </c>
      <c r="E20" s="67" t="s">
        <v>55</v>
      </c>
      <c r="F20" s="68"/>
      <c r="G20" s="69"/>
      <c r="H20" s="69"/>
      <c r="I20" s="69"/>
      <c r="J20" s="69"/>
      <c r="K20" s="69"/>
      <c r="L20" s="69"/>
      <c r="M20" s="69"/>
      <c r="N20" s="69"/>
      <c r="O20" s="69"/>
      <c r="P20" s="69"/>
      <c r="Q20" s="69"/>
      <c r="R20" s="69"/>
      <c r="S20" s="69"/>
      <c r="T20" s="69"/>
      <c r="U20" s="69"/>
      <c r="V20" s="69"/>
      <c r="W20" s="69"/>
      <c r="X20" s="69"/>
      <c r="Y20" s="69"/>
    </row>
    <row r="21">
      <c r="A21" s="77" t="s">
        <v>92</v>
      </c>
      <c r="B21" s="78" t="s">
        <v>104</v>
      </c>
      <c r="C21" s="81">
        <v>33.0</v>
      </c>
      <c r="D21" s="80" t="s">
        <v>105</v>
      </c>
      <c r="E21" s="85"/>
      <c r="F21" s="68"/>
      <c r="G21" s="69"/>
      <c r="H21" s="69"/>
      <c r="I21" s="69"/>
      <c r="J21" s="69"/>
      <c r="K21" s="69"/>
      <c r="L21" s="69"/>
      <c r="M21" s="69"/>
      <c r="N21" s="69"/>
      <c r="O21" s="69"/>
      <c r="P21" s="69"/>
      <c r="Q21" s="69"/>
      <c r="R21" s="69"/>
      <c r="S21" s="69"/>
      <c r="T21" s="69"/>
      <c r="U21" s="69"/>
      <c r="V21" s="69"/>
      <c r="W21" s="69"/>
      <c r="X21" s="69"/>
      <c r="Y21" s="69"/>
    </row>
    <row r="22">
      <c r="A22" s="77" t="s">
        <v>92</v>
      </c>
      <c r="B22" s="78" t="s">
        <v>106</v>
      </c>
      <c r="C22" s="84">
        <f>220*1/3</f>
        <v>73.33333333</v>
      </c>
      <c r="D22" s="80" t="s">
        <v>107</v>
      </c>
      <c r="E22" s="85" t="s">
        <v>108</v>
      </c>
      <c r="F22" s="68"/>
      <c r="G22" s="69"/>
      <c r="H22" s="69"/>
      <c r="I22" s="69"/>
      <c r="J22" s="69"/>
      <c r="K22" s="69"/>
      <c r="L22" s="69"/>
      <c r="M22" s="69"/>
      <c r="N22" s="69"/>
      <c r="O22" s="69"/>
      <c r="P22" s="69"/>
      <c r="Q22" s="69"/>
      <c r="R22" s="69"/>
      <c r="S22" s="69"/>
      <c r="T22" s="69"/>
      <c r="U22" s="69"/>
      <c r="V22" s="69"/>
      <c r="W22" s="69"/>
      <c r="X22" s="69"/>
      <c r="Y22" s="69"/>
    </row>
    <row r="23" ht="18.0" customHeight="1">
      <c r="A23" s="77" t="s">
        <v>52</v>
      </c>
      <c r="B23" s="78" t="s">
        <v>109</v>
      </c>
      <c r="C23" s="81">
        <v>50000.0</v>
      </c>
      <c r="D23" s="80" t="s">
        <v>54</v>
      </c>
      <c r="E23" s="67" t="s">
        <v>55</v>
      </c>
      <c r="F23" s="68"/>
      <c r="G23" s="69"/>
      <c r="H23" s="69"/>
      <c r="I23" s="69"/>
      <c r="J23" s="69"/>
      <c r="K23" s="69"/>
      <c r="L23" s="69"/>
      <c r="M23" s="69"/>
      <c r="N23" s="69"/>
      <c r="O23" s="69"/>
      <c r="P23" s="69"/>
      <c r="Q23" s="69"/>
      <c r="R23" s="69"/>
      <c r="S23" s="69"/>
      <c r="T23" s="69"/>
      <c r="U23" s="69"/>
      <c r="V23" s="69"/>
      <c r="W23" s="69"/>
      <c r="X23" s="69"/>
      <c r="Y23" s="69"/>
    </row>
    <row r="24" ht="18.0" customHeight="1">
      <c r="A24" s="86" t="s">
        <v>110</v>
      </c>
      <c r="B24" s="87" t="s">
        <v>111</v>
      </c>
      <c r="C24" s="88">
        <v>1200.0</v>
      </c>
      <c r="D24" s="89" t="s">
        <v>54</v>
      </c>
      <c r="E24" s="67" t="s">
        <v>55</v>
      </c>
      <c r="F24" s="68"/>
      <c r="G24" s="69"/>
      <c r="H24" s="69"/>
      <c r="I24" s="69"/>
      <c r="J24" s="69"/>
      <c r="K24" s="69"/>
      <c r="L24" s="69"/>
      <c r="M24" s="69"/>
      <c r="N24" s="69"/>
      <c r="O24" s="69"/>
      <c r="P24" s="69"/>
      <c r="Q24" s="69"/>
      <c r="R24" s="69"/>
      <c r="S24" s="69"/>
      <c r="T24" s="69"/>
      <c r="U24" s="69"/>
      <c r="V24" s="69"/>
      <c r="W24" s="69"/>
      <c r="X24" s="69"/>
      <c r="Y24" s="69"/>
    </row>
    <row r="25" ht="18.0" customHeight="1">
      <c r="A25" s="86" t="s">
        <v>112</v>
      </c>
      <c r="B25" s="87" t="s">
        <v>113</v>
      </c>
      <c r="C25" s="88">
        <v>35.0</v>
      </c>
      <c r="D25" s="89" t="s">
        <v>54</v>
      </c>
      <c r="E25" s="67" t="s">
        <v>55</v>
      </c>
      <c r="F25" s="68"/>
      <c r="G25" s="69"/>
      <c r="H25" s="69"/>
      <c r="I25" s="69"/>
      <c r="J25" s="69"/>
      <c r="K25" s="69"/>
      <c r="L25" s="69"/>
      <c r="M25" s="69"/>
      <c r="N25" s="69"/>
      <c r="O25" s="69"/>
      <c r="P25" s="69"/>
      <c r="Q25" s="69"/>
      <c r="R25" s="69"/>
      <c r="S25" s="69"/>
      <c r="T25" s="69"/>
      <c r="U25" s="69"/>
      <c r="V25" s="69"/>
      <c r="W25" s="69"/>
      <c r="X25" s="69"/>
      <c r="Y25" s="69"/>
    </row>
    <row r="26" ht="9.0" customHeight="1">
      <c r="A26" s="90"/>
      <c r="B26" s="90"/>
      <c r="C26" s="90"/>
      <c r="D26" s="90"/>
      <c r="E26" s="90"/>
      <c r="F26" s="90"/>
      <c r="G26" s="90"/>
      <c r="H26" s="90"/>
      <c r="I26" s="90"/>
      <c r="J26" s="90"/>
      <c r="K26" s="90"/>
      <c r="L26" s="90"/>
      <c r="M26" s="90"/>
      <c r="N26" s="90"/>
      <c r="O26" s="90"/>
      <c r="P26" s="90"/>
      <c r="Q26" s="90"/>
      <c r="R26" s="90"/>
      <c r="S26" s="90"/>
      <c r="T26" s="90"/>
      <c r="U26" s="90"/>
      <c r="V26" s="90"/>
      <c r="W26" s="90"/>
      <c r="X26" s="90"/>
      <c r="Y26" s="90"/>
    </row>
    <row r="27" ht="18.75" hidden="1" customHeight="1">
      <c r="A27" s="91"/>
      <c r="B27" s="91"/>
      <c r="C27" s="91"/>
      <c r="D27" s="91"/>
      <c r="E27" s="91"/>
      <c r="F27" s="91"/>
      <c r="G27" s="91"/>
      <c r="H27" s="91"/>
      <c r="I27" s="91"/>
      <c r="J27" s="91"/>
      <c r="K27" s="91"/>
      <c r="L27" s="91"/>
      <c r="M27" s="91"/>
      <c r="N27" s="91"/>
      <c r="O27" s="91"/>
      <c r="P27" s="91"/>
      <c r="Q27" s="91"/>
      <c r="R27" s="91"/>
      <c r="S27" s="91"/>
      <c r="T27" s="91"/>
      <c r="U27" s="91"/>
      <c r="V27" s="91"/>
      <c r="W27" s="91"/>
      <c r="X27" s="91"/>
      <c r="Y27" s="91"/>
    </row>
    <row r="28" hidden="1">
      <c r="A28" s="91"/>
      <c r="B28" s="91"/>
      <c r="C28" s="91"/>
      <c r="D28" s="91"/>
      <c r="E28" s="91"/>
      <c r="F28" s="91"/>
      <c r="G28" s="91"/>
      <c r="H28" s="91"/>
      <c r="I28" s="91"/>
      <c r="J28" s="91"/>
      <c r="K28" s="91"/>
      <c r="L28" s="91"/>
      <c r="M28" s="91"/>
      <c r="N28" s="91"/>
      <c r="O28" s="91"/>
      <c r="P28" s="91"/>
      <c r="Q28" s="91"/>
      <c r="R28" s="91"/>
      <c r="S28" s="91"/>
      <c r="T28" s="91"/>
      <c r="U28" s="91"/>
      <c r="V28" s="91"/>
      <c r="W28" s="91"/>
      <c r="X28" s="91"/>
      <c r="Y28" s="91"/>
    </row>
    <row r="29" hidden="1">
      <c r="A29" s="91"/>
      <c r="B29" s="91"/>
      <c r="C29" s="91"/>
      <c r="D29" s="91"/>
      <c r="E29" s="91"/>
      <c r="F29" s="91"/>
      <c r="G29" s="91"/>
      <c r="H29" s="91"/>
      <c r="I29" s="91"/>
      <c r="J29" s="91"/>
      <c r="K29" s="91"/>
      <c r="L29" s="91"/>
      <c r="M29" s="91"/>
      <c r="N29" s="91"/>
      <c r="O29" s="91"/>
      <c r="P29" s="91"/>
      <c r="Q29" s="91"/>
      <c r="R29" s="91"/>
      <c r="S29" s="91"/>
      <c r="T29" s="91"/>
      <c r="U29" s="91"/>
      <c r="V29" s="91"/>
      <c r="W29" s="91"/>
      <c r="X29" s="91"/>
      <c r="Y29" s="91"/>
    </row>
    <row r="30" hidden="1">
      <c r="A30" s="62"/>
      <c r="B30" s="62"/>
      <c r="C30" s="62"/>
      <c r="D30" s="62"/>
      <c r="E30" s="62"/>
      <c r="F30" s="62"/>
      <c r="G30" s="62"/>
      <c r="H30" s="62"/>
      <c r="I30" s="62"/>
      <c r="J30" s="62"/>
      <c r="K30" s="62"/>
      <c r="L30" s="62"/>
      <c r="M30" s="62"/>
      <c r="N30" s="62"/>
      <c r="O30" s="62"/>
      <c r="P30" s="62"/>
      <c r="Q30" s="62"/>
      <c r="R30" s="62"/>
      <c r="S30" s="62"/>
      <c r="T30" s="62"/>
      <c r="U30" s="62"/>
      <c r="V30" s="62"/>
      <c r="W30" s="62"/>
      <c r="X30" s="62"/>
      <c r="Y30" s="62"/>
    </row>
    <row r="31" hidden="1">
      <c r="A31" s="62"/>
      <c r="B31" s="92"/>
      <c r="C31" s="92"/>
      <c r="D31" s="92"/>
      <c r="E31" s="62"/>
      <c r="F31" s="62"/>
      <c r="G31" s="62"/>
      <c r="H31" s="62"/>
      <c r="I31" s="62"/>
      <c r="J31" s="62"/>
      <c r="K31" s="62"/>
      <c r="L31" s="62"/>
      <c r="M31" s="62"/>
      <c r="N31" s="62"/>
      <c r="O31" s="62"/>
      <c r="P31" s="62"/>
      <c r="Q31" s="62"/>
      <c r="R31" s="62"/>
      <c r="S31" s="62"/>
      <c r="T31" s="62"/>
      <c r="U31" s="62"/>
      <c r="V31" s="62"/>
      <c r="W31" s="62"/>
      <c r="X31" s="62"/>
      <c r="Y31" s="62"/>
    </row>
    <row r="32" hidden="1">
      <c r="A32" s="92"/>
      <c r="B32" s="92"/>
      <c r="C32" s="92"/>
      <c r="D32" s="92"/>
      <c r="E32" s="62"/>
      <c r="F32" s="62"/>
      <c r="G32" s="62"/>
      <c r="H32" s="62"/>
      <c r="I32" s="62"/>
      <c r="J32" s="62"/>
      <c r="K32" s="62"/>
      <c r="L32" s="62"/>
      <c r="M32" s="62"/>
      <c r="N32" s="62"/>
      <c r="O32" s="62"/>
      <c r="P32" s="62"/>
      <c r="Q32" s="62"/>
      <c r="R32" s="62"/>
      <c r="S32" s="62"/>
      <c r="T32" s="62"/>
      <c r="U32" s="62"/>
      <c r="V32" s="62"/>
      <c r="W32" s="62"/>
      <c r="X32" s="62"/>
      <c r="Y32" s="62"/>
    </row>
    <row r="33" hidden="1">
      <c r="A33" s="92"/>
      <c r="B33" s="93" t="s">
        <v>114</v>
      </c>
      <c r="C33" s="93" t="s">
        <v>115</v>
      </c>
      <c r="D33" s="93" t="s">
        <v>116</v>
      </c>
      <c r="E33" s="94" t="s">
        <v>117</v>
      </c>
      <c r="F33" s="62"/>
      <c r="G33" s="62"/>
      <c r="H33" s="62"/>
      <c r="I33" s="62"/>
      <c r="J33" s="62"/>
      <c r="K33" s="62"/>
      <c r="L33" s="62"/>
      <c r="M33" s="62"/>
      <c r="N33" s="62"/>
      <c r="O33" s="62"/>
      <c r="P33" s="62"/>
      <c r="Q33" s="62"/>
      <c r="R33" s="62"/>
      <c r="S33" s="62"/>
      <c r="T33" s="62"/>
      <c r="U33" s="62"/>
      <c r="V33" s="62"/>
      <c r="W33" s="62"/>
      <c r="X33" s="62"/>
      <c r="Y33" s="62"/>
    </row>
    <row r="34" hidden="1">
      <c r="A34" s="95" t="s">
        <v>118</v>
      </c>
      <c r="B34" s="96">
        <v>9.0</v>
      </c>
      <c r="C34" s="96">
        <v>24.0</v>
      </c>
      <c r="D34" s="96">
        <v>70.0</v>
      </c>
      <c r="E34" s="62"/>
      <c r="F34" s="62"/>
      <c r="G34" s="62"/>
      <c r="H34" s="62"/>
      <c r="I34" s="62"/>
      <c r="J34" s="62"/>
      <c r="K34" s="62"/>
      <c r="L34" s="62"/>
      <c r="M34" s="62"/>
      <c r="N34" s="62"/>
      <c r="O34" s="62"/>
      <c r="P34" s="62"/>
      <c r="Q34" s="62"/>
      <c r="R34" s="62"/>
      <c r="S34" s="62"/>
      <c r="T34" s="62"/>
      <c r="U34" s="62"/>
      <c r="V34" s="62"/>
      <c r="W34" s="62"/>
      <c r="X34" s="62"/>
      <c r="Y34" s="62"/>
    </row>
    <row r="35" hidden="1">
      <c r="A35" s="95" t="s">
        <v>119</v>
      </c>
      <c r="B35" s="96">
        <v>67.0</v>
      </c>
      <c r="C35" s="96">
        <v>84.0</v>
      </c>
      <c r="D35" s="96">
        <v>129.0</v>
      </c>
      <c r="E35" s="62"/>
      <c r="F35" s="62"/>
      <c r="G35" s="62"/>
      <c r="H35" s="62"/>
      <c r="I35" s="62"/>
      <c r="J35" s="62"/>
      <c r="K35" s="62"/>
      <c r="L35" s="62"/>
      <c r="M35" s="62"/>
      <c r="N35" s="62"/>
      <c r="O35" s="62"/>
      <c r="P35" s="62"/>
      <c r="Q35" s="62"/>
      <c r="R35" s="62"/>
      <c r="S35" s="62"/>
      <c r="T35" s="62"/>
      <c r="U35" s="62"/>
      <c r="V35" s="62"/>
      <c r="W35" s="62"/>
      <c r="X35" s="62"/>
      <c r="Y35" s="62"/>
    </row>
    <row r="36" hidden="1">
      <c r="A36" s="95" t="s">
        <v>120</v>
      </c>
      <c r="B36" s="96">
        <v>53.0</v>
      </c>
      <c r="C36" s="96">
        <v>85.0</v>
      </c>
      <c r="D36" s="96">
        <v>134.0</v>
      </c>
      <c r="E36" s="62"/>
      <c r="F36" s="62"/>
      <c r="G36" s="62"/>
      <c r="H36" s="62"/>
      <c r="I36" s="62"/>
      <c r="J36" s="62"/>
      <c r="K36" s="62"/>
      <c r="L36" s="62"/>
      <c r="M36" s="62"/>
      <c r="N36" s="62"/>
      <c r="O36" s="62"/>
      <c r="P36" s="62"/>
      <c r="Q36" s="62"/>
      <c r="R36" s="62"/>
      <c r="S36" s="62"/>
      <c r="T36" s="62"/>
      <c r="U36" s="62"/>
      <c r="V36" s="62"/>
      <c r="W36" s="62"/>
      <c r="X36" s="62"/>
      <c r="Y36" s="62"/>
    </row>
    <row r="37" hidden="1">
      <c r="A37" s="95" t="s">
        <v>121</v>
      </c>
      <c r="B37" s="96">
        <v>89.0</v>
      </c>
      <c r="C37" s="96">
        <v>107.0</v>
      </c>
      <c r="D37" s="96">
        <v>157.0</v>
      </c>
      <c r="E37" s="62"/>
      <c r="F37" s="62"/>
      <c r="G37" s="62"/>
      <c r="H37" s="62"/>
      <c r="I37" s="62"/>
      <c r="J37" s="62"/>
      <c r="K37" s="62"/>
      <c r="L37" s="62"/>
      <c r="M37" s="62"/>
      <c r="N37" s="62"/>
      <c r="O37" s="62"/>
      <c r="P37" s="62"/>
      <c r="Q37" s="62"/>
      <c r="R37" s="62"/>
      <c r="S37" s="62"/>
      <c r="T37" s="62"/>
      <c r="U37" s="62"/>
      <c r="V37" s="62"/>
      <c r="W37" s="62"/>
      <c r="X37" s="62"/>
      <c r="Y37" s="62"/>
    </row>
    <row r="38" hidden="1">
      <c r="A38" s="95" t="s">
        <v>122</v>
      </c>
      <c r="B38" s="96">
        <v>38.0</v>
      </c>
      <c r="C38" s="96">
        <v>127.0</v>
      </c>
      <c r="D38" s="96">
        <v>176.0</v>
      </c>
      <c r="E38" s="62"/>
      <c r="F38" s="62"/>
      <c r="G38" s="62"/>
      <c r="H38" s="62"/>
      <c r="I38" s="62"/>
      <c r="J38" s="62"/>
      <c r="K38" s="62"/>
      <c r="L38" s="62"/>
      <c r="M38" s="62"/>
      <c r="N38" s="62"/>
      <c r="O38" s="62"/>
      <c r="P38" s="62"/>
      <c r="Q38" s="62"/>
      <c r="R38" s="62"/>
      <c r="S38" s="62"/>
      <c r="T38" s="62"/>
      <c r="U38" s="62"/>
      <c r="V38" s="62"/>
      <c r="W38" s="62"/>
      <c r="X38" s="62"/>
      <c r="Y38" s="62"/>
    </row>
    <row r="39" hidden="1">
      <c r="A39" s="95" t="s">
        <v>123</v>
      </c>
      <c r="B39" s="96">
        <v>56.0</v>
      </c>
      <c r="C39" s="96">
        <v>113.0</v>
      </c>
      <c r="D39" s="96">
        <v>233.0</v>
      </c>
      <c r="E39" s="62"/>
      <c r="F39" s="92"/>
      <c r="G39" s="62"/>
      <c r="H39" s="62"/>
      <c r="I39" s="62"/>
      <c r="J39" s="62"/>
      <c r="K39" s="62"/>
      <c r="L39" s="62"/>
      <c r="M39" s="62"/>
      <c r="N39" s="62"/>
      <c r="O39" s="62"/>
      <c r="P39" s="62"/>
      <c r="Q39" s="62"/>
      <c r="R39" s="62"/>
      <c r="S39" s="62"/>
      <c r="T39" s="62"/>
      <c r="U39" s="62"/>
      <c r="V39" s="62"/>
      <c r="W39" s="62"/>
      <c r="X39" s="62"/>
      <c r="Y39" s="62"/>
    </row>
    <row r="40" hidden="1">
      <c r="A40" s="97" t="s">
        <v>124</v>
      </c>
      <c r="B40" s="98">
        <v>60.0</v>
      </c>
      <c r="C40" s="98">
        <v>120.0</v>
      </c>
      <c r="D40" s="98">
        <v>223.0</v>
      </c>
      <c r="E40" s="62"/>
      <c r="F40" s="99">
        <f>AVERAGE(B40:D40)</f>
        <v>134.3333333</v>
      </c>
      <c r="G40" s="62"/>
      <c r="H40" s="62"/>
      <c r="I40" s="62"/>
      <c r="J40" s="62"/>
      <c r="K40" s="62"/>
      <c r="L40" s="62"/>
      <c r="M40" s="62"/>
      <c r="N40" s="62"/>
      <c r="O40" s="62"/>
      <c r="P40" s="62"/>
      <c r="Q40" s="62"/>
      <c r="R40" s="62"/>
      <c r="S40" s="62"/>
      <c r="T40" s="62"/>
      <c r="U40" s="62"/>
      <c r="V40" s="62"/>
      <c r="W40" s="62"/>
      <c r="X40" s="62"/>
      <c r="Y40" s="62"/>
    </row>
    <row r="41" hidden="1">
      <c r="A41" s="93" t="s">
        <v>125</v>
      </c>
      <c r="B41" s="100">
        <v>53.0</v>
      </c>
      <c r="C41" s="100">
        <v>94.0</v>
      </c>
      <c r="D41" s="100">
        <v>160.0</v>
      </c>
      <c r="E41" s="62"/>
      <c r="F41" s="100">
        <v>103.0</v>
      </c>
      <c r="G41" s="62"/>
      <c r="H41" s="62"/>
      <c r="I41" s="62"/>
      <c r="J41" s="62"/>
      <c r="K41" s="62"/>
      <c r="L41" s="62"/>
      <c r="M41" s="62"/>
      <c r="N41" s="62"/>
      <c r="O41" s="62"/>
      <c r="P41" s="62"/>
      <c r="Q41" s="62"/>
      <c r="R41" s="62"/>
      <c r="S41" s="62"/>
      <c r="T41" s="62"/>
      <c r="U41" s="62"/>
      <c r="V41" s="62"/>
      <c r="W41" s="62"/>
      <c r="X41" s="62"/>
      <c r="Y41" s="62"/>
    </row>
    <row r="42" hidden="1">
      <c r="A42" s="62"/>
      <c r="B42" s="62"/>
      <c r="C42" s="62"/>
      <c r="D42" s="62"/>
      <c r="E42" s="62"/>
      <c r="F42" s="62"/>
      <c r="G42" s="62"/>
      <c r="H42" s="62"/>
      <c r="I42" s="62"/>
      <c r="J42" s="62"/>
      <c r="K42" s="62"/>
      <c r="L42" s="62"/>
      <c r="M42" s="62"/>
      <c r="N42" s="62"/>
      <c r="O42" s="62"/>
      <c r="P42" s="62"/>
      <c r="Q42" s="62"/>
      <c r="R42" s="62"/>
      <c r="S42" s="62"/>
      <c r="T42" s="62"/>
      <c r="U42" s="62"/>
      <c r="V42" s="62"/>
      <c r="W42" s="62"/>
      <c r="X42" s="62"/>
      <c r="Y42" s="62"/>
    </row>
    <row r="43" hidden="1">
      <c r="A43" s="97" t="s">
        <v>126</v>
      </c>
      <c r="B43" s="98">
        <v>47.0</v>
      </c>
      <c r="C43" s="98">
        <v>70.0</v>
      </c>
      <c r="D43" s="98">
        <v>128.0</v>
      </c>
      <c r="E43" s="62"/>
      <c r="F43" s="101">
        <v>82.0</v>
      </c>
      <c r="G43" s="62"/>
      <c r="H43" s="62"/>
      <c r="I43" s="62"/>
      <c r="J43" s="62"/>
      <c r="K43" s="62"/>
      <c r="L43" s="62"/>
      <c r="M43" s="62"/>
      <c r="N43" s="62"/>
      <c r="O43" s="62"/>
      <c r="P43" s="62"/>
      <c r="Q43" s="62"/>
      <c r="R43" s="62"/>
      <c r="S43" s="62"/>
      <c r="T43" s="62"/>
      <c r="U43" s="62"/>
      <c r="V43" s="62"/>
      <c r="W43" s="62"/>
      <c r="X43" s="62"/>
      <c r="Y43" s="62"/>
    </row>
    <row r="44" hidden="1">
      <c r="A44" s="92"/>
      <c r="B44" s="92"/>
      <c r="C44" s="92"/>
      <c r="D44" s="92"/>
      <c r="E44" s="92"/>
      <c r="F44" s="92"/>
      <c r="G44" s="92"/>
      <c r="H44" s="92"/>
      <c r="I44" s="62"/>
      <c r="J44" s="62"/>
      <c r="K44" s="62"/>
      <c r="L44" s="62"/>
      <c r="M44" s="62"/>
      <c r="N44" s="62"/>
      <c r="O44" s="62"/>
      <c r="P44" s="62"/>
      <c r="Q44" s="62"/>
      <c r="R44" s="62"/>
      <c r="S44" s="62"/>
      <c r="T44" s="62"/>
      <c r="U44" s="62"/>
      <c r="V44" s="62"/>
      <c r="W44" s="62"/>
      <c r="X44" s="62"/>
      <c r="Y44" s="62"/>
    </row>
    <row r="45" hidden="1">
      <c r="A45" s="62"/>
      <c r="B45" s="62"/>
      <c r="C45" s="62"/>
      <c r="D45" s="62"/>
      <c r="E45" s="62"/>
      <c r="F45" s="62"/>
      <c r="G45" s="62"/>
      <c r="H45" s="62"/>
      <c r="I45" s="62"/>
      <c r="J45" s="62"/>
      <c r="K45" s="62"/>
      <c r="L45" s="62"/>
      <c r="M45" s="62"/>
      <c r="N45" s="62"/>
      <c r="O45" s="62"/>
      <c r="P45" s="62"/>
      <c r="Q45" s="62"/>
      <c r="R45" s="62"/>
      <c r="S45" s="62"/>
      <c r="T45" s="62"/>
      <c r="U45" s="62"/>
      <c r="V45" s="62"/>
      <c r="W45" s="62"/>
      <c r="X45" s="62"/>
      <c r="Y45" s="62"/>
    </row>
    <row r="46" hidden="1">
      <c r="A46" s="97" t="s">
        <v>127</v>
      </c>
      <c r="B46" s="102" t="s">
        <v>128</v>
      </c>
      <c r="I46" s="62"/>
      <c r="J46" s="62"/>
      <c r="K46" s="62"/>
      <c r="L46" s="62"/>
      <c r="M46" s="62"/>
      <c r="N46" s="62"/>
      <c r="O46" s="62"/>
      <c r="P46" s="62"/>
      <c r="Q46" s="62"/>
      <c r="R46" s="62"/>
      <c r="S46" s="62"/>
      <c r="T46" s="62"/>
      <c r="U46" s="62"/>
      <c r="V46" s="62"/>
      <c r="W46" s="62"/>
      <c r="X46" s="62"/>
      <c r="Y46" s="62"/>
    </row>
    <row r="47" hidden="1">
      <c r="A47" s="62"/>
      <c r="B47" s="62"/>
      <c r="C47" s="62"/>
      <c r="D47" s="62"/>
      <c r="E47" s="62"/>
      <c r="F47" s="62"/>
      <c r="G47" s="62"/>
      <c r="H47" s="62"/>
      <c r="I47" s="62"/>
      <c r="J47" s="62"/>
      <c r="K47" s="62"/>
      <c r="L47" s="62"/>
      <c r="M47" s="62"/>
      <c r="N47" s="62"/>
      <c r="O47" s="62"/>
      <c r="P47" s="62"/>
      <c r="Q47" s="62"/>
      <c r="R47" s="62"/>
      <c r="S47" s="62"/>
      <c r="T47" s="62"/>
      <c r="U47" s="62"/>
      <c r="V47" s="62"/>
      <c r="W47" s="62"/>
      <c r="X47" s="62"/>
      <c r="Y47" s="62"/>
    </row>
    <row r="48" hidden="1">
      <c r="A48" s="62"/>
      <c r="B48" s="62"/>
      <c r="C48" s="62"/>
      <c r="D48" s="62"/>
      <c r="E48" s="62"/>
      <c r="F48" s="62"/>
      <c r="G48" s="62"/>
      <c r="H48" s="62"/>
      <c r="I48" s="62"/>
      <c r="J48" s="62"/>
      <c r="K48" s="62"/>
      <c r="L48" s="62"/>
      <c r="M48" s="62"/>
      <c r="N48" s="62"/>
      <c r="O48" s="62"/>
      <c r="P48" s="62"/>
      <c r="Q48" s="62"/>
      <c r="R48" s="62"/>
      <c r="S48" s="62"/>
      <c r="T48" s="62"/>
      <c r="U48" s="62"/>
      <c r="V48" s="62"/>
      <c r="W48" s="62"/>
      <c r="X48" s="62"/>
      <c r="Y48" s="62"/>
    </row>
    <row r="49" hidden="1">
      <c r="A49" s="62"/>
      <c r="B49" s="92"/>
      <c r="C49" s="92"/>
      <c r="D49" s="92"/>
      <c r="E49" s="62"/>
      <c r="F49" s="62"/>
      <c r="G49" s="62"/>
      <c r="H49" s="62"/>
      <c r="I49" s="62"/>
      <c r="J49" s="62"/>
      <c r="K49" s="62"/>
      <c r="L49" s="62"/>
      <c r="M49" s="62"/>
      <c r="N49" s="62"/>
      <c r="O49" s="62"/>
      <c r="P49" s="62"/>
      <c r="Q49" s="62"/>
      <c r="R49" s="62"/>
      <c r="S49" s="62"/>
      <c r="T49" s="62"/>
      <c r="U49" s="62"/>
      <c r="V49" s="62"/>
      <c r="W49" s="62"/>
      <c r="X49" s="62"/>
      <c r="Y49" s="62"/>
    </row>
    <row r="50" hidden="1">
      <c r="A50" s="92"/>
      <c r="B50" s="92"/>
      <c r="C50" s="92"/>
      <c r="D50" s="92"/>
      <c r="E50" s="62"/>
      <c r="F50" s="92"/>
      <c r="G50" s="62"/>
      <c r="H50" s="62"/>
      <c r="I50" s="62"/>
      <c r="J50" s="62"/>
      <c r="K50" s="62"/>
      <c r="L50" s="62"/>
      <c r="M50" s="62"/>
      <c r="N50" s="62"/>
      <c r="O50" s="62"/>
      <c r="P50" s="62"/>
      <c r="Q50" s="62"/>
      <c r="R50" s="62"/>
      <c r="S50" s="62"/>
      <c r="T50" s="62"/>
      <c r="U50" s="62"/>
      <c r="V50" s="62"/>
      <c r="W50" s="62"/>
      <c r="X50" s="62"/>
      <c r="Y50" s="62"/>
    </row>
    <row r="51" hidden="1">
      <c r="A51" s="62"/>
      <c r="B51" s="103" t="s">
        <v>114</v>
      </c>
      <c r="C51" s="103" t="s">
        <v>115</v>
      </c>
      <c r="D51" s="103" t="s">
        <v>116</v>
      </c>
      <c r="E51" s="62"/>
      <c r="F51" s="92"/>
      <c r="G51" s="92"/>
      <c r="H51" s="92"/>
      <c r="I51" s="62"/>
      <c r="J51" s="62"/>
      <c r="K51" s="62"/>
      <c r="L51" s="62"/>
      <c r="M51" s="62"/>
      <c r="N51" s="62"/>
      <c r="O51" s="62"/>
      <c r="P51" s="62"/>
      <c r="Q51" s="62"/>
      <c r="R51" s="62"/>
      <c r="S51" s="62"/>
      <c r="T51" s="62"/>
      <c r="U51" s="62"/>
      <c r="V51" s="62"/>
      <c r="W51" s="62"/>
      <c r="X51" s="62"/>
      <c r="Y51" s="62"/>
    </row>
    <row r="52" hidden="1">
      <c r="A52" s="104" t="s">
        <v>129</v>
      </c>
      <c r="B52" s="98">
        <v>25.0</v>
      </c>
      <c r="C52" s="98">
        <v>400.0</v>
      </c>
      <c r="D52" s="98">
        <v>2000.0</v>
      </c>
      <c r="E52" s="62"/>
      <c r="F52" s="101">
        <v>808.0</v>
      </c>
      <c r="G52" s="62"/>
      <c r="H52" s="62"/>
      <c r="I52" s="62"/>
      <c r="J52" s="62"/>
      <c r="K52" s="62"/>
      <c r="L52" s="62"/>
      <c r="M52" s="62"/>
      <c r="N52" s="62"/>
      <c r="O52" s="62"/>
      <c r="P52" s="62"/>
      <c r="Q52" s="62"/>
      <c r="R52" s="62"/>
      <c r="S52" s="62"/>
      <c r="T52" s="62"/>
      <c r="U52" s="62"/>
      <c r="V52" s="62"/>
      <c r="W52" s="62"/>
      <c r="X52" s="62"/>
      <c r="Y52" s="62"/>
    </row>
    <row r="53" hidden="1">
      <c r="A53" s="92"/>
      <c r="B53" s="105">
        <v>0.88</v>
      </c>
      <c r="C53" s="105">
        <v>0.1</v>
      </c>
      <c r="D53" s="105">
        <v>0.02</v>
      </c>
      <c r="E53" s="92"/>
      <c r="F53" s="96">
        <f>(B52*B53)+(C52*C53)+(D52*D53)</f>
        <v>102</v>
      </c>
      <c r="G53" s="95" t="s">
        <v>130</v>
      </c>
      <c r="I53" s="62"/>
      <c r="J53" s="62"/>
      <c r="K53" s="62"/>
      <c r="L53" s="62"/>
      <c r="M53" s="62"/>
      <c r="N53" s="62"/>
      <c r="O53" s="62"/>
      <c r="P53" s="62"/>
      <c r="Q53" s="62"/>
      <c r="R53" s="62"/>
      <c r="S53" s="62"/>
      <c r="T53" s="62"/>
      <c r="U53" s="62"/>
      <c r="V53" s="62"/>
      <c r="W53" s="62"/>
      <c r="X53" s="62"/>
      <c r="Y53" s="62"/>
    </row>
    <row r="54" hidden="1">
      <c r="A54" s="62"/>
      <c r="B54" s="62"/>
      <c r="C54" s="62"/>
      <c r="D54" s="62"/>
      <c r="E54" s="62"/>
      <c r="F54" s="62"/>
      <c r="G54" s="62"/>
      <c r="H54" s="62"/>
      <c r="I54" s="62"/>
      <c r="J54" s="62"/>
      <c r="K54" s="62"/>
      <c r="L54" s="62"/>
      <c r="M54" s="62"/>
      <c r="N54" s="62"/>
      <c r="O54" s="62"/>
      <c r="P54" s="62"/>
      <c r="Q54" s="62"/>
      <c r="R54" s="62"/>
      <c r="S54" s="62"/>
      <c r="T54" s="62"/>
      <c r="U54" s="62"/>
      <c r="V54" s="62"/>
      <c r="W54" s="62"/>
      <c r="X54" s="62"/>
      <c r="Y54" s="62"/>
    </row>
    <row r="55" hidden="1">
      <c r="A55" s="97" t="s">
        <v>127</v>
      </c>
      <c r="B55" s="106" t="s">
        <v>131</v>
      </c>
      <c r="H55" s="62"/>
      <c r="I55" s="62"/>
      <c r="J55" s="62"/>
      <c r="K55" s="62"/>
      <c r="L55" s="62"/>
      <c r="M55" s="62"/>
      <c r="N55" s="62"/>
      <c r="O55" s="62"/>
      <c r="P55" s="62"/>
      <c r="Q55" s="62"/>
      <c r="R55" s="62"/>
      <c r="S55" s="62"/>
      <c r="T55" s="62"/>
      <c r="U55" s="62"/>
      <c r="V55" s="62"/>
      <c r="W55" s="62"/>
      <c r="X55" s="62"/>
      <c r="Y55" s="62"/>
    </row>
    <row r="56" hidden="1">
      <c r="A56" s="62"/>
      <c r="B56" s="62"/>
      <c r="C56" s="62"/>
      <c r="D56" s="62"/>
      <c r="E56" s="62"/>
      <c r="F56" s="62"/>
      <c r="G56" s="62"/>
      <c r="H56" s="62"/>
      <c r="I56" s="62"/>
      <c r="J56" s="62"/>
      <c r="K56" s="62"/>
      <c r="L56" s="62"/>
      <c r="M56" s="62"/>
      <c r="N56" s="62"/>
      <c r="O56" s="62"/>
      <c r="P56" s="62"/>
      <c r="Q56" s="62"/>
      <c r="R56" s="62"/>
      <c r="S56" s="62"/>
      <c r="T56" s="62"/>
      <c r="U56" s="62"/>
      <c r="V56" s="62"/>
      <c r="W56" s="62"/>
      <c r="X56" s="62"/>
      <c r="Y56" s="62"/>
    </row>
    <row r="57" hidden="1">
      <c r="A57" s="62"/>
      <c r="B57" s="62"/>
      <c r="C57" s="62"/>
      <c r="D57" s="62"/>
      <c r="E57" s="62"/>
      <c r="F57" s="62"/>
      <c r="G57" s="62"/>
      <c r="H57" s="62"/>
      <c r="I57" s="62"/>
      <c r="J57" s="62"/>
      <c r="K57" s="62"/>
      <c r="L57" s="62"/>
      <c r="M57" s="62"/>
      <c r="N57" s="62"/>
      <c r="O57" s="62"/>
      <c r="P57" s="62"/>
      <c r="Q57" s="62"/>
      <c r="R57" s="62"/>
      <c r="S57" s="62"/>
      <c r="T57" s="62"/>
      <c r="U57" s="62"/>
      <c r="V57" s="62"/>
      <c r="W57" s="62"/>
      <c r="X57" s="62"/>
      <c r="Y57" s="62"/>
    </row>
    <row r="58" hidden="1">
      <c r="A58" s="62"/>
      <c r="B58" s="62"/>
      <c r="C58" s="62"/>
      <c r="D58" s="62"/>
      <c r="E58" s="62"/>
      <c r="F58" s="62"/>
      <c r="G58" s="62"/>
      <c r="H58" s="62"/>
      <c r="I58" s="62"/>
      <c r="J58" s="62"/>
      <c r="K58" s="62"/>
      <c r="L58" s="62"/>
      <c r="M58" s="62"/>
      <c r="N58" s="62"/>
      <c r="O58" s="62"/>
      <c r="P58" s="62"/>
      <c r="Q58" s="62"/>
      <c r="R58" s="62"/>
      <c r="S58" s="62"/>
      <c r="T58" s="62"/>
      <c r="U58" s="62"/>
      <c r="V58" s="62"/>
      <c r="W58" s="62"/>
      <c r="X58" s="62"/>
      <c r="Y58" s="62"/>
    </row>
    <row r="59" hidden="1">
      <c r="A59" s="107" t="s">
        <v>132</v>
      </c>
      <c r="B59" s="62"/>
      <c r="C59" s="62"/>
      <c r="D59" s="62"/>
      <c r="E59" s="62"/>
      <c r="F59" s="62"/>
      <c r="G59" s="62"/>
      <c r="H59" s="62"/>
      <c r="I59" s="62"/>
      <c r="J59" s="62"/>
      <c r="K59" s="62"/>
      <c r="L59" s="62"/>
      <c r="M59" s="62"/>
      <c r="N59" s="62"/>
      <c r="O59" s="62"/>
      <c r="P59" s="62"/>
      <c r="Q59" s="62"/>
      <c r="R59" s="62"/>
      <c r="S59" s="62"/>
      <c r="T59" s="62"/>
      <c r="U59" s="62"/>
      <c r="V59" s="62"/>
      <c r="W59" s="62"/>
      <c r="X59" s="62"/>
      <c r="Y59" s="62"/>
    </row>
    <row r="60" hidden="1">
      <c r="A60" s="62"/>
      <c r="B60" s="62"/>
      <c r="C60" s="62"/>
      <c r="D60" s="62"/>
      <c r="E60" s="62"/>
      <c r="F60" s="62"/>
      <c r="G60" s="62"/>
      <c r="H60" s="62"/>
      <c r="I60" s="62"/>
      <c r="J60" s="62"/>
      <c r="K60" s="62"/>
      <c r="L60" s="62"/>
      <c r="M60" s="62"/>
      <c r="N60" s="62"/>
      <c r="O60" s="62"/>
      <c r="P60" s="62"/>
      <c r="Q60" s="62"/>
      <c r="R60" s="62"/>
      <c r="S60" s="62"/>
      <c r="T60" s="62"/>
      <c r="U60" s="62"/>
      <c r="V60" s="62"/>
      <c r="W60" s="62"/>
      <c r="X60" s="62"/>
      <c r="Y60" s="62"/>
    </row>
    <row r="61" hidden="1">
      <c r="A61" s="62" t="s">
        <v>49</v>
      </c>
      <c r="B61" s="108">
        <f>B64</f>
        <v>3000000</v>
      </c>
      <c r="C61" s="62" t="s">
        <v>133</v>
      </c>
      <c r="D61" s="62"/>
      <c r="E61" s="62"/>
      <c r="F61" s="62"/>
      <c r="G61" s="62"/>
      <c r="H61" s="62"/>
      <c r="I61" s="62"/>
      <c r="J61" s="62"/>
      <c r="K61" s="62"/>
      <c r="L61" s="62"/>
      <c r="M61" s="62"/>
      <c r="N61" s="62"/>
      <c r="O61" s="62"/>
      <c r="P61" s="62"/>
      <c r="Q61" s="62"/>
      <c r="R61" s="62"/>
      <c r="S61" s="62"/>
      <c r="T61" s="62"/>
      <c r="U61" s="62"/>
      <c r="V61" s="62"/>
      <c r="W61" s="62"/>
      <c r="X61" s="62"/>
      <c r="Y61" s="62"/>
    </row>
    <row r="62" hidden="1">
      <c r="A62" s="62"/>
      <c r="B62" s="62"/>
      <c r="C62" s="62"/>
      <c r="D62" s="62"/>
      <c r="E62" s="62"/>
      <c r="F62" s="62"/>
      <c r="G62" s="62"/>
      <c r="H62" s="62"/>
      <c r="I62" s="62"/>
      <c r="J62" s="62"/>
      <c r="K62" s="62"/>
      <c r="L62" s="62"/>
      <c r="M62" s="62"/>
      <c r="N62" s="62"/>
      <c r="O62" s="62"/>
      <c r="P62" s="62"/>
      <c r="Q62" s="62"/>
      <c r="R62" s="62"/>
      <c r="S62" s="62"/>
      <c r="T62" s="62"/>
      <c r="U62" s="62"/>
      <c r="V62" s="62"/>
      <c r="W62" s="62"/>
      <c r="X62" s="62"/>
      <c r="Y62" s="62"/>
    </row>
    <row r="63" hidden="1">
      <c r="A63" s="62"/>
      <c r="B63" s="109"/>
      <c r="C63" s="62"/>
      <c r="D63" s="62"/>
      <c r="E63" s="62"/>
      <c r="F63" s="62"/>
      <c r="G63" s="62"/>
      <c r="H63" s="62"/>
      <c r="I63" s="62"/>
      <c r="J63" s="62"/>
      <c r="K63" s="62"/>
      <c r="L63" s="62"/>
      <c r="M63" s="62"/>
      <c r="N63" s="62"/>
      <c r="O63" s="62"/>
      <c r="P63" s="62"/>
      <c r="Q63" s="62"/>
      <c r="R63" s="62"/>
      <c r="S63" s="62"/>
      <c r="T63" s="62"/>
      <c r="U63" s="62"/>
      <c r="V63" s="62"/>
      <c r="W63" s="62"/>
      <c r="X63" s="62"/>
      <c r="Y63" s="62"/>
    </row>
    <row r="64" hidden="1">
      <c r="A64" s="62" t="s">
        <v>134</v>
      </c>
      <c r="B64" s="108">
        <f>1500000*2</f>
        <v>3000000</v>
      </c>
      <c r="C64" s="62" t="s">
        <v>133</v>
      </c>
      <c r="D64" s="62"/>
      <c r="E64" s="62"/>
      <c r="F64" s="62"/>
      <c r="G64" s="62"/>
      <c r="H64" s="62"/>
      <c r="I64" s="62"/>
      <c r="J64" s="62"/>
      <c r="K64" s="62"/>
      <c r="L64" s="62"/>
      <c r="M64" s="62"/>
      <c r="N64" s="62"/>
      <c r="O64" s="62"/>
      <c r="P64" s="62"/>
      <c r="Q64" s="62"/>
      <c r="R64" s="62"/>
      <c r="S64" s="62"/>
      <c r="T64" s="62"/>
      <c r="U64" s="62"/>
      <c r="V64" s="62"/>
      <c r="W64" s="62"/>
      <c r="X64" s="62"/>
      <c r="Y64" s="62"/>
    </row>
    <row r="65" hidden="1">
      <c r="A65" s="94" t="s">
        <v>135</v>
      </c>
      <c r="B65" s="94">
        <v>2.0</v>
      </c>
      <c r="C65" s="94" t="s">
        <v>136</v>
      </c>
      <c r="D65" s="110" t="s">
        <v>137</v>
      </c>
      <c r="E65" s="62"/>
      <c r="F65" s="62"/>
      <c r="G65" s="62"/>
      <c r="H65" s="62"/>
      <c r="I65" s="62"/>
      <c r="J65" s="62"/>
      <c r="K65" s="62"/>
      <c r="L65" s="62"/>
      <c r="M65" s="62"/>
      <c r="N65" s="62"/>
      <c r="O65" s="62"/>
      <c r="P65" s="62"/>
      <c r="Q65" s="62"/>
      <c r="R65" s="62"/>
      <c r="S65" s="62"/>
      <c r="T65" s="62"/>
      <c r="U65" s="62"/>
      <c r="V65" s="62"/>
      <c r="W65" s="62"/>
      <c r="X65" s="62"/>
      <c r="Y65" s="62"/>
    </row>
    <row r="66" hidden="1">
      <c r="A66" s="94" t="s">
        <v>138</v>
      </c>
      <c r="B66" s="62">
        <f>B65*10000</f>
        <v>20000</v>
      </c>
      <c r="C66" s="94" t="s">
        <v>139</v>
      </c>
      <c r="D66" s="62"/>
      <c r="E66" s="62"/>
      <c r="F66" s="62"/>
      <c r="G66" s="62"/>
      <c r="H66" s="62"/>
      <c r="I66" s="62"/>
      <c r="J66" s="62"/>
      <c r="K66" s="62"/>
      <c r="L66" s="62"/>
      <c r="M66" s="62"/>
      <c r="N66" s="62"/>
      <c r="O66" s="62"/>
      <c r="P66" s="62"/>
      <c r="Q66" s="62"/>
      <c r="R66" s="62"/>
      <c r="S66" s="62"/>
      <c r="T66" s="62"/>
      <c r="U66" s="62"/>
      <c r="V66" s="62"/>
      <c r="W66" s="62"/>
      <c r="X66" s="62"/>
      <c r="Y66" s="62"/>
    </row>
    <row r="67" hidden="1">
      <c r="A67" s="62"/>
      <c r="B67" s="62"/>
      <c r="C67" s="62"/>
      <c r="D67" s="62"/>
      <c r="E67" s="62"/>
      <c r="F67" s="62"/>
      <c r="G67" s="62"/>
      <c r="H67" s="62"/>
      <c r="I67" s="62"/>
      <c r="J67" s="62"/>
      <c r="K67" s="62"/>
      <c r="L67" s="62"/>
      <c r="M67" s="62"/>
      <c r="N67" s="62"/>
      <c r="O67" s="62"/>
      <c r="P67" s="62"/>
      <c r="Q67" s="62"/>
      <c r="R67" s="62"/>
      <c r="S67" s="62"/>
      <c r="T67" s="62"/>
      <c r="U67" s="62"/>
      <c r="V67" s="62"/>
      <c r="W67" s="62"/>
      <c r="X67" s="62"/>
      <c r="Y67" s="62"/>
    </row>
    <row r="68" hidden="1">
      <c r="A68" s="107" t="s">
        <v>140</v>
      </c>
      <c r="B68" s="62"/>
      <c r="C68" s="62"/>
      <c r="D68" s="62"/>
      <c r="E68" s="62"/>
      <c r="F68" s="62"/>
      <c r="G68" s="62"/>
      <c r="H68" s="62"/>
      <c r="I68" s="62"/>
      <c r="J68" s="62"/>
      <c r="K68" s="62"/>
      <c r="L68" s="62"/>
      <c r="M68" s="62"/>
      <c r="N68" s="62"/>
      <c r="O68" s="62"/>
      <c r="P68" s="62"/>
      <c r="Q68" s="62"/>
      <c r="R68" s="62"/>
      <c r="S68" s="62"/>
      <c r="T68" s="62"/>
      <c r="U68" s="62"/>
      <c r="V68" s="62"/>
      <c r="W68" s="62"/>
      <c r="X68" s="62"/>
      <c r="Y68" s="62"/>
    </row>
    <row r="69" hidden="1">
      <c r="A69" s="62"/>
      <c r="B69" s="62"/>
      <c r="C69" s="62"/>
      <c r="D69" s="62"/>
      <c r="E69" s="62"/>
      <c r="F69" s="62"/>
      <c r="G69" s="62"/>
      <c r="H69" s="62"/>
      <c r="I69" s="62"/>
      <c r="J69" s="62"/>
      <c r="K69" s="62"/>
      <c r="L69" s="62"/>
      <c r="M69" s="62"/>
      <c r="N69" s="62"/>
      <c r="O69" s="62"/>
      <c r="P69" s="62"/>
      <c r="Q69" s="62"/>
      <c r="R69" s="62"/>
      <c r="S69" s="62"/>
      <c r="T69" s="62"/>
      <c r="U69" s="62"/>
      <c r="V69" s="62"/>
      <c r="W69" s="62"/>
      <c r="X69" s="62"/>
      <c r="Y69" s="62"/>
    </row>
    <row r="70" hidden="1">
      <c r="A70" s="62" t="s">
        <v>141</v>
      </c>
      <c r="B70" s="111">
        <f>SUM(B71:B74)</f>
        <v>16609.33333</v>
      </c>
      <c r="C70" s="62" t="s">
        <v>142</v>
      </c>
      <c r="D70" s="62"/>
      <c r="E70" s="62"/>
      <c r="F70" s="62"/>
      <c r="G70" s="62"/>
      <c r="H70" s="62"/>
      <c r="I70" s="62"/>
      <c r="J70" s="62"/>
      <c r="K70" s="62"/>
      <c r="L70" s="62"/>
      <c r="M70" s="62"/>
      <c r="N70" s="62"/>
      <c r="O70" s="62"/>
      <c r="P70" s="62"/>
      <c r="Q70" s="62"/>
      <c r="R70" s="62"/>
      <c r="S70" s="62"/>
      <c r="T70" s="62"/>
      <c r="U70" s="62"/>
      <c r="V70" s="62"/>
      <c r="W70" s="62"/>
      <c r="X70" s="62"/>
      <c r="Y70" s="62"/>
    </row>
    <row r="71" hidden="1">
      <c r="A71" s="94" t="s">
        <v>143</v>
      </c>
      <c r="B71" s="108">
        <f>C11</f>
        <v>7736</v>
      </c>
      <c r="C71" s="62" t="s">
        <v>144</v>
      </c>
      <c r="D71" s="62"/>
      <c r="E71" s="62"/>
      <c r="F71" s="62"/>
      <c r="G71" s="62"/>
      <c r="H71" s="62"/>
      <c r="I71" s="62"/>
      <c r="J71" s="62"/>
      <c r="K71" s="62"/>
      <c r="L71" s="62"/>
      <c r="M71" s="62"/>
      <c r="N71" s="62"/>
      <c r="O71" s="62"/>
      <c r="P71" s="62"/>
      <c r="Q71" s="62"/>
      <c r="R71" s="62"/>
      <c r="S71" s="62"/>
      <c r="T71" s="62"/>
      <c r="U71" s="62"/>
      <c r="V71" s="62"/>
      <c r="W71" s="62"/>
      <c r="X71" s="62"/>
      <c r="Y71" s="62"/>
    </row>
    <row r="72" hidden="1">
      <c r="A72" s="62" t="s">
        <v>145</v>
      </c>
      <c r="B72" s="108">
        <f>50*80%*F40</f>
        <v>5373.333333</v>
      </c>
      <c r="C72" s="62" t="s">
        <v>146</v>
      </c>
      <c r="D72" s="62"/>
      <c r="E72" s="62"/>
      <c r="F72" s="62"/>
      <c r="G72" s="62"/>
      <c r="H72" s="62"/>
      <c r="I72" s="62"/>
      <c r="J72" s="62"/>
      <c r="K72" s="62"/>
      <c r="L72" s="62"/>
      <c r="M72" s="62"/>
      <c r="N72" s="62"/>
      <c r="O72" s="62"/>
      <c r="P72" s="62"/>
      <c r="Q72" s="62"/>
      <c r="R72" s="62"/>
      <c r="S72" s="62"/>
      <c r="T72" s="62"/>
      <c r="U72" s="62"/>
      <c r="V72" s="62"/>
      <c r="W72" s="62"/>
      <c r="X72" s="62"/>
      <c r="Y72" s="62"/>
    </row>
    <row r="73" hidden="1">
      <c r="A73" s="62" t="s">
        <v>147</v>
      </c>
      <c r="B73" s="112">
        <v>1000.0</v>
      </c>
      <c r="C73" s="62" t="s">
        <v>141</v>
      </c>
      <c r="D73" s="62"/>
      <c r="E73" s="62"/>
      <c r="F73" s="62"/>
      <c r="G73" s="62"/>
      <c r="H73" s="62"/>
      <c r="I73" s="62"/>
      <c r="J73" s="62"/>
      <c r="K73" s="62"/>
      <c r="L73" s="62"/>
      <c r="M73" s="62"/>
      <c r="N73" s="62"/>
      <c r="O73" s="62"/>
      <c r="P73" s="62"/>
      <c r="Q73" s="62"/>
      <c r="R73" s="62"/>
      <c r="S73" s="62"/>
      <c r="T73" s="62"/>
      <c r="U73" s="62"/>
      <c r="V73" s="62"/>
      <c r="W73" s="62"/>
      <c r="X73" s="62"/>
      <c r="Y73" s="62"/>
    </row>
    <row r="74" hidden="1">
      <c r="A74" s="62" t="s">
        <v>148</v>
      </c>
      <c r="B74" s="112">
        <v>2500.0</v>
      </c>
      <c r="C74" s="62" t="s">
        <v>141</v>
      </c>
      <c r="D74" s="62"/>
      <c r="E74" s="62"/>
      <c r="F74" s="62"/>
      <c r="G74" s="62"/>
      <c r="H74" s="62"/>
      <c r="I74" s="62"/>
      <c r="J74" s="62"/>
      <c r="K74" s="62"/>
      <c r="L74" s="62"/>
      <c r="M74" s="62"/>
      <c r="N74" s="62"/>
      <c r="O74" s="62"/>
      <c r="P74" s="62"/>
      <c r="Q74" s="62"/>
      <c r="R74" s="62"/>
      <c r="S74" s="62"/>
      <c r="T74" s="62"/>
      <c r="U74" s="62"/>
      <c r="V74" s="62"/>
      <c r="W74" s="62"/>
      <c r="X74" s="62"/>
      <c r="Y74" s="62"/>
    </row>
    <row r="75" hidden="1">
      <c r="A75" s="62"/>
      <c r="B75" s="62"/>
      <c r="C75" s="62"/>
      <c r="D75" s="62"/>
      <c r="E75" s="62"/>
      <c r="F75" s="62"/>
      <c r="G75" s="62"/>
      <c r="H75" s="62"/>
      <c r="I75" s="62"/>
      <c r="J75" s="62"/>
      <c r="K75" s="62"/>
      <c r="L75" s="62"/>
      <c r="M75" s="62"/>
      <c r="N75" s="62"/>
      <c r="O75" s="62"/>
      <c r="P75" s="62"/>
      <c r="Q75" s="62"/>
      <c r="R75" s="62"/>
      <c r="S75" s="62"/>
      <c r="T75" s="62"/>
      <c r="U75" s="62"/>
      <c r="V75" s="62"/>
      <c r="W75" s="62"/>
      <c r="X75" s="62"/>
      <c r="Y75" s="62"/>
    </row>
    <row r="76" hidden="1">
      <c r="A76" s="94" t="s">
        <v>135</v>
      </c>
      <c r="B76" s="94">
        <v>2.0</v>
      </c>
      <c r="C76" s="94" t="s">
        <v>136</v>
      </c>
      <c r="D76" s="110" t="s">
        <v>137</v>
      </c>
      <c r="E76" s="62"/>
      <c r="F76" s="62"/>
      <c r="G76" s="62"/>
      <c r="H76" s="62"/>
      <c r="I76" s="62"/>
      <c r="J76" s="62"/>
      <c r="K76" s="62"/>
      <c r="L76" s="62"/>
      <c r="M76" s="62"/>
      <c r="N76" s="62"/>
      <c r="O76" s="62"/>
      <c r="P76" s="62"/>
      <c r="Q76" s="62"/>
      <c r="R76" s="62"/>
      <c r="S76" s="62"/>
      <c r="T76" s="62"/>
      <c r="U76" s="62"/>
      <c r="V76" s="62"/>
      <c r="W76" s="62"/>
      <c r="X76" s="62"/>
      <c r="Y76" s="62"/>
    </row>
    <row r="77" hidden="1">
      <c r="A77" s="94" t="s">
        <v>149</v>
      </c>
      <c r="B77" s="62">
        <f>30*B76</f>
        <v>60</v>
      </c>
      <c r="C77" s="94" t="s">
        <v>150</v>
      </c>
      <c r="D77" s="62"/>
      <c r="E77" s="62"/>
      <c r="F77" s="62"/>
      <c r="G77" s="62"/>
      <c r="H77" s="62"/>
      <c r="I77" s="62"/>
      <c r="J77" s="62"/>
      <c r="K77" s="62"/>
      <c r="L77" s="62"/>
      <c r="M77" s="62"/>
      <c r="N77" s="62"/>
      <c r="O77" s="62"/>
      <c r="P77" s="62"/>
      <c r="Q77" s="62"/>
      <c r="R77" s="62"/>
      <c r="S77" s="62"/>
      <c r="T77" s="62"/>
      <c r="U77" s="62"/>
      <c r="V77" s="62"/>
      <c r="W77" s="62"/>
      <c r="X77" s="62"/>
      <c r="Y77" s="62"/>
    </row>
    <row r="78" hidden="1">
      <c r="A78" s="62"/>
      <c r="B78" s="62"/>
      <c r="C78" s="62"/>
      <c r="D78" s="62"/>
      <c r="E78" s="62"/>
      <c r="F78" s="62"/>
      <c r="G78" s="62"/>
      <c r="H78" s="62"/>
      <c r="I78" s="62"/>
      <c r="J78" s="62"/>
      <c r="K78" s="62"/>
      <c r="L78" s="62"/>
      <c r="M78" s="62"/>
      <c r="N78" s="62"/>
      <c r="O78" s="62"/>
      <c r="P78" s="62"/>
      <c r="Q78" s="62"/>
      <c r="R78" s="62"/>
      <c r="S78" s="62"/>
      <c r="T78" s="62"/>
      <c r="U78" s="62"/>
      <c r="V78" s="62"/>
      <c r="W78" s="62"/>
      <c r="X78" s="62"/>
      <c r="Y78" s="62"/>
    </row>
    <row r="79" hidden="1">
      <c r="A79" s="62"/>
      <c r="B79" s="62"/>
      <c r="C79" s="62"/>
      <c r="D79" s="62"/>
      <c r="E79" s="62"/>
      <c r="F79" s="62"/>
      <c r="G79" s="62"/>
      <c r="H79" s="62"/>
      <c r="I79" s="62"/>
      <c r="J79" s="62"/>
      <c r="K79" s="62"/>
      <c r="L79" s="62"/>
      <c r="M79" s="62"/>
      <c r="N79" s="62"/>
      <c r="O79" s="62"/>
      <c r="P79" s="62"/>
      <c r="Q79" s="62"/>
      <c r="R79" s="62"/>
      <c r="S79" s="62"/>
      <c r="T79" s="62"/>
      <c r="U79" s="62"/>
      <c r="V79" s="62"/>
      <c r="W79" s="62"/>
      <c r="X79" s="62"/>
      <c r="Y79" s="62"/>
    </row>
    <row r="80" hidden="1">
      <c r="A80" s="62"/>
      <c r="B80" s="62"/>
      <c r="C80" s="62"/>
      <c r="D80" s="62"/>
      <c r="E80" s="62"/>
      <c r="F80" s="62"/>
      <c r="G80" s="62"/>
      <c r="H80" s="62"/>
      <c r="I80" s="62"/>
      <c r="J80" s="62"/>
      <c r="K80" s="62"/>
      <c r="L80" s="62"/>
      <c r="M80" s="62"/>
      <c r="N80" s="62"/>
      <c r="O80" s="62"/>
      <c r="P80" s="62"/>
      <c r="Q80" s="62"/>
      <c r="R80" s="62"/>
      <c r="S80" s="62"/>
      <c r="T80" s="62"/>
      <c r="U80" s="62"/>
      <c r="V80" s="62"/>
      <c r="W80" s="62"/>
      <c r="X80" s="62"/>
      <c r="Y80" s="62"/>
    </row>
    <row r="81" hidden="1">
      <c r="A81" s="62"/>
      <c r="B81" s="62"/>
      <c r="C81" s="62"/>
      <c r="D81" s="62"/>
      <c r="E81" s="62"/>
      <c r="F81" s="62"/>
      <c r="G81" s="62"/>
      <c r="H81" s="62"/>
      <c r="I81" s="62"/>
      <c r="J81" s="62"/>
      <c r="K81" s="62"/>
      <c r="L81" s="62"/>
      <c r="M81" s="62"/>
      <c r="N81" s="62"/>
      <c r="O81" s="62"/>
      <c r="P81" s="62"/>
      <c r="Q81" s="62"/>
      <c r="R81" s="62"/>
      <c r="S81" s="62"/>
      <c r="T81" s="62"/>
      <c r="U81" s="62"/>
      <c r="V81" s="62"/>
      <c r="W81" s="62"/>
      <c r="X81" s="62"/>
      <c r="Y81" s="62"/>
    </row>
    <row r="82" hidden="1">
      <c r="A82" s="62"/>
      <c r="B82" s="62"/>
      <c r="C82" s="62"/>
      <c r="D82" s="62"/>
      <c r="E82" s="62"/>
      <c r="F82" s="62"/>
      <c r="G82" s="62"/>
      <c r="H82" s="62"/>
      <c r="I82" s="62"/>
      <c r="J82" s="62"/>
      <c r="K82" s="62"/>
      <c r="L82" s="62"/>
      <c r="M82" s="62"/>
      <c r="N82" s="62"/>
      <c r="O82" s="62"/>
      <c r="P82" s="62"/>
      <c r="Q82" s="62"/>
      <c r="R82" s="62"/>
      <c r="S82" s="62"/>
      <c r="T82" s="62"/>
      <c r="U82" s="62"/>
      <c r="V82" s="62"/>
      <c r="W82" s="62"/>
      <c r="X82" s="62"/>
      <c r="Y82" s="62"/>
    </row>
    <row r="83" hidden="1">
      <c r="A83" s="62"/>
      <c r="B83" s="62"/>
      <c r="C83" s="62"/>
      <c r="D83" s="62"/>
      <c r="E83" s="62"/>
      <c r="F83" s="62"/>
      <c r="G83" s="62"/>
      <c r="H83" s="62"/>
      <c r="I83" s="62"/>
      <c r="J83" s="62"/>
      <c r="K83" s="62"/>
      <c r="L83" s="62"/>
      <c r="M83" s="62"/>
      <c r="N83" s="62"/>
      <c r="O83" s="62"/>
      <c r="P83" s="62"/>
      <c r="Q83" s="62"/>
      <c r="R83" s="62"/>
      <c r="S83" s="62"/>
      <c r="T83" s="62"/>
      <c r="U83" s="62"/>
      <c r="V83" s="62"/>
      <c r="W83" s="62"/>
      <c r="X83" s="62"/>
      <c r="Y83" s="62"/>
    </row>
    <row r="84" hidden="1">
      <c r="A84" s="62"/>
      <c r="B84" s="62"/>
      <c r="C84" s="62"/>
      <c r="D84" s="62"/>
      <c r="E84" s="62"/>
      <c r="F84" s="62"/>
      <c r="G84" s="62"/>
      <c r="H84" s="62"/>
      <c r="I84" s="62"/>
      <c r="J84" s="62"/>
      <c r="K84" s="62"/>
      <c r="L84" s="62"/>
      <c r="M84" s="62"/>
      <c r="N84" s="62"/>
      <c r="O84" s="62"/>
      <c r="P84" s="62"/>
      <c r="Q84" s="62"/>
      <c r="R84" s="62"/>
      <c r="S84" s="62"/>
      <c r="T84" s="62"/>
      <c r="U84" s="62"/>
      <c r="V84" s="62"/>
      <c r="W84" s="62"/>
      <c r="X84" s="62"/>
      <c r="Y84" s="62"/>
    </row>
    <row r="85" hidden="1">
      <c r="A85" s="62"/>
      <c r="B85" s="62"/>
      <c r="C85" s="62"/>
      <c r="D85" s="62"/>
      <c r="E85" s="62"/>
      <c r="F85" s="62"/>
      <c r="G85" s="62"/>
      <c r="H85" s="62"/>
      <c r="I85" s="62"/>
      <c r="J85" s="62"/>
      <c r="K85" s="62"/>
      <c r="L85" s="62"/>
      <c r="M85" s="62"/>
      <c r="N85" s="62"/>
      <c r="O85" s="62"/>
      <c r="P85" s="62"/>
      <c r="Q85" s="62"/>
      <c r="R85" s="62"/>
      <c r="S85" s="62"/>
      <c r="T85" s="62"/>
      <c r="U85" s="62"/>
      <c r="V85" s="62"/>
      <c r="W85" s="62"/>
      <c r="X85" s="62"/>
      <c r="Y85" s="62"/>
    </row>
    <row r="86" hidden="1">
      <c r="A86" s="62"/>
      <c r="B86" s="62"/>
      <c r="C86" s="62"/>
      <c r="D86" s="62"/>
      <c r="E86" s="62"/>
      <c r="F86" s="62"/>
      <c r="G86" s="62"/>
      <c r="H86" s="62"/>
      <c r="I86" s="62"/>
      <c r="J86" s="62"/>
      <c r="K86" s="62"/>
      <c r="L86" s="62"/>
      <c r="M86" s="62"/>
      <c r="N86" s="62"/>
      <c r="O86" s="62"/>
      <c r="P86" s="62"/>
      <c r="Q86" s="62"/>
      <c r="R86" s="62"/>
      <c r="S86" s="62"/>
      <c r="T86" s="62"/>
      <c r="U86" s="62"/>
      <c r="V86" s="62"/>
      <c r="W86" s="62"/>
      <c r="X86" s="62"/>
      <c r="Y86" s="62"/>
    </row>
    <row r="87" hidden="1">
      <c r="A87" s="62"/>
      <c r="B87" s="62"/>
      <c r="C87" s="62"/>
      <c r="D87" s="62"/>
      <c r="E87" s="62"/>
      <c r="F87" s="62"/>
      <c r="G87" s="62"/>
      <c r="H87" s="62"/>
      <c r="I87" s="62"/>
      <c r="J87" s="62"/>
      <c r="K87" s="62"/>
      <c r="L87" s="62"/>
      <c r="M87" s="62"/>
      <c r="N87" s="62"/>
      <c r="O87" s="62"/>
      <c r="P87" s="62"/>
      <c r="Q87" s="62"/>
      <c r="R87" s="62"/>
      <c r="S87" s="62"/>
      <c r="T87" s="62"/>
      <c r="U87" s="62"/>
      <c r="V87" s="62"/>
      <c r="W87" s="62"/>
      <c r="X87" s="62"/>
      <c r="Y87" s="62"/>
    </row>
    <row r="88" hidden="1">
      <c r="A88" s="62"/>
      <c r="B88" s="62"/>
      <c r="C88" s="62"/>
      <c r="D88" s="62"/>
      <c r="E88" s="62"/>
      <c r="F88" s="62"/>
      <c r="G88" s="62"/>
      <c r="H88" s="62"/>
      <c r="I88" s="62"/>
      <c r="J88" s="62"/>
      <c r="K88" s="62"/>
      <c r="L88" s="62"/>
      <c r="M88" s="62"/>
      <c r="N88" s="62"/>
      <c r="O88" s="62"/>
      <c r="P88" s="62"/>
      <c r="Q88" s="62"/>
      <c r="R88" s="62"/>
      <c r="S88" s="62"/>
      <c r="T88" s="62"/>
      <c r="U88" s="62"/>
      <c r="V88" s="62"/>
      <c r="W88" s="62"/>
      <c r="X88" s="62"/>
      <c r="Y88" s="62"/>
    </row>
    <row r="89" hidden="1">
      <c r="A89" s="62"/>
      <c r="B89" s="62"/>
      <c r="C89" s="62"/>
      <c r="D89" s="62"/>
      <c r="E89" s="62"/>
      <c r="F89" s="62"/>
      <c r="G89" s="62"/>
      <c r="H89" s="62"/>
      <c r="I89" s="62"/>
      <c r="J89" s="62"/>
      <c r="K89" s="62"/>
      <c r="L89" s="62"/>
      <c r="M89" s="62"/>
      <c r="N89" s="62"/>
      <c r="O89" s="62"/>
      <c r="P89" s="62"/>
      <c r="Q89" s="62"/>
      <c r="R89" s="62"/>
      <c r="S89" s="62"/>
      <c r="T89" s="62"/>
      <c r="U89" s="62"/>
      <c r="V89" s="62"/>
      <c r="W89" s="62"/>
      <c r="X89" s="62"/>
      <c r="Y89" s="62"/>
    </row>
    <row r="90" hidden="1">
      <c r="A90" s="62"/>
      <c r="B90" s="62"/>
      <c r="C90" s="62"/>
      <c r="D90" s="62"/>
      <c r="E90" s="62"/>
      <c r="F90" s="62"/>
      <c r="G90" s="62"/>
      <c r="H90" s="62"/>
      <c r="I90" s="62"/>
      <c r="J90" s="62"/>
      <c r="K90" s="62"/>
      <c r="L90" s="62"/>
      <c r="M90" s="62"/>
      <c r="N90" s="62"/>
      <c r="O90" s="62"/>
      <c r="P90" s="62"/>
      <c r="Q90" s="62"/>
      <c r="R90" s="62"/>
      <c r="S90" s="62"/>
      <c r="T90" s="62"/>
      <c r="U90" s="62"/>
      <c r="V90" s="62"/>
      <c r="W90" s="62"/>
      <c r="X90" s="62"/>
      <c r="Y90" s="62"/>
    </row>
    <row r="91" hidden="1">
      <c r="A91" s="62"/>
      <c r="B91" s="62"/>
      <c r="C91" s="62"/>
      <c r="D91" s="62"/>
      <c r="E91" s="62"/>
      <c r="F91" s="62"/>
      <c r="G91" s="62"/>
      <c r="H91" s="62"/>
      <c r="I91" s="62"/>
      <c r="J91" s="62"/>
      <c r="K91" s="62"/>
      <c r="L91" s="62"/>
      <c r="M91" s="62"/>
      <c r="N91" s="62"/>
      <c r="O91" s="62"/>
      <c r="P91" s="62"/>
      <c r="Q91" s="62"/>
      <c r="R91" s="62"/>
      <c r="S91" s="62"/>
      <c r="T91" s="62"/>
      <c r="U91" s="62"/>
      <c r="V91" s="62"/>
      <c r="W91" s="62"/>
      <c r="X91" s="62"/>
      <c r="Y91" s="62"/>
    </row>
    <row r="92" hidden="1">
      <c r="A92" s="62"/>
      <c r="B92" s="62"/>
      <c r="C92" s="62"/>
      <c r="D92" s="62"/>
      <c r="E92" s="62"/>
      <c r="F92" s="62"/>
      <c r="G92" s="62"/>
      <c r="H92" s="62"/>
      <c r="I92" s="62"/>
      <c r="J92" s="62"/>
      <c r="K92" s="62"/>
      <c r="L92" s="62"/>
      <c r="M92" s="62"/>
      <c r="N92" s="62"/>
      <c r="O92" s="62"/>
      <c r="P92" s="62"/>
      <c r="Q92" s="62"/>
      <c r="R92" s="62"/>
      <c r="S92" s="62"/>
      <c r="T92" s="62"/>
      <c r="U92" s="62"/>
      <c r="V92" s="62"/>
      <c r="W92" s="62"/>
      <c r="X92" s="62"/>
      <c r="Y92" s="62"/>
    </row>
    <row r="93" hidden="1">
      <c r="A93" s="62"/>
      <c r="B93" s="62"/>
      <c r="C93" s="62"/>
      <c r="D93" s="62"/>
      <c r="E93" s="62"/>
      <c r="F93" s="62"/>
      <c r="G93" s="62"/>
      <c r="H93" s="62"/>
      <c r="I93" s="62"/>
      <c r="J93" s="62"/>
      <c r="K93" s="62"/>
      <c r="L93" s="62"/>
      <c r="M93" s="62"/>
      <c r="N93" s="62"/>
      <c r="O93" s="62"/>
      <c r="P93" s="62"/>
      <c r="Q93" s="62"/>
      <c r="R93" s="62"/>
      <c r="S93" s="62"/>
      <c r="T93" s="62"/>
      <c r="U93" s="62"/>
      <c r="V93" s="62"/>
      <c r="W93" s="62"/>
      <c r="X93" s="62"/>
      <c r="Y93" s="62"/>
    </row>
    <row r="94" hidden="1">
      <c r="A94" s="62"/>
      <c r="B94" s="62"/>
      <c r="C94" s="62"/>
      <c r="D94" s="62"/>
      <c r="E94" s="62"/>
      <c r="F94" s="62"/>
      <c r="G94" s="62"/>
      <c r="H94" s="62"/>
      <c r="I94" s="62"/>
      <c r="J94" s="62"/>
      <c r="K94" s="62"/>
      <c r="L94" s="62"/>
      <c r="M94" s="62"/>
      <c r="N94" s="62"/>
      <c r="O94" s="62"/>
      <c r="P94" s="62"/>
      <c r="Q94" s="62"/>
      <c r="R94" s="62"/>
      <c r="S94" s="62"/>
      <c r="T94" s="62"/>
      <c r="U94" s="62"/>
      <c r="V94" s="62"/>
      <c r="W94" s="62"/>
      <c r="X94" s="62"/>
      <c r="Y94" s="62"/>
    </row>
    <row r="95" hidden="1">
      <c r="A95" s="62"/>
      <c r="B95" s="62"/>
      <c r="C95" s="62"/>
      <c r="D95" s="62"/>
      <c r="E95" s="62"/>
      <c r="F95" s="62"/>
      <c r="G95" s="62"/>
      <c r="H95" s="62"/>
      <c r="I95" s="62"/>
      <c r="J95" s="62"/>
      <c r="K95" s="62"/>
      <c r="L95" s="62"/>
      <c r="M95" s="62"/>
      <c r="N95" s="62"/>
      <c r="O95" s="62"/>
      <c r="P95" s="62"/>
      <c r="Q95" s="62"/>
      <c r="R95" s="62"/>
      <c r="S95" s="62"/>
      <c r="T95" s="62"/>
      <c r="U95" s="62"/>
      <c r="V95" s="62"/>
      <c r="W95" s="62"/>
      <c r="X95" s="62"/>
      <c r="Y95" s="62"/>
    </row>
    <row r="96" hidden="1">
      <c r="A96" s="62"/>
      <c r="B96" s="62"/>
      <c r="C96" s="62"/>
      <c r="D96" s="62"/>
      <c r="E96" s="62"/>
      <c r="F96" s="62"/>
      <c r="G96" s="62"/>
      <c r="H96" s="62"/>
      <c r="I96" s="62"/>
      <c r="J96" s="62"/>
      <c r="K96" s="62"/>
      <c r="L96" s="62"/>
      <c r="M96" s="62"/>
      <c r="N96" s="62"/>
      <c r="O96" s="62"/>
      <c r="P96" s="62"/>
      <c r="Q96" s="62"/>
      <c r="R96" s="62"/>
      <c r="S96" s="62"/>
      <c r="T96" s="62"/>
      <c r="U96" s="62"/>
      <c r="V96" s="62"/>
      <c r="W96" s="62"/>
      <c r="X96" s="62"/>
      <c r="Y96" s="62"/>
    </row>
    <row r="97" hidden="1">
      <c r="A97" s="62"/>
      <c r="B97" s="62"/>
      <c r="C97" s="62"/>
      <c r="D97" s="62"/>
      <c r="E97" s="62"/>
      <c r="F97" s="62"/>
      <c r="G97" s="62"/>
      <c r="H97" s="62"/>
      <c r="I97" s="62"/>
      <c r="J97" s="62"/>
      <c r="K97" s="62"/>
      <c r="L97" s="62"/>
      <c r="M97" s="62"/>
      <c r="N97" s="62"/>
      <c r="O97" s="62"/>
      <c r="P97" s="62"/>
      <c r="Q97" s="62"/>
      <c r="R97" s="62"/>
      <c r="S97" s="62"/>
      <c r="T97" s="62"/>
      <c r="U97" s="62"/>
      <c r="V97" s="62"/>
      <c r="W97" s="62"/>
      <c r="X97" s="62"/>
      <c r="Y97" s="62"/>
    </row>
    <row r="98" hidden="1">
      <c r="A98" s="62"/>
      <c r="B98" s="62"/>
      <c r="C98" s="62"/>
      <c r="D98" s="62"/>
      <c r="E98" s="62"/>
      <c r="F98" s="62"/>
      <c r="G98" s="62"/>
      <c r="H98" s="62"/>
      <c r="I98" s="62"/>
      <c r="J98" s="62"/>
      <c r="K98" s="62"/>
      <c r="L98" s="62"/>
      <c r="M98" s="62"/>
      <c r="N98" s="62"/>
      <c r="O98" s="62"/>
      <c r="P98" s="62"/>
      <c r="Q98" s="62"/>
      <c r="R98" s="62"/>
      <c r="S98" s="62"/>
      <c r="T98" s="62"/>
      <c r="U98" s="62"/>
      <c r="V98" s="62"/>
      <c r="W98" s="62"/>
      <c r="X98" s="62"/>
      <c r="Y98" s="62"/>
    </row>
    <row r="99" hidden="1">
      <c r="A99" s="62"/>
      <c r="B99" s="62"/>
      <c r="C99" s="62"/>
      <c r="D99" s="62"/>
      <c r="E99" s="62"/>
      <c r="F99" s="62"/>
      <c r="G99" s="62"/>
      <c r="H99" s="62"/>
      <c r="I99" s="62"/>
      <c r="J99" s="62"/>
      <c r="K99" s="62"/>
      <c r="L99" s="62"/>
      <c r="M99" s="62"/>
      <c r="N99" s="62"/>
      <c r="O99" s="62"/>
      <c r="P99" s="62"/>
      <c r="Q99" s="62"/>
      <c r="R99" s="62"/>
      <c r="S99" s="62"/>
      <c r="T99" s="62"/>
      <c r="U99" s="62"/>
      <c r="V99" s="62"/>
      <c r="W99" s="62"/>
      <c r="X99" s="62"/>
      <c r="Y99" s="62"/>
    </row>
    <row r="100" hidden="1">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row>
    <row r="101" hidden="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row>
    <row r="102" hidden="1">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row>
    <row r="103" hidden="1">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row>
    <row r="104" hidden="1">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row>
    <row r="105" hidden="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row>
    <row r="106" hidden="1">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row>
    <row r="107" hidden="1">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row>
    <row r="108" hidden="1">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row>
    <row r="109" hidden="1">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row>
    <row r="110" hidden="1">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row>
    <row r="111" hidden="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row>
    <row r="112" hidden="1">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row>
    <row r="113" hidden="1">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row>
    <row r="114" hidden="1">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row>
    <row r="115" hidden="1">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row>
    <row r="116" hidden="1">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row>
    <row r="117" hidden="1">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row>
    <row r="118" hidden="1">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row>
    <row r="119" hidden="1">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row>
    <row r="120" hidden="1">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row>
    <row r="121" hidden="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row>
    <row r="122" hidden="1">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row>
    <row r="123" hidden="1">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row>
    <row r="124" hidden="1">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row>
    <row r="125" hidden="1">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row>
    <row r="126" hidden="1">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row>
    <row r="127" hidden="1">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row>
    <row r="128" hidden="1">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row>
    <row r="129" hidden="1">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row>
    <row r="130" hidden="1">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row>
    <row r="131" hidden="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row>
    <row r="132" hidden="1">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row>
    <row r="133" hidden="1">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row>
    <row r="134" hidden="1">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row>
    <row r="135" hidden="1">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row>
    <row r="136" hidden="1">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row>
    <row r="137" hidden="1">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row>
    <row r="138" hidden="1">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row>
    <row r="139" hidden="1">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row>
    <row r="140" hidden="1">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row>
    <row r="141" hidden="1">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row>
    <row r="142" hidden="1">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row>
    <row r="143" hidden="1">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row>
    <row r="144" hidden="1">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row>
    <row r="145" hidden="1">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row>
    <row r="146" hidden="1">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row>
    <row r="147" hidden="1">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row>
    <row r="148" hidden="1">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row>
    <row r="149" hidden="1">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row>
    <row r="150" hidden="1">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row>
    <row r="151" hidden="1">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row>
    <row r="152" hidden="1">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row>
    <row r="153" hidden="1">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row>
    <row r="154" hidden="1">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row>
    <row r="155" hidden="1">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row>
    <row r="156" hidden="1">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row>
    <row r="157" hidden="1">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row>
    <row r="158" hidden="1">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row>
    <row r="159" hidden="1">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row>
    <row r="160" hidden="1">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row>
    <row r="161" hidden="1">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row>
    <row r="162" hidden="1">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row>
    <row r="163" hidden="1">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row>
    <row r="164" hidden="1">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row>
    <row r="165" hidden="1">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row>
    <row r="166" hidden="1">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row>
    <row r="167" hidden="1">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row>
    <row r="168" hidden="1">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row>
    <row r="169" hidden="1">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row>
    <row r="170" hidden="1">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row>
    <row r="171" hidden="1">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row>
    <row r="172" hidden="1">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row>
    <row r="173" hidden="1">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row>
    <row r="174" hidden="1">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row>
    <row r="175" hidden="1">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row>
    <row r="176" hidden="1">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row>
    <row r="177" hidden="1">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row>
    <row r="178" hidden="1">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row>
    <row r="179" hidden="1">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row>
    <row r="180" hidden="1">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row>
    <row r="181" hidden="1">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row>
    <row r="182" hidden="1">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row>
    <row r="183" hidden="1">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row>
    <row r="184" hidden="1">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row>
    <row r="185" hidden="1">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row>
    <row r="186" hidden="1">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row>
    <row r="187" hidden="1">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row>
    <row r="188" hidden="1">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row>
    <row r="189" hidden="1">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row>
    <row r="190" hidden="1">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row>
    <row r="191" hidden="1">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row>
    <row r="192" hidden="1">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row>
    <row r="193" hidden="1">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row>
    <row r="194" hidden="1">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row>
    <row r="195" hidden="1">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row>
    <row r="196" hidden="1">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row>
    <row r="197" hidden="1">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row>
    <row r="198" hidden="1">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row>
    <row r="199" hidden="1">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row>
    <row r="200" hidden="1">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row>
    <row r="201" hidden="1">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row>
    <row r="202" hidden="1">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row>
    <row r="203" hidden="1">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row>
    <row r="204" hidden="1">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row>
    <row r="205" hidden="1">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row>
    <row r="206" hidden="1">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row>
    <row r="207" hidden="1">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row>
    <row r="208" hidden="1">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row>
    <row r="209" hidden="1">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row>
    <row r="210" hidden="1">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row>
    <row r="211" hidden="1">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row>
    <row r="212" hidden="1">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row>
    <row r="213" hidden="1">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row>
    <row r="214" hidden="1">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row>
    <row r="215" hidden="1">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row>
    <row r="216" hidden="1">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row>
    <row r="217" hidden="1">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row>
    <row r="218" hidden="1">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row>
    <row r="219" hidden="1">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row>
    <row r="220" hidden="1">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row>
    <row r="221" hidden="1">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row>
    <row r="222" hidden="1">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row>
    <row r="223" hidden="1">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row>
    <row r="224" hidden="1">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row>
    <row r="225" hidden="1">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row>
    <row r="226" hidden="1">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row>
    <row r="227" hidden="1">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row>
    <row r="228" hidden="1">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row>
    <row r="229" hidden="1">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row>
    <row r="230" hidden="1">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row>
    <row r="231" hidden="1">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row>
    <row r="232" hidden="1">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row>
    <row r="233" hidden="1">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row>
    <row r="234" hidden="1">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row>
    <row r="235" hidden="1">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row>
    <row r="236" hidden="1">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row>
    <row r="237" hidden="1">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row>
    <row r="238" hidden="1">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row>
    <row r="239" hidden="1">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row>
    <row r="240" hidden="1">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row>
    <row r="241" hidden="1">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row>
    <row r="242" hidden="1">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row>
    <row r="243" hidden="1">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row>
    <row r="244" hidden="1">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row>
    <row r="245" hidden="1">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row>
    <row r="246" hidden="1">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row>
    <row r="247" hidden="1">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row>
    <row r="248" hidden="1">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row>
    <row r="249" hidden="1">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row>
    <row r="250" hidden="1">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row>
    <row r="251" hidden="1">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row>
    <row r="252" hidden="1">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row>
    <row r="253" hidden="1">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row>
    <row r="254" hidden="1">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row>
    <row r="255" hidden="1">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row>
    <row r="256" hidden="1">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row>
    <row r="257" hidden="1">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row>
    <row r="258" hidden="1">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row>
    <row r="259" hidden="1">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row>
    <row r="260" hidden="1">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row>
    <row r="261" hidden="1">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row>
    <row r="262" hidden="1">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row>
    <row r="263" hidden="1">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row>
    <row r="264" hidden="1">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row>
    <row r="265" hidden="1">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row>
    <row r="266" hidden="1">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row>
    <row r="267" hidden="1">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row>
    <row r="268" hidden="1">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row>
    <row r="269" hidden="1">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row>
    <row r="270" hidden="1">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row>
    <row r="271" hidden="1">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row>
    <row r="272" hidden="1">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row>
    <row r="273" hidden="1">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row>
    <row r="274" hidden="1">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row>
    <row r="275" hidden="1">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row>
    <row r="276" hidden="1">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row>
    <row r="277" hidden="1">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row>
    <row r="278" hidden="1">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row>
    <row r="279" hidden="1">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row>
    <row r="280" hidden="1">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row>
    <row r="281" hidden="1">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row>
    <row r="282" hidden="1">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row>
    <row r="283" hidden="1">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row>
    <row r="284" hidden="1">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row>
    <row r="285" hidden="1">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row>
    <row r="286" hidden="1">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row>
    <row r="287" hidden="1">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row>
    <row r="288" hidden="1">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row>
    <row r="289" hidden="1">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row>
    <row r="290" hidden="1">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row>
    <row r="291" hidden="1">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row>
    <row r="292" hidden="1">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row>
    <row r="293" hidden="1">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row>
    <row r="294" hidden="1">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row>
    <row r="295" hidden="1">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row>
    <row r="296" hidden="1">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row>
    <row r="297" hidden="1">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row>
    <row r="298" hidden="1">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row>
    <row r="299" hidden="1">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row>
    <row r="300" hidden="1">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row>
    <row r="301" hidden="1">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row>
    <row r="302" hidden="1">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row>
    <row r="303" hidden="1">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row>
    <row r="304" hidden="1">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row>
    <row r="305" hidden="1">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row>
    <row r="306" hidden="1">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row>
    <row r="307" hidden="1">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row>
    <row r="308" hidden="1">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row>
    <row r="309" hidden="1">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row>
    <row r="310" hidden="1">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row>
    <row r="311" hidden="1">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row>
    <row r="312" hidden="1">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row>
    <row r="313" hidden="1">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row>
    <row r="314" hidden="1">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row>
    <row r="315" hidden="1">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row>
    <row r="316" hidden="1">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row>
    <row r="317" hidden="1">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row>
    <row r="318" hidden="1">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row>
    <row r="319" hidden="1">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row>
    <row r="320" hidden="1">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row>
    <row r="321" hidden="1">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row>
    <row r="322" hidden="1">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row>
    <row r="323" hidden="1">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row>
    <row r="324" hidden="1">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row>
    <row r="325" hidden="1">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row>
    <row r="326" hidden="1">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row>
    <row r="327" hidden="1">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row>
    <row r="328" hidden="1">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row>
    <row r="329" hidden="1">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row>
    <row r="330" hidden="1">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row>
    <row r="331" hidden="1">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row>
    <row r="332" hidden="1">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row>
    <row r="333" hidden="1">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row>
    <row r="334" hidden="1">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row>
    <row r="335" hidden="1">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row>
    <row r="336" hidden="1">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row>
    <row r="337" hidden="1">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row>
    <row r="338" hidden="1">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row>
    <row r="339" hidden="1">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row>
    <row r="340" hidden="1">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row>
    <row r="341" hidden="1">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row>
    <row r="342" hidden="1">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row>
    <row r="343" hidden="1">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row>
    <row r="344" hidden="1">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row>
    <row r="345" hidden="1">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row>
    <row r="346" hidden="1">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row>
    <row r="347" hidden="1">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row>
    <row r="348" hidden="1">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row>
    <row r="349" hidden="1">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row>
    <row r="350" hidden="1">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row>
    <row r="351" hidden="1">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row>
    <row r="352" hidden="1">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row>
    <row r="353" hidden="1">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row>
    <row r="354" hidden="1">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row>
    <row r="355" hidden="1">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row>
    <row r="356" hidden="1">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row>
    <row r="357" hidden="1">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row>
    <row r="358" hidden="1">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row>
    <row r="359" hidden="1">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row>
    <row r="360" hidden="1">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row>
    <row r="361" hidden="1">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row>
    <row r="362" hidden="1">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row>
    <row r="363" hidden="1">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row>
    <row r="364" hidden="1">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row>
    <row r="365" hidden="1">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row>
    <row r="366" hidden="1">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row>
    <row r="367" hidden="1">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row>
    <row r="368" hidden="1">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row>
    <row r="369" hidden="1">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row>
    <row r="370" hidden="1">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row>
    <row r="371" hidden="1">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row>
    <row r="372" hidden="1">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row>
    <row r="373" hidden="1">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row>
    <row r="374" hidden="1">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row>
    <row r="375" hidden="1">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row>
    <row r="376" hidden="1">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row>
    <row r="377" hidden="1">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row>
    <row r="378" hidden="1">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row>
    <row r="379" hidden="1">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row>
    <row r="380" hidden="1">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row>
    <row r="381" hidden="1">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row>
    <row r="382" hidden="1">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row>
    <row r="383" hidden="1">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row>
    <row r="384" hidden="1">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row>
    <row r="385" hidden="1">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row>
    <row r="386" hidden="1">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row>
    <row r="387" hidden="1">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row>
    <row r="388" hidden="1">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row>
    <row r="389" hidden="1">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row>
    <row r="390" hidden="1">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row>
    <row r="391" hidden="1">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row>
    <row r="392" hidden="1">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row>
    <row r="393" hidden="1">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row>
    <row r="394" hidden="1">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row>
    <row r="395" hidden="1">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row>
    <row r="396" hidden="1">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row>
    <row r="397" hidden="1">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row>
    <row r="398" hidden="1">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row>
    <row r="399" hidden="1">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row>
    <row r="400" hidden="1">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row>
    <row r="401" hidden="1">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row>
    <row r="402" hidden="1">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row>
    <row r="403" hidden="1">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row>
    <row r="404" hidden="1">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row>
    <row r="405" hidden="1">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row>
    <row r="406" hidden="1">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row>
    <row r="407" hidden="1">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row>
    <row r="408" hidden="1">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row>
    <row r="409" hidden="1">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row>
    <row r="410" hidden="1">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row>
    <row r="411" hidden="1">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row>
    <row r="412" hidden="1">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row>
    <row r="413" hidden="1">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row>
    <row r="414" hidden="1">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row>
    <row r="415" hidden="1">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row>
    <row r="416" hidden="1">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row>
    <row r="417" hidden="1">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row>
    <row r="418" hidden="1">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row>
    <row r="419" hidden="1">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row>
    <row r="420" hidden="1">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row>
    <row r="421" hidden="1">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row>
    <row r="422" hidden="1">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row>
    <row r="423" hidden="1">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row>
    <row r="424" hidden="1">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row>
    <row r="425" hidden="1">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row>
    <row r="426" hidden="1">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row>
    <row r="427" hidden="1">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row>
    <row r="428" hidden="1">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row>
    <row r="429" hidden="1">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row>
    <row r="430" hidden="1">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row>
    <row r="431" hidden="1">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row>
    <row r="432" hidden="1">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row>
    <row r="433" hidden="1">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row>
    <row r="434" hidden="1">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row>
    <row r="435" hidden="1">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row>
    <row r="436" hidden="1">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row>
    <row r="437" hidden="1">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row>
    <row r="438" hidden="1">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row>
    <row r="439" hidden="1">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row>
    <row r="440" hidden="1">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row>
    <row r="441" hidden="1">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row>
    <row r="442" hidden="1">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row>
    <row r="443" hidden="1">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row>
    <row r="444" hidden="1">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row>
    <row r="445" hidden="1">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row>
    <row r="446" hidden="1">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row>
    <row r="447" hidden="1">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row>
    <row r="448" hidden="1">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row>
    <row r="449" hidden="1">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row>
    <row r="450" hidden="1">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row>
    <row r="451" hidden="1">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row>
    <row r="452" hidden="1">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row>
    <row r="453" hidden="1">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row>
    <row r="454" hidden="1">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row>
    <row r="455" hidden="1">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row>
    <row r="456" hidden="1">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row>
    <row r="457" hidden="1">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row>
    <row r="458" hidden="1">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row>
    <row r="459" hidden="1">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row>
    <row r="460" hidden="1">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row>
    <row r="461" hidden="1">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row>
    <row r="462" hidden="1">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row>
    <row r="463" hidden="1">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row>
    <row r="464" hidden="1">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row>
    <row r="465" hidden="1">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row>
    <row r="466" hidden="1">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row>
    <row r="467" hidden="1">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row>
    <row r="468" hidden="1">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row>
    <row r="469" hidden="1">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row>
    <row r="470" hidden="1">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row>
    <row r="471" hidden="1">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row>
    <row r="472" hidden="1">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row>
    <row r="473" hidden="1">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row>
    <row r="474" hidden="1">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row>
    <row r="475" hidden="1">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row>
    <row r="476" hidden="1">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row>
    <row r="477" hidden="1">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row>
    <row r="478" hidden="1">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row>
    <row r="479" hidden="1">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row>
    <row r="480" hidden="1">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row>
    <row r="481" hidden="1">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row>
    <row r="482" hidden="1">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row>
    <row r="483" hidden="1">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row>
    <row r="484" hidden="1">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row>
    <row r="485" hidden="1">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row>
    <row r="486" hidden="1">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row>
    <row r="487" hidden="1">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row>
    <row r="488" hidden="1">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row>
    <row r="489" hidden="1">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row>
    <row r="490" hidden="1">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row>
    <row r="491" hidden="1">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row>
    <row r="492" hidden="1">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row>
    <row r="493" hidden="1">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row>
    <row r="494" hidden="1">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row>
    <row r="495" hidden="1">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row>
    <row r="496" hidden="1">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row>
    <row r="497" hidden="1">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row>
    <row r="498" hidden="1">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row>
    <row r="499" hidden="1">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row>
    <row r="500" hidden="1">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row>
    <row r="501" hidden="1">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row>
    <row r="502" hidden="1">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row>
    <row r="503" hidden="1">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row>
    <row r="504" hidden="1">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row>
    <row r="505" hidden="1">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row>
    <row r="506" hidden="1">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row>
    <row r="507" hidden="1">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row>
    <row r="508" hidden="1">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row>
    <row r="509" hidden="1">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row>
    <row r="510" hidden="1">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row>
    <row r="511" hidden="1">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row>
    <row r="512" hidden="1">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row>
    <row r="513" hidden="1">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row>
    <row r="514" hidden="1">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row>
    <row r="515" hidden="1">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row>
    <row r="516" hidden="1">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row>
    <row r="517" hidden="1">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row>
    <row r="518" hidden="1">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row>
    <row r="519" hidden="1">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row>
    <row r="520" hidden="1">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row>
    <row r="521" hidden="1">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row>
    <row r="522" hidden="1">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row>
    <row r="523" hidden="1">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row>
    <row r="524" hidden="1">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row>
    <row r="525" hidden="1">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row>
    <row r="526" hidden="1">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row>
    <row r="527" hidden="1">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row>
    <row r="528" hidden="1">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row>
    <row r="529" hidden="1">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row>
    <row r="530" hidden="1">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row>
    <row r="531" hidden="1">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row>
    <row r="532" hidden="1">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row>
    <row r="533" hidden="1">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row>
    <row r="534" hidden="1">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row>
    <row r="535" hidden="1">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row>
    <row r="536" hidden="1">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row>
    <row r="537" hidden="1">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row>
    <row r="538" hidden="1">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row>
    <row r="539" hidden="1">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row>
    <row r="540" hidden="1">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row>
    <row r="541" hidden="1">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row>
    <row r="542" hidden="1">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row>
    <row r="543" hidden="1">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row>
    <row r="544" hidden="1">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row>
    <row r="545" hidden="1">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row>
    <row r="546" hidden="1">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row>
    <row r="547" hidden="1">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row>
    <row r="548" hidden="1">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row>
    <row r="549" hidden="1">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row>
    <row r="550" hidden="1">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row>
    <row r="551" hidden="1">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row>
    <row r="552" hidden="1">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row>
    <row r="553" hidden="1">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row>
    <row r="554" hidden="1">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row>
    <row r="555" hidden="1">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row>
    <row r="556" hidden="1">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row>
    <row r="557" hidden="1">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row>
    <row r="558" hidden="1">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row>
    <row r="559" hidden="1">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row>
    <row r="560" hidden="1">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row>
    <row r="561" hidden="1">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row>
    <row r="562" hidden="1">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row>
    <row r="563" hidden="1">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row>
    <row r="564" hidden="1">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row>
    <row r="565" hidden="1">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row>
    <row r="566" hidden="1">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row>
    <row r="567" hidden="1">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row>
    <row r="568" hidden="1">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row>
    <row r="569" hidden="1">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row>
    <row r="570" hidden="1">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row>
    <row r="571" hidden="1">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row>
    <row r="572" hidden="1">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row>
    <row r="573" hidden="1">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row>
    <row r="574" hidden="1">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row>
    <row r="575" hidden="1">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row>
    <row r="576" hidden="1">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row>
    <row r="577" hidden="1">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row>
    <row r="578" hidden="1">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row>
    <row r="579" hidden="1">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row>
    <row r="580" hidden="1">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row>
    <row r="581" hidden="1">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row>
    <row r="582" hidden="1">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row>
    <row r="583" hidden="1">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row>
    <row r="584" hidden="1">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row>
    <row r="585" hidden="1">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row>
    <row r="586" hidden="1">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row>
    <row r="587" hidden="1">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row>
    <row r="588" hidden="1">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row>
    <row r="589" hidden="1">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row>
    <row r="590" hidden="1">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row>
    <row r="591" hidden="1">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row>
    <row r="592" hidden="1">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row>
    <row r="593" hidden="1">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row>
    <row r="594" hidden="1">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row>
    <row r="595" hidden="1">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row>
    <row r="596" hidden="1">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row>
    <row r="597" hidden="1">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row>
    <row r="598" hidden="1">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row>
    <row r="599" hidden="1">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row>
    <row r="600" hidden="1">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row>
    <row r="601" hidden="1">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row>
    <row r="602" hidden="1">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row>
    <row r="603" hidden="1">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row>
    <row r="604" hidden="1">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row>
    <row r="605" hidden="1">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row>
    <row r="606" hidden="1">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row>
    <row r="607" hidden="1">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row>
    <row r="608" hidden="1">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row>
    <row r="609" hidden="1">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row>
    <row r="610" hidden="1">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row>
    <row r="611" hidden="1">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row>
    <row r="612" hidden="1">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row>
    <row r="613" hidden="1">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row>
    <row r="614" hidden="1">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row>
    <row r="615" hidden="1">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row>
    <row r="616" hidden="1">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row>
    <row r="617" hidden="1">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row>
    <row r="618" hidden="1">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row>
    <row r="619" hidden="1">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row>
    <row r="620" hidden="1">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row>
    <row r="621" hidden="1">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row>
    <row r="622" hidden="1">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row>
    <row r="623" hidden="1">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row>
    <row r="624" hidden="1">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row>
    <row r="625" hidden="1">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row>
    <row r="626" hidden="1">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row>
    <row r="627" hidden="1">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row>
    <row r="628" hidden="1">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row>
    <row r="629" hidden="1">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row>
    <row r="630" hidden="1">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row>
    <row r="631" hidden="1">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row>
    <row r="632" hidden="1">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row>
    <row r="633" hidden="1">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row>
    <row r="634" hidden="1">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row>
    <row r="635" hidden="1">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row>
    <row r="636" hidden="1">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row>
    <row r="637" hidden="1">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row>
    <row r="638" hidden="1">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row>
    <row r="639" hidden="1">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row>
    <row r="640" hidden="1">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row>
    <row r="641" hidden="1">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row>
    <row r="642" hidden="1">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row>
    <row r="643" hidden="1">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row>
    <row r="644" hidden="1">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row>
    <row r="645" hidden="1">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row>
    <row r="646" hidden="1">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row>
    <row r="647" hidden="1">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row>
    <row r="648" hidden="1">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row>
    <row r="649" hidden="1">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row>
    <row r="650" hidden="1">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row>
    <row r="651" hidden="1">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row>
    <row r="652" hidden="1">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row>
    <row r="653" hidden="1">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row>
    <row r="654" hidden="1">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row>
    <row r="655" hidden="1">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row>
    <row r="656" hidden="1">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row>
    <row r="657" hidden="1">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row>
    <row r="658" hidden="1">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row>
    <row r="659" hidden="1">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row>
    <row r="660" hidden="1">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row>
    <row r="661" hidden="1">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row>
    <row r="662" hidden="1">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row>
    <row r="663" hidden="1">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row>
    <row r="664" hidden="1">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row>
    <row r="665" hidden="1">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row>
    <row r="666" hidden="1">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row>
    <row r="667" hidden="1">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row>
    <row r="668" hidden="1">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row>
    <row r="669" hidden="1">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row>
    <row r="670" hidden="1">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row>
    <row r="671" hidden="1">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row>
    <row r="672" hidden="1">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row>
    <row r="673" hidden="1">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row>
    <row r="674" hidden="1">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row>
    <row r="675" hidden="1">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row>
    <row r="676" hidden="1">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row>
    <row r="677" hidden="1">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row>
    <row r="678" hidden="1">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row>
    <row r="679" hidden="1">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row>
    <row r="680" hidden="1">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row>
    <row r="681" hidden="1">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row>
    <row r="682" hidden="1">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row>
    <row r="683" hidden="1">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row>
    <row r="684" hidden="1">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row>
    <row r="685" hidden="1">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row>
    <row r="686" hidden="1">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row>
    <row r="687" hidden="1">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row>
    <row r="688" hidden="1">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row>
    <row r="689" hidden="1">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row>
    <row r="690" hidden="1">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row>
    <row r="691" hidden="1">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row>
    <row r="692" hidden="1">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row>
    <row r="693" hidden="1">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row>
    <row r="694" hidden="1">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row>
    <row r="695" hidden="1">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row>
    <row r="696" hidden="1">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row>
    <row r="697" hidden="1">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row>
    <row r="698" hidden="1">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row>
    <row r="699" hidden="1">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row>
    <row r="700" hidden="1">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row>
    <row r="701" hidden="1">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row>
    <row r="702" hidden="1">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row>
    <row r="703" hidden="1">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row>
    <row r="704" hidden="1">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row>
    <row r="705" hidden="1">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row>
    <row r="706" hidden="1">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row>
    <row r="707" hidden="1">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row>
    <row r="708" hidden="1">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row>
    <row r="709" hidden="1">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row>
    <row r="710" hidden="1">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row>
    <row r="711" hidden="1">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row>
    <row r="712" hidden="1">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row>
    <row r="713" hidden="1">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row>
    <row r="714" hidden="1">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row>
    <row r="715" hidden="1">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row>
    <row r="716" hidden="1">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row>
    <row r="717" hidden="1">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row>
    <row r="718" hidden="1">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row>
    <row r="719" hidden="1">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row>
    <row r="720" hidden="1">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row>
    <row r="721" hidden="1">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row>
    <row r="722" hidden="1">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row>
    <row r="723" hidden="1">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row>
    <row r="724" hidden="1">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row>
    <row r="725" hidden="1">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row>
    <row r="726" hidden="1">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row>
    <row r="727" hidden="1">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row>
    <row r="728" hidden="1">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row>
    <row r="729" hidden="1">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row>
    <row r="730" hidden="1">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row>
    <row r="731" hidden="1">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row>
    <row r="732" hidden="1">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row>
    <row r="733" hidden="1">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row>
    <row r="734" hidden="1">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row>
    <row r="735" hidden="1">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row>
    <row r="736" hidden="1">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row>
    <row r="737" hidden="1">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row>
    <row r="738" hidden="1">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row>
    <row r="739" hidden="1">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row>
    <row r="740" hidden="1">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row>
    <row r="741" hidden="1">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row>
    <row r="742" hidden="1">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row>
    <row r="743" hidden="1">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row>
    <row r="744" hidden="1">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row>
    <row r="745" hidden="1">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row>
    <row r="746" hidden="1">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row>
    <row r="747" hidden="1">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row>
    <row r="748" hidden="1">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row>
    <row r="749" hidden="1">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row>
    <row r="750" hidden="1">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row>
    <row r="751" hidden="1">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row>
    <row r="752" hidden="1">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row>
    <row r="753" hidden="1">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row>
    <row r="754" hidden="1">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row>
    <row r="755" hidden="1">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row>
    <row r="756" hidden="1">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row>
    <row r="757" hidden="1">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row>
    <row r="758" hidden="1">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row>
    <row r="759" hidden="1">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row>
    <row r="760" hidden="1">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row>
    <row r="761" hidden="1">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row>
    <row r="762" hidden="1">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row>
    <row r="763" hidden="1">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row>
    <row r="764" hidden="1">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row>
    <row r="765" hidden="1">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row>
    <row r="766" hidden="1">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row>
    <row r="767" hidden="1">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row>
    <row r="768" hidden="1">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row>
    <row r="769" hidden="1">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row>
    <row r="770" hidden="1">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row>
    <row r="771" hidden="1">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row>
    <row r="772" hidden="1">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row>
    <row r="773" hidden="1">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row>
    <row r="774" hidden="1">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row>
    <row r="775" hidden="1">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row>
    <row r="776" hidden="1">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row>
    <row r="777" hidden="1">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row>
    <row r="778" hidden="1">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row>
    <row r="779" hidden="1">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row>
    <row r="780" hidden="1">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row>
    <row r="781" hidden="1">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row>
    <row r="782" hidden="1">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row>
    <row r="783" hidden="1">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row>
    <row r="784" hidden="1">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row>
    <row r="785" hidden="1">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row>
    <row r="786" hidden="1">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row>
    <row r="787" hidden="1">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row>
    <row r="788" hidden="1">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row>
    <row r="789" hidden="1">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row>
    <row r="790" hidden="1">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row>
    <row r="791" hidden="1">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row>
    <row r="792" hidden="1">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row>
    <row r="793" hidden="1">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row>
    <row r="794" hidden="1">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row>
    <row r="795" hidden="1">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row>
    <row r="796" hidden="1">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row>
    <row r="797" hidden="1">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row>
    <row r="798" hidden="1">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row>
    <row r="799" hidden="1">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row>
    <row r="800" hidden="1">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row>
    <row r="801" hidden="1">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row>
    <row r="802" hidden="1">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row>
    <row r="803" hidden="1">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row>
    <row r="804" hidden="1">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row>
    <row r="805" hidden="1">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row>
    <row r="806" hidden="1">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row>
    <row r="807" hidden="1">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row>
    <row r="808" hidden="1">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row>
    <row r="809" hidden="1">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row>
    <row r="810" hidden="1">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row>
    <row r="811" hidden="1">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row>
    <row r="812" hidden="1">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row>
    <row r="813" hidden="1">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row>
    <row r="814" hidden="1">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row>
    <row r="815" hidden="1">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row>
    <row r="816" hidden="1">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row>
    <row r="817" hidden="1">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row>
    <row r="818" hidden="1">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row>
    <row r="819" hidden="1">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row>
    <row r="820" hidden="1">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row>
    <row r="821" hidden="1">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row>
    <row r="822" hidden="1">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row>
    <row r="823" hidden="1">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row>
    <row r="824" hidden="1">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row>
    <row r="825" hidden="1">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row>
    <row r="826" hidden="1">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row>
    <row r="827" hidden="1">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row>
    <row r="828" hidden="1">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row>
    <row r="829" hidden="1">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row>
    <row r="830" hidden="1">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row>
    <row r="831" hidden="1">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row>
    <row r="832" hidden="1">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row>
    <row r="833" hidden="1">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row>
    <row r="834" hidden="1">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row>
    <row r="835" hidden="1">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row>
    <row r="836" hidden="1">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row>
    <row r="837" hidden="1">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row>
    <row r="838" hidden="1">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row>
    <row r="839" hidden="1">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row>
    <row r="840" hidden="1">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row>
    <row r="841" hidden="1">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row>
    <row r="842" hidden="1">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row>
    <row r="843" hidden="1">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row>
    <row r="844" hidden="1">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row>
    <row r="845" hidden="1">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row>
    <row r="846" hidden="1">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row>
    <row r="847" hidden="1">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row>
    <row r="848" hidden="1">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row>
    <row r="849" hidden="1">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row>
    <row r="850" hidden="1">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row>
    <row r="851" hidden="1">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row>
    <row r="852" hidden="1">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row>
    <row r="853" hidden="1">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row>
    <row r="854" hidden="1">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row>
    <row r="855" hidden="1">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row>
    <row r="856" hidden="1">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row>
    <row r="857" hidden="1">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row>
    <row r="858" hidden="1">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row>
    <row r="859" hidden="1">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row>
    <row r="860" hidden="1">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row>
    <row r="861" hidden="1">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row>
    <row r="862" hidden="1">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row>
    <row r="863" hidden="1">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row>
    <row r="864" hidden="1">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row>
    <row r="865" hidden="1">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row>
    <row r="866" hidden="1">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row>
    <row r="867" hidden="1">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row>
    <row r="868" hidden="1">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row>
    <row r="869" hidden="1">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row>
    <row r="870" hidden="1">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row>
    <row r="871" hidden="1">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row>
    <row r="872" hidden="1">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row>
    <row r="873" hidden="1">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row>
    <row r="874" hidden="1">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row>
    <row r="875" hidden="1">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row>
    <row r="876" hidden="1">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row>
    <row r="877" hidden="1">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row>
    <row r="878" hidden="1">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row>
    <row r="879" hidden="1">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row>
    <row r="880" hidden="1">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row>
    <row r="881" hidden="1">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row>
    <row r="882" hidden="1">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row>
    <row r="883" hidden="1">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row>
    <row r="884" hidden="1">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row>
    <row r="885" hidden="1">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row>
    <row r="886" hidden="1">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row>
    <row r="887" hidden="1">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row>
    <row r="888" hidden="1">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row>
    <row r="889" hidden="1">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row>
    <row r="890" hidden="1">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row>
    <row r="891" hidden="1">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row>
    <row r="892" hidden="1">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row>
    <row r="893" hidden="1">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row>
    <row r="894" hidden="1">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row>
    <row r="895" hidden="1">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row>
    <row r="896" hidden="1">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row>
    <row r="897" hidden="1">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row>
    <row r="898" hidden="1">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row>
    <row r="899" hidden="1">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row>
    <row r="900" hidden="1">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row>
    <row r="901" hidden="1">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row>
    <row r="902" hidden="1">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row>
    <row r="903" hidden="1">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row>
    <row r="904" hidden="1">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row>
    <row r="905" hidden="1">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row>
    <row r="906" hidden="1">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row>
    <row r="907" hidden="1">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row>
    <row r="908" hidden="1">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row>
    <row r="909" hidden="1">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row>
    <row r="910" hidden="1">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row>
    <row r="911" hidden="1">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row>
    <row r="912" hidden="1">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row>
    <row r="913" hidden="1">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row>
    <row r="914" hidden="1">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row>
    <row r="915" hidden="1">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row>
    <row r="916" hidden="1">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row>
    <row r="917" hidden="1">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row>
    <row r="918" hidden="1">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row>
    <row r="919" hidden="1">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row>
    <row r="920" hidden="1">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row>
    <row r="921" hidden="1">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row>
    <row r="922" hidden="1">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row>
    <row r="923" hidden="1">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row>
    <row r="924" hidden="1">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row>
    <row r="925" hidden="1">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row>
    <row r="926" hidden="1">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row>
    <row r="927" hidden="1">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row>
    <row r="928" hidden="1">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row>
    <row r="929" hidden="1">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row>
    <row r="930" hidden="1">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row>
    <row r="931" hidden="1">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row>
    <row r="932" hidden="1">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row>
    <row r="933" hidden="1">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row>
    <row r="934" hidden="1">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row>
    <row r="935" hidden="1">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row>
    <row r="936" hidden="1">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row>
    <row r="937" hidden="1">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row>
    <row r="938" hidden="1">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row>
    <row r="939" hidden="1">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row>
    <row r="940" hidden="1">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row>
    <row r="941" hidden="1">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row>
    <row r="942" hidden="1">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row>
    <row r="943" hidden="1">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row>
    <row r="944" hidden="1">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row>
    <row r="945" hidden="1">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row>
    <row r="946" hidden="1">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row>
    <row r="947" hidden="1">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row>
    <row r="948" hidden="1">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row>
    <row r="949" hidden="1">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row>
    <row r="950" hidden="1">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row>
    <row r="951" hidden="1">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row>
    <row r="952" hidden="1">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row>
    <row r="953" hidden="1">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row>
    <row r="954" hidden="1">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row>
    <row r="955" hidden="1">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row>
    <row r="956" hidden="1">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row>
    <row r="957" hidden="1">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row>
    <row r="958" hidden="1">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row>
    <row r="959" hidden="1">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row>
    <row r="960" hidden="1">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row>
    <row r="961" hidden="1">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row>
    <row r="962" hidden="1">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row>
    <row r="963" hidden="1">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row>
    <row r="964" hidden="1">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row>
    <row r="965" hidden="1">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row>
    <row r="966" hidden="1">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row>
    <row r="967" hidden="1">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row>
    <row r="968" hidden="1">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row>
    <row r="969" hidden="1">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row>
    <row r="970" hidden="1">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row>
    <row r="971" hidden="1">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row>
    <row r="972" hidden="1">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row>
    <row r="973" hidden="1">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row>
    <row r="974" hidden="1">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row>
    <row r="975" hidden="1">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row>
    <row r="976" hidden="1">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row>
    <row r="977" hidden="1">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row>
    <row r="978" hidden="1">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row>
    <row r="979" hidden="1">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row>
    <row r="980" hidden="1">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row>
    <row r="981" hidden="1">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row>
    <row r="982" hidden="1">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row>
    <row r="983" hidden="1">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row>
    <row r="984" hidden="1">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row>
    <row r="985" hidden="1">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row>
    <row r="986" hidden="1">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row>
    <row r="987" hidden="1">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row>
    <row r="988" hidden="1">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row>
    <row r="989" hidden="1">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row>
    <row r="990" hidden="1">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row>
    <row r="991" hidden="1">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row>
    <row r="992" hidden="1">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row>
    <row r="993" hidden="1">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row>
    <row r="994" hidden="1">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row>
    <row r="995" hidden="1">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row>
    <row r="996" hidden="1">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row>
    <row r="997" hidden="1">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row>
    <row r="998" hidden="1">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row>
    <row r="999" hidden="1">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row>
    <row r="1000" hidden="1">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row>
    <row r="1001" hidden="1">
      <c r="A1001" s="62"/>
      <c r="B1001" s="62"/>
      <c r="C1001" s="62"/>
      <c r="D1001" s="62"/>
      <c r="E1001" s="62"/>
      <c r="F1001" s="62"/>
      <c r="G1001" s="62"/>
      <c r="H1001" s="62"/>
      <c r="I1001" s="62"/>
      <c r="J1001" s="62"/>
      <c r="K1001" s="62"/>
      <c r="L1001" s="62"/>
      <c r="M1001" s="62"/>
      <c r="N1001" s="62"/>
      <c r="O1001" s="62"/>
      <c r="P1001" s="62"/>
      <c r="Q1001" s="62"/>
      <c r="R1001" s="62"/>
      <c r="S1001" s="62"/>
      <c r="T1001" s="62"/>
      <c r="U1001" s="62"/>
      <c r="V1001" s="62"/>
      <c r="W1001" s="62"/>
      <c r="X1001" s="62"/>
      <c r="Y1001" s="62"/>
    </row>
    <row r="1002" hidden="1">
      <c r="A1002" s="62"/>
      <c r="B1002" s="62"/>
      <c r="C1002" s="62"/>
      <c r="D1002" s="62"/>
      <c r="E1002" s="62"/>
      <c r="F1002" s="62"/>
      <c r="G1002" s="62"/>
      <c r="H1002" s="62"/>
      <c r="I1002" s="62"/>
      <c r="J1002" s="62"/>
      <c r="K1002" s="62"/>
      <c r="L1002" s="62"/>
      <c r="M1002" s="62"/>
      <c r="N1002" s="62"/>
      <c r="O1002" s="62"/>
      <c r="P1002" s="62"/>
      <c r="Q1002" s="62"/>
      <c r="R1002" s="62"/>
      <c r="S1002" s="62"/>
      <c r="T1002" s="62"/>
      <c r="U1002" s="62"/>
      <c r="V1002" s="62"/>
      <c r="W1002" s="62"/>
      <c r="X1002" s="62"/>
      <c r="Y1002" s="62"/>
    </row>
    <row r="1003" hidden="1">
      <c r="A1003" s="62"/>
      <c r="B1003" s="62"/>
      <c r="C1003" s="62"/>
      <c r="D1003" s="62"/>
      <c r="E1003" s="62"/>
      <c r="F1003" s="62"/>
      <c r="G1003" s="62"/>
      <c r="H1003" s="62"/>
      <c r="I1003" s="62"/>
      <c r="J1003" s="62"/>
      <c r="K1003" s="62"/>
      <c r="L1003" s="62"/>
      <c r="M1003" s="62"/>
      <c r="N1003" s="62"/>
      <c r="O1003" s="62"/>
      <c r="P1003" s="62"/>
      <c r="Q1003" s="62"/>
      <c r="R1003" s="62"/>
      <c r="S1003" s="62"/>
      <c r="T1003" s="62"/>
      <c r="U1003" s="62"/>
      <c r="V1003" s="62"/>
      <c r="W1003" s="62"/>
      <c r="X1003" s="62"/>
      <c r="Y1003" s="62"/>
    </row>
    <row r="1004" hidden="1">
      <c r="A1004" s="62"/>
      <c r="B1004" s="62"/>
      <c r="C1004" s="62"/>
      <c r="D1004" s="62"/>
      <c r="E1004" s="62"/>
      <c r="F1004" s="62"/>
      <c r="G1004" s="62"/>
      <c r="H1004" s="62"/>
      <c r="I1004" s="62"/>
      <c r="J1004" s="62"/>
      <c r="K1004" s="62"/>
      <c r="L1004" s="62"/>
      <c r="M1004" s="62"/>
      <c r="N1004" s="62"/>
      <c r="O1004" s="62"/>
      <c r="P1004" s="62"/>
      <c r="Q1004" s="62"/>
      <c r="R1004" s="62"/>
      <c r="S1004" s="62"/>
      <c r="T1004" s="62"/>
      <c r="U1004" s="62"/>
      <c r="V1004" s="62"/>
      <c r="W1004" s="62"/>
      <c r="X1004" s="62"/>
      <c r="Y1004" s="62"/>
    </row>
    <row r="1005" hidden="1">
      <c r="A1005" s="62"/>
      <c r="B1005" s="62"/>
      <c r="C1005" s="62"/>
      <c r="D1005" s="62"/>
      <c r="E1005" s="62"/>
      <c r="F1005" s="62"/>
      <c r="G1005" s="62"/>
      <c r="H1005" s="62"/>
      <c r="I1005" s="62"/>
      <c r="J1005" s="62"/>
      <c r="K1005" s="62"/>
      <c r="L1005" s="62"/>
      <c r="M1005" s="62"/>
      <c r="N1005" s="62"/>
      <c r="O1005" s="62"/>
      <c r="P1005" s="62"/>
      <c r="Q1005" s="62"/>
      <c r="R1005" s="62"/>
      <c r="S1005" s="62"/>
      <c r="T1005" s="62"/>
      <c r="U1005" s="62"/>
      <c r="V1005" s="62"/>
      <c r="W1005" s="62"/>
      <c r="X1005" s="62"/>
      <c r="Y1005" s="62"/>
    </row>
    <row r="1006" hidden="1">
      <c r="A1006" s="62"/>
      <c r="B1006" s="62"/>
      <c r="C1006" s="62"/>
      <c r="D1006" s="62"/>
      <c r="E1006" s="62"/>
      <c r="F1006" s="62"/>
      <c r="G1006" s="62"/>
      <c r="H1006" s="62"/>
      <c r="I1006" s="62"/>
      <c r="J1006" s="62"/>
      <c r="K1006" s="62"/>
      <c r="L1006" s="62"/>
      <c r="M1006" s="62"/>
      <c r="N1006" s="62"/>
      <c r="O1006" s="62"/>
      <c r="P1006" s="62"/>
      <c r="Q1006" s="62"/>
      <c r="R1006" s="62"/>
      <c r="S1006" s="62"/>
      <c r="T1006" s="62"/>
      <c r="U1006" s="62"/>
      <c r="V1006" s="62"/>
      <c r="W1006" s="62"/>
      <c r="X1006" s="62"/>
      <c r="Y1006" s="62"/>
    </row>
    <row r="1007" hidden="1">
      <c r="A1007" s="62"/>
      <c r="B1007" s="62"/>
      <c r="C1007" s="62"/>
      <c r="D1007" s="62"/>
      <c r="E1007" s="62"/>
      <c r="F1007" s="62"/>
      <c r="G1007" s="62"/>
      <c r="H1007" s="62"/>
      <c r="I1007" s="62"/>
      <c r="J1007" s="62"/>
      <c r="K1007" s="62"/>
      <c r="L1007" s="62"/>
      <c r="M1007" s="62"/>
      <c r="N1007" s="62"/>
      <c r="O1007" s="62"/>
      <c r="P1007" s="62"/>
      <c r="Q1007" s="62"/>
      <c r="R1007" s="62"/>
      <c r="S1007" s="62"/>
      <c r="T1007" s="62"/>
      <c r="U1007" s="62"/>
      <c r="V1007" s="62"/>
      <c r="W1007" s="62"/>
      <c r="X1007" s="62"/>
      <c r="Y1007" s="62"/>
    </row>
    <row r="1008" hidden="1">
      <c r="A1008" s="62"/>
      <c r="B1008" s="62"/>
      <c r="C1008" s="62"/>
      <c r="D1008" s="62"/>
      <c r="E1008" s="62"/>
      <c r="F1008" s="62"/>
      <c r="G1008" s="62"/>
      <c r="H1008" s="62"/>
      <c r="I1008" s="62"/>
      <c r="J1008" s="62"/>
      <c r="K1008" s="62"/>
      <c r="L1008" s="62"/>
      <c r="M1008" s="62"/>
      <c r="N1008" s="62"/>
      <c r="O1008" s="62"/>
      <c r="P1008" s="62"/>
      <c r="Q1008" s="62"/>
      <c r="R1008" s="62"/>
      <c r="S1008" s="62"/>
      <c r="T1008" s="62"/>
      <c r="U1008" s="62"/>
      <c r="V1008" s="62"/>
      <c r="W1008" s="62"/>
      <c r="X1008" s="62"/>
      <c r="Y1008" s="62"/>
    </row>
    <row r="1009" hidden="1">
      <c r="A1009" s="62"/>
      <c r="B1009" s="62"/>
      <c r="C1009" s="62"/>
      <c r="D1009" s="62"/>
      <c r="E1009" s="62"/>
      <c r="F1009" s="62"/>
      <c r="G1009" s="62"/>
      <c r="H1009" s="62"/>
      <c r="I1009" s="62"/>
      <c r="J1009" s="62"/>
      <c r="K1009" s="62"/>
      <c r="L1009" s="62"/>
      <c r="M1009" s="62"/>
      <c r="N1009" s="62"/>
      <c r="O1009" s="62"/>
      <c r="P1009" s="62"/>
      <c r="Q1009" s="62"/>
      <c r="R1009" s="62"/>
      <c r="S1009" s="62"/>
      <c r="T1009" s="62"/>
      <c r="U1009" s="62"/>
      <c r="V1009" s="62"/>
      <c r="W1009" s="62"/>
      <c r="X1009" s="62"/>
      <c r="Y1009" s="62"/>
    </row>
    <row r="1010" hidden="1">
      <c r="A1010" s="62"/>
      <c r="B1010" s="62"/>
      <c r="C1010" s="62"/>
      <c r="D1010" s="62"/>
      <c r="E1010" s="62"/>
      <c r="F1010" s="62"/>
      <c r="G1010" s="62"/>
      <c r="H1010" s="62"/>
      <c r="I1010" s="62"/>
      <c r="J1010" s="62"/>
      <c r="K1010" s="62"/>
      <c r="L1010" s="62"/>
      <c r="M1010" s="62"/>
      <c r="N1010" s="62"/>
      <c r="O1010" s="62"/>
      <c r="P1010" s="62"/>
      <c r="Q1010" s="62"/>
      <c r="R1010" s="62"/>
      <c r="S1010" s="62"/>
      <c r="T1010" s="62"/>
      <c r="U1010" s="62"/>
      <c r="V1010" s="62"/>
      <c r="W1010" s="62"/>
      <c r="X1010" s="62"/>
      <c r="Y1010" s="62"/>
    </row>
    <row r="1011" hidden="1">
      <c r="A1011" s="62"/>
      <c r="B1011" s="62"/>
      <c r="C1011" s="62"/>
      <c r="D1011" s="62"/>
      <c r="E1011" s="62"/>
      <c r="F1011" s="62"/>
      <c r="G1011" s="62"/>
      <c r="H1011" s="62"/>
      <c r="I1011" s="62"/>
      <c r="J1011" s="62"/>
      <c r="K1011" s="62"/>
      <c r="L1011" s="62"/>
      <c r="M1011" s="62"/>
      <c r="N1011" s="62"/>
      <c r="O1011" s="62"/>
      <c r="P1011" s="62"/>
      <c r="Q1011" s="62"/>
      <c r="R1011" s="62"/>
      <c r="S1011" s="62"/>
      <c r="T1011" s="62"/>
      <c r="U1011" s="62"/>
      <c r="V1011" s="62"/>
      <c r="W1011" s="62"/>
      <c r="X1011" s="62"/>
      <c r="Y1011" s="62"/>
    </row>
  </sheetData>
  <mergeCells count="4">
    <mergeCell ref="B1:B2"/>
    <mergeCell ref="B46:H46"/>
    <mergeCell ref="G53:H53"/>
    <mergeCell ref="B55:G55"/>
  </mergeCells>
  <hyperlinks>
    <hyperlink r:id="rId1" ref="B46"/>
    <hyperlink r:id="rId2" location="artikel-4" ref="B55"/>
    <hyperlink r:id="rId3" location="headline_1_1" ref="D65"/>
    <hyperlink r:id="rId4" location="headline_1_1" ref="D76"/>
  </hyperlinks>
  <drawing r:id="rId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showGridLines="0" workbookViewId="0"/>
  </sheetViews>
  <sheetFormatPr customHeight="1" defaultColWidth="14.43" defaultRowHeight="15.0"/>
  <cols>
    <col customWidth="1" min="1" max="1" width="3.86"/>
    <col customWidth="1" min="2" max="2" width="24.43"/>
    <col customWidth="1" min="3" max="4" width="35.57"/>
    <col customWidth="1" min="5" max="5" width="3.86"/>
    <col customWidth="1" min="6" max="6" width="1.14"/>
    <col customWidth="1" hidden="1" min="7" max="20" width="10.71"/>
  </cols>
  <sheetData>
    <row r="1" ht="18.75" customHeight="1">
      <c r="A1" s="14"/>
      <c r="B1" s="59"/>
      <c r="C1" s="26" t="s">
        <v>151</v>
      </c>
      <c r="D1" s="60"/>
      <c r="E1" s="60"/>
      <c r="F1" s="60"/>
      <c r="G1" s="60"/>
      <c r="H1" s="60"/>
      <c r="I1" s="60"/>
      <c r="J1" s="60"/>
      <c r="K1" s="60"/>
      <c r="L1" s="60"/>
      <c r="M1" s="60"/>
      <c r="N1" s="60"/>
      <c r="O1" s="60"/>
      <c r="P1" s="60"/>
      <c r="Q1" s="60"/>
      <c r="R1" s="60"/>
    </row>
    <row r="2" ht="18.75" customHeight="1">
      <c r="A2" s="14"/>
      <c r="B2" s="60"/>
      <c r="D2" s="60"/>
      <c r="E2" s="60"/>
      <c r="F2" s="60"/>
      <c r="G2" s="60"/>
      <c r="H2" s="60"/>
      <c r="I2" s="60"/>
      <c r="J2" s="60"/>
      <c r="K2" s="60"/>
      <c r="L2" s="60"/>
      <c r="M2" s="60"/>
      <c r="N2" s="60"/>
      <c r="O2" s="60"/>
      <c r="P2" s="60"/>
      <c r="Q2" s="60"/>
      <c r="R2" s="60"/>
    </row>
    <row r="3">
      <c r="A3" s="12"/>
      <c r="B3" s="12"/>
      <c r="C3" s="12"/>
      <c r="D3" s="12"/>
      <c r="E3" s="12"/>
      <c r="F3" s="14"/>
    </row>
    <row r="4" ht="135.0" customHeight="1">
      <c r="A4" s="12"/>
      <c r="B4" s="113" t="s">
        <v>152</v>
      </c>
      <c r="E4" s="12"/>
      <c r="F4" s="14"/>
    </row>
    <row r="5" ht="5.25" customHeight="1">
      <c r="A5" s="12"/>
      <c r="B5" s="114"/>
      <c r="C5" s="114"/>
      <c r="D5" s="115"/>
      <c r="E5" s="12"/>
      <c r="F5" s="14"/>
    </row>
    <row r="6" ht="18.0" customHeight="1">
      <c r="A6" s="12"/>
      <c r="B6" s="114"/>
      <c r="C6" s="114"/>
      <c r="D6" s="115" t="s">
        <v>153</v>
      </c>
      <c r="E6" s="12"/>
      <c r="F6" s="14"/>
    </row>
    <row r="7" ht="18.0" customHeight="1">
      <c r="A7" s="6"/>
      <c r="B7" s="116"/>
      <c r="C7" s="117" t="s">
        <v>154</v>
      </c>
      <c r="D7" s="117" t="s">
        <v>155</v>
      </c>
      <c r="E7" s="118"/>
      <c r="F7" s="4"/>
      <c r="G7" s="5"/>
      <c r="H7" s="5"/>
      <c r="I7" s="5"/>
      <c r="J7" s="5"/>
      <c r="K7" s="5"/>
      <c r="L7" s="5"/>
      <c r="M7" s="5"/>
      <c r="N7" s="5"/>
      <c r="O7" s="5"/>
      <c r="P7" s="5"/>
      <c r="Q7" s="5"/>
      <c r="R7" s="5"/>
      <c r="S7" s="5"/>
      <c r="T7" s="5"/>
    </row>
    <row r="8" ht="18.0" customHeight="1">
      <c r="A8" s="6"/>
      <c r="B8" s="119" t="s">
        <v>34</v>
      </c>
      <c r="C8" s="120">
        <f>'1. Gesamtkosten'!G2
</f>
        <v>7466312269</v>
      </c>
      <c r="D8" s="121">
        <f>D9+D10</f>
        <v>151282626.4</v>
      </c>
      <c r="E8" s="6"/>
      <c r="F8" s="4"/>
      <c r="G8" s="5"/>
      <c r="H8" s="5"/>
      <c r="I8" s="5"/>
      <c r="J8" s="5"/>
      <c r="K8" s="5"/>
      <c r="L8" s="5"/>
      <c r="M8" s="5"/>
      <c r="N8" s="5"/>
      <c r="O8" s="5"/>
      <c r="P8" s="5"/>
      <c r="Q8" s="5"/>
      <c r="R8" s="5"/>
      <c r="S8" s="5"/>
      <c r="T8" s="5"/>
    </row>
    <row r="9" ht="18.0" customHeight="1">
      <c r="A9" s="6"/>
      <c r="B9" s="122" t="s">
        <v>156</v>
      </c>
      <c r="C9" s="123">
        <f>SUMIFS('1. Gesamtkosten'!G:G,'1. Gesamtkosten'!A:A,"*"&amp;".1")+SUMIFS('1. Gesamtkosten'!G:G,'1. Gesamtkosten'!A:A,"*"&amp;".4")</f>
        <v>2156000</v>
      </c>
      <c r="D9" s="123">
        <f>(SUMIFS('1. Gesamtkosten'!G:G,'1. Gesamtkosten'!A:A,"*"&amp;".1")+SUMIFS('1. Gesamtkosten'!G:G,'1. Gesamtkosten'!A:A,"*"&amp;".4"))*D13</f>
        <v>43684.93185</v>
      </c>
      <c r="E9" s="6"/>
      <c r="F9" s="4"/>
      <c r="G9" s="5"/>
      <c r="H9" s="5"/>
      <c r="I9" s="5"/>
      <c r="J9" s="5"/>
      <c r="K9" s="5"/>
      <c r="L9" s="5"/>
      <c r="M9" s="5"/>
      <c r="N9" s="5"/>
      <c r="O9" s="5"/>
      <c r="P9" s="5"/>
      <c r="Q9" s="5"/>
      <c r="R9" s="5"/>
      <c r="S9" s="5"/>
      <c r="T9" s="5"/>
    </row>
    <row r="10" ht="18.0" customHeight="1">
      <c r="A10" s="6"/>
      <c r="B10" s="122" t="s">
        <v>157</v>
      </c>
      <c r="C10" s="123">
        <f>C8-C9</f>
        <v>7464156269</v>
      </c>
      <c r="D10" s="123">
        <f>C10*D13</f>
        <v>151238941.5</v>
      </c>
      <c r="E10" s="6"/>
      <c r="F10" s="4"/>
      <c r="G10" s="5"/>
      <c r="H10" s="5"/>
      <c r="I10" s="5"/>
      <c r="J10" s="5"/>
      <c r="K10" s="5"/>
      <c r="L10" s="5"/>
      <c r="M10" s="5"/>
      <c r="N10" s="5"/>
      <c r="O10" s="5"/>
      <c r="P10" s="5"/>
      <c r="Q10" s="5"/>
      <c r="R10" s="5"/>
      <c r="S10" s="5"/>
      <c r="T10" s="5"/>
    </row>
    <row r="11" ht="18.0" customHeight="1">
      <c r="A11" s="6"/>
      <c r="B11" s="124" t="s">
        <v>158</v>
      </c>
      <c r="C11" s="125">
        <f t="shared" ref="C11:D11" si="1">C8/15</f>
        <v>497754151.2</v>
      </c>
      <c r="D11" s="125">
        <f t="shared" si="1"/>
        <v>10085508.43</v>
      </c>
      <c r="E11" s="6"/>
      <c r="F11" s="4"/>
      <c r="G11" s="5"/>
      <c r="H11" s="5"/>
      <c r="I11" s="5"/>
      <c r="J11" s="5"/>
      <c r="K11" s="5"/>
      <c r="L11" s="5"/>
      <c r="M11" s="5"/>
      <c r="N11" s="5"/>
      <c r="O11" s="5"/>
      <c r="P11" s="5"/>
      <c r="Q11" s="5"/>
      <c r="R11" s="5"/>
      <c r="S11" s="5"/>
      <c r="T11" s="5"/>
    </row>
    <row r="12" ht="18.0" customHeight="1">
      <c r="A12" s="6"/>
      <c r="B12" s="126" t="s">
        <v>159</v>
      </c>
      <c r="C12" s="127">
        <f t="array" ref="C12">INDEX('Gem Einw'!B:B,MATCH(C7,'Gem Einw'!A:A,0))</f>
        <v>3755251</v>
      </c>
      <c r="D12" s="128">
        <f t="array" ref="D12">IFERROR(INDEX('Gem Einw'!B:B,MATCH(D7,'Gem Einw'!A:A,0)),"")</f>
        <v>76089</v>
      </c>
      <c r="E12" s="6"/>
      <c r="F12" s="4"/>
      <c r="G12" s="5"/>
      <c r="H12" s="5"/>
      <c r="I12" s="5"/>
      <c r="J12" s="5"/>
      <c r="K12" s="5"/>
      <c r="L12" s="5"/>
      <c r="M12" s="5"/>
      <c r="N12" s="5"/>
      <c r="O12" s="5"/>
      <c r="P12" s="5"/>
      <c r="Q12" s="5"/>
      <c r="R12" s="5"/>
      <c r="S12" s="5"/>
      <c r="T12" s="5"/>
    </row>
    <row r="13" ht="18.0" customHeight="1">
      <c r="A13" s="6"/>
      <c r="B13" s="129" t="s">
        <v>160</v>
      </c>
      <c r="C13" s="130">
        <v>1.0</v>
      </c>
      <c r="D13" s="131">
        <f>IFERROR(D12/C12,"")</f>
        <v>0.02026202776</v>
      </c>
      <c r="E13" s="6"/>
      <c r="F13" s="4"/>
      <c r="G13" s="5"/>
      <c r="H13" s="5"/>
      <c r="I13" s="5"/>
      <c r="J13" s="5"/>
      <c r="K13" s="5"/>
      <c r="L13" s="5"/>
      <c r="M13" s="5"/>
      <c r="N13" s="5"/>
      <c r="O13" s="5"/>
      <c r="P13" s="5"/>
      <c r="Q13" s="5"/>
      <c r="R13" s="5"/>
      <c r="S13" s="5"/>
      <c r="T13" s="5"/>
    </row>
    <row r="14" ht="18.0" customHeight="1">
      <c r="A14" s="6"/>
      <c r="B14" s="116"/>
      <c r="C14" s="114"/>
      <c r="D14" s="114"/>
      <c r="E14" s="6"/>
      <c r="F14" s="4"/>
      <c r="G14" s="5"/>
      <c r="H14" s="5"/>
      <c r="I14" s="5"/>
      <c r="J14" s="5"/>
      <c r="K14" s="5"/>
      <c r="L14" s="5"/>
      <c r="M14" s="5"/>
      <c r="N14" s="5"/>
      <c r="O14" s="5"/>
      <c r="P14" s="5"/>
      <c r="Q14" s="5"/>
      <c r="R14" s="5"/>
      <c r="S14" s="5"/>
      <c r="T14" s="5"/>
    </row>
    <row r="15" ht="6.75" customHeight="1">
      <c r="A15" s="4"/>
      <c r="B15" s="132"/>
      <c r="C15" s="133"/>
      <c r="D15" s="133"/>
      <c r="E15" s="4"/>
      <c r="F15" s="4"/>
      <c r="G15" s="5"/>
      <c r="H15" s="5"/>
      <c r="I15" s="5"/>
      <c r="J15" s="5"/>
      <c r="K15" s="5"/>
      <c r="L15" s="5"/>
      <c r="M15" s="5"/>
      <c r="N15" s="5"/>
      <c r="O15" s="5"/>
      <c r="P15" s="5"/>
      <c r="Q15" s="5"/>
      <c r="R15" s="5"/>
      <c r="S15" s="5"/>
      <c r="T15" s="5"/>
    </row>
    <row r="16" ht="18.0" hidden="1" customHeight="1">
      <c r="A16" s="5"/>
      <c r="B16" s="134"/>
      <c r="C16" s="135"/>
      <c r="D16" s="135"/>
      <c r="E16" s="5"/>
      <c r="F16" s="5"/>
      <c r="G16" s="5"/>
      <c r="H16" s="5"/>
      <c r="I16" s="5"/>
      <c r="J16" s="5"/>
      <c r="K16" s="5"/>
      <c r="L16" s="5"/>
      <c r="M16" s="5"/>
      <c r="N16" s="5"/>
      <c r="O16" s="5"/>
      <c r="P16" s="5"/>
      <c r="Q16" s="5"/>
      <c r="R16" s="5"/>
      <c r="S16" s="5"/>
      <c r="T16" s="5"/>
    </row>
    <row r="17" ht="18.0" hidden="1" customHeight="1">
      <c r="A17" s="5"/>
      <c r="E17" s="5"/>
      <c r="F17" s="5"/>
      <c r="G17" s="5"/>
      <c r="H17" s="5"/>
      <c r="I17" s="5"/>
      <c r="J17" s="5"/>
      <c r="K17" s="5"/>
      <c r="L17" s="5"/>
      <c r="M17" s="5"/>
      <c r="N17" s="5"/>
      <c r="O17" s="5"/>
      <c r="P17" s="5"/>
      <c r="Q17" s="5"/>
      <c r="R17" s="5"/>
      <c r="S17" s="5"/>
      <c r="T17" s="5"/>
    </row>
    <row r="18" ht="18.0" hidden="1" customHeight="1">
      <c r="A18" s="5"/>
      <c r="E18" s="5"/>
      <c r="F18" s="5"/>
      <c r="G18" s="5"/>
      <c r="H18" s="5"/>
      <c r="I18" s="5"/>
      <c r="J18" s="5"/>
      <c r="K18" s="5"/>
      <c r="L18" s="5"/>
      <c r="M18" s="5"/>
      <c r="N18" s="5"/>
      <c r="O18" s="5"/>
      <c r="P18" s="5"/>
      <c r="Q18" s="5"/>
      <c r="R18" s="5"/>
      <c r="S18" s="5"/>
      <c r="T18" s="5"/>
    </row>
    <row r="19" ht="18.0" hidden="1" customHeight="1">
      <c r="A19" s="5"/>
      <c r="E19" s="5"/>
      <c r="F19" s="5"/>
      <c r="G19" s="5"/>
      <c r="H19" s="5"/>
      <c r="I19" s="5"/>
      <c r="J19" s="5"/>
      <c r="K19" s="5"/>
      <c r="L19" s="5"/>
      <c r="M19" s="5"/>
      <c r="N19" s="5"/>
      <c r="O19" s="5"/>
      <c r="P19" s="5"/>
      <c r="Q19" s="5"/>
      <c r="R19" s="5"/>
      <c r="S19" s="5"/>
      <c r="T19" s="5"/>
    </row>
    <row r="20" ht="18.0" hidden="1" customHeight="1">
      <c r="A20" s="5"/>
      <c r="B20" s="134"/>
      <c r="C20" s="136"/>
      <c r="D20" s="135"/>
      <c r="E20" s="5"/>
      <c r="F20" s="5"/>
      <c r="G20" s="5"/>
      <c r="H20" s="5"/>
      <c r="I20" s="5"/>
      <c r="J20" s="5"/>
      <c r="K20" s="5"/>
      <c r="L20" s="5"/>
      <c r="M20" s="5"/>
      <c r="N20" s="5"/>
      <c r="O20" s="5"/>
      <c r="P20" s="5"/>
      <c r="Q20" s="5"/>
      <c r="R20" s="5"/>
      <c r="S20" s="5"/>
      <c r="T20" s="5"/>
    </row>
    <row r="21" ht="18.0" hidden="1" customHeight="1">
      <c r="A21" s="5"/>
      <c r="B21" s="135"/>
      <c r="C21" s="135"/>
      <c r="D21" s="135"/>
      <c r="E21" s="5"/>
      <c r="F21" s="5"/>
      <c r="G21" s="5"/>
      <c r="H21" s="5"/>
      <c r="I21" s="5"/>
      <c r="J21" s="5"/>
      <c r="K21" s="5"/>
      <c r="L21" s="5"/>
      <c r="M21" s="5"/>
      <c r="N21" s="5"/>
      <c r="O21" s="5"/>
      <c r="P21" s="5"/>
      <c r="Q21" s="5"/>
      <c r="R21" s="5"/>
      <c r="S21" s="5"/>
      <c r="T21" s="5"/>
    </row>
    <row r="22" ht="18.0" hidden="1" customHeight="1">
      <c r="A22" s="5"/>
      <c r="B22" s="135"/>
      <c r="C22" s="135"/>
      <c r="D22" s="135"/>
      <c r="E22" s="5"/>
      <c r="F22" s="5"/>
      <c r="G22" s="5"/>
      <c r="H22" s="5"/>
      <c r="I22" s="5"/>
      <c r="J22" s="5"/>
      <c r="K22" s="5"/>
      <c r="L22" s="5"/>
      <c r="M22" s="5"/>
      <c r="N22" s="5"/>
      <c r="O22" s="5"/>
      <c r="P22" s="5"/>
      <c r="Q22" s="5"/>
      <c r="R22" s="5"/>
      <c r="S22" s="5"/>
      <c r="T22" s="5"/>
    </row>
    <row r="23" ht="18.0" hidden="1" customHeight="1">
      <c r="A23" s="5"/>
      <c r="B23" s="135"/>
      <c r="C23" s="135"/>
      <c r="D23" s="135"/>
      <c r="E23" s="5"/>
      <c r="F23" s="5"/>
      <c r="G23" s="5"/>
      <c r="H23" s="5"/>
      <c r="I23" s="5"/>
      <c r="J23" s="5"/>
      <c r="K23" s="5"/>
      <c r="L23" s="5"/>
      <c r="M23" s="5"/>
      <c r="N23" s="5"/>
      <c r="O23" s="5"/>
      <c r="P23" s="5"/>
      <c r="Q23" s="5"/>
      <c r="R23" s="5"/>
      <c r="S23" s="5"/>
      <c r="T23" s="5"/>
    </row>
    <row r="24" ht="18.0" hidden="1" customHeight="1">
      <c r="A24" s="5"/>
      <c r="B24" s="135"/>
      <c r="C24" s="135"/>
      <c r="D24" s="135"/>
      <c r="E24" s="5"/>
      <c r="F24" s="5"/>
      <c r="G24" s="5"/>
      <c r="H24" s="5"/>
      <c r="I24" s="5"/>
      <c r="J24" s="5"/>
      <c r="K24" s="5"/>
      <c r="L24" s="5"/>
      <c r="M24" s="5"/>
      <c r="N24" s="5"/>
      <c r="O24" s="5"/>
      <c r="P24" s="5"/>
      <c r="Q24" s="5"/>
      <c r="R24" s="5"/>
      <c r="S24" s="5"/>
      <c r="T24" s="5"/>
    </row>
    <row r="25" ht="18.0" hidden="1" customHeight="1">
      <c r="A25" s="5"/>
      <c r="B25" s="135"/>
      <c r="C25" s="135"/>
      <c r="D25" s="135"/>
      <c r="E25" s="5"/>
      <c r="F25" s="5"/>
      <c r="G25" s="5"/>
      <c r="H25" s="5"/>
      <c r="I25" s="5"/>
      <c r="J25" s="5"/>
      <c r="K25" s="5"/>
      <c r="L25" s="5"/>
      <c r="M25" s="5"/>
      <c r="N25" s="5"/>
      <c r="O25" s="5"/>
      <c r="P25" s="5"/>
      <c r="Q25" s="5"/>
      <c r="R25" s="5"/>
      <c r="S25" s="5"/>
      <c r="T25" s="5"/>
    </row>
    <row r="26" ht="18.0" hidden="1" customHeight="1">
      <c r="A26" s="5"/>
      <c r="B26" s="135"/>
      <c r="C26" s="135"/>
      <c r="D26" s="135"/>
      <c r="E26" s="5"/>
      <c r="F26" s="5"/>
      <c r="G26" s="5"/>
      <c r="H26" s="5"/>
      <c r="I26" s="5"/>
      <c r="J26" s="5"/>
      <c r="K26" s="5"/>
      <c r="L26" s="5"/>
      <c r="M26" s="5"/>
      <c r="N26" s="5"/>
      <c r="O26" s="5"/>
      <c r="P26" s="5"/>
      <c r="Q26" s="5"/>
      <c r="R26" s="5"/>
      <c r="S26" s="5"/>
      <c r="T26" s="5"/>
    </row>
    <row r="27" ht="18.0" hidden="1" customHeight="1">
      <c r="A27" s="5"/>
      <c r="B27" s="135"/>
      <c r="C27" s="135"/>
      <c r="D27" s="135"/>
      <c r="E27" s="5"/>
      <c r="F27" s="5"/>
      <c r="G27" s="5"/>
      <c r="H27" s="5"/>
      <c r="I27" s="5"/>
      <c r="J27" s="5"/>
      <c r="K27" s="5"/>
      <c r="L27" s="5"/>
      <c r="M27" s="5"/>
      <c r="N27" s="5"/>
      <c r="O27" s="5"/>
      <c r="P27" s="5"/>
      <c r="Q27" s="5"/>
      <c r="R27" s="5"/>
      <c r="S27" s="5"/>
      <c r="T27" s="5"/>
    </row>
    <row r="28" ht="18.0" hidden="1" customHeight="1">
      <c r="A28" s="5"/>
      <c r="B28" s="135"/>
      <c r="C28" s="135"/>
      <c r="D28" s="135"/>
      <c r="E28" s="5"/>
      <c r="F28" s="5"/>
      <c r="G28" s="5"/>
      <c r="H28" s="5"/>
      <c r="I28" s="5"/>
      <c r="J28" s="5"/>
      <c r="K28" s="5"/>
      <c r="L28" s="5"/>
      <c r="M28" s="5"/>
      <c r="N28" s="5"/>
      <c r="O28" s="5"/>
      <c r="P28" s="5"/>
      <c r="Q28" s="5"/>
      <c r="R28" s="5"/>
      <c r="S28" s="5"/>
      <c r="T28" s="5"/>
    </row>
    <row r="29" ht="18.0" hidden="1" customHeight="1">
      <c r="A29" s="5"/>
      <c r="B29" s="137"/>
      <c r="C29" s="137"/>
      <c r="D29" s="137"/>
      <c r="E29" s="138"/>
      <c r="F29" s="5"/>
      <c r="G29" s="5"/>
      <c r="H29" s="5"/>
      <c r="I29" s="5"/>
      <c r="J29" s="5"/>
      <c r="K29" s="5"/>
      <c r="L29" s="5"/>
      <c r="M29" s="5"/>
      <c r="N29" s="5"/>
      <c r="O29" s="5"/>
      <c r="P29" s="5"/>
      <c r="Q29" s="5"/>
      <c r="R29" s="5"/>
      <c r="S29" s="5"/>
      <c r="T29" s="5"/>
    </row>
    <row r="30" ht="18.0" hidden="1" customHeight="1">
      <c r="A30" s="5"/>
      <c r="B30" s="135"/>
      <c r="C30" s="135"/>
      <c r="D30" s="135"/>
      <c r="E30" s="5"/>
      <c r="F30" s="5"/>
      <c r="G30" s="5"/>
      <c r="H30" s="5"/>
      <c r="I30" s="5"/>
      <c r="J30" s="5"/>
      <c r="K30" s="5"/>
      <c r="L30" s="5"/>
      <c r="M30" s="5"/>
      <c r="N30" s="5"/>
      <c r="O30" s="5"/>
      <c r="P30" s="5"/>
      <c r="Q30" s="5"/>
      <c r="R30" s="5"/>
      <c r="S30" s="5"/>
      <c r="T30" s="5"/>
    </row>
    <row r="31" ht="18.0" hidden="1" customHeight="1">
      <c r="A31" s="5"/>
      <c r="B31" s="135"/>
      <c r="C31" s="135"/>
      <c r="D31" s="135"/>
      <c r="E31" s="5"/>
      <c r="F31" s="5"/>
      <c r="G31" s="5"/>
      <c r="H31" s="5"/>
      <c r="I31" s="5"/>
      <c r="J31" s="5"/>
      <c r="K31" s="5"/>
      <c r="L31" s="5"/>
      <c r="M31" s="5"/>
      <c r="N31" s="5"/>
      <c r="O31" s="5"/>
      <c r="P31" s="5"/>
      <c r="Q31" s="5"/>
      <c r="R31" s="5"/>
      <c r="S31" s="5"/>
      <c r="T31" s="5"/>
    </row>
    <row r="32" ht="18.0" hidden="1" customHeight="1">
      <c r="A32" s="5"/>
      <c r="B32" s="135"/>
      <c r="C32" s="135"/>
      <c r="D32" s="135"/>
      <c r="E32" s="5"/>
      <c r="F32" s="5"/>
      <c r="G32" s="5"/>
      <c r="H32" s="5"/>
      <c r="I32" s="5"/>
      <c r="J32" s="5"/>
      <c r="K32" s="5"/>
      <c r="L32" s="5"/>
      <c r="M32" s="5"/>
      <c r="N32" s="5"/>
      <c r="O32" s="5"/>
      <c r="P32" s="5"/>
      <c r="Q32" s="5"/>
      <c r="R32" s="5"/>
      <c r="S32" s="5"/>
      <c r="T32" s="5"/>
    </row>
    <row r="33" ht="18.0" hidden="1" customHeight="1">
      <c r="A33" s="5"/>
      <c r="B33" s="135"/>
      <c r="C33" s="135"/>
      <c r="D33" s="135"/>
      <c r="E33" s="5"/>
      <c r="F33" s="5"/>
      <c r="G33" s="5"/>
      <c r="H33" s="5"/>
      <c r="I33" s="5"/>
      <c r="J33" s="5"/>
      <c r="K33" s="5"/>
      <c r="L33" s="5"/>
      <c r="M33" s="5"/>
      <c r="N33" s="5"/>
      <c r="O33" s="5"/>
      <c r="P33" s="5"/>
      <c r="Q33" s="5"/>
      <c r="R33" s="5"/>
      <c r="S33" s="5"/>
      <c r="T33" s="5"/>
    </row>
    <row r="34" ht="18.0" hidden="1" customHeight="1">
      <c r="A34" s="5"/>
      <c r="B34" s="135"/>
      <c r="C34" s="135"/>
      <c r="D34" s="135"/>
      <c r="E34" s="5"/>
      <c r="F34" s="5"/>
      <c r="G34" s="5"/>
      <c r="H34" s="5"/>
      <c r="I34" s="5"/>
      <c r="J34" s="5"/>
      <c r="K34" s="5"/>
      <c r="L34" s="5"/>
      <c r="M34" s="5"/>
      <c r="N34" s="5"/>
      <c r="O34" s="5"/>
      <c r="P34" s="5"/>
      <c r="Q34" s="5"/>
      <c r="R34" s="5"/>
      <c r="S34" s="5"/>
      <c r="T34" s="5"/>
    </row>
    <row r="35" ht="18.0" hidden="1" customHeight="1">
      <c r="A35" s="5"/>
      <c r="B35" s="135"/>
      <c r="C35" s="135"/>
      <c r="D35" s="135"/>
      <c r="E35" s="5"/>
      <c r="F35" s="5"/>
      <c r="G35" s="5"/>
      <c r="H35" s="5"/>
      <c r="I35" s="5"/>
      <c r="J35" s="5"/>
      <c r="K35" s="5"/>
      <c r="L35" s="5"/>
      <c r="M35" s="5"/>
      <c r="N35" s="5"/>
      <c r="O35" s="5"/>
      <c r="P35" s="5"/>
      <c r="Q35" s="5"/>
      <c r="R35" s="5"/>
      <c r="S35" s="5"/>
      <c r="T35" s="5"/>
    </row>
    <row r="36" ht="18.0" hidden="1" customHeight="1">
      <c r="A36" s="5"/>
      <c r="B36" s="135"/>
      <c r="C36" s="135"/>
      <c r="D36" s="135"/>
      <c r="E36" s="5"/>
      <c r="F36" s="5"/>
      <c r="G36" s="5"/>
      <c r="H36" s="5"/>
      <c r="I36" s="5"/>
      <c r="J36" s="5"/>
      <c r="K36" s="5"/>
      <c r="L36" s="5"/>
      <c r="M36" s="5"/>
      <c r="N36" s="5"/>
      <c r="O36" s="5"/>
      <c r="P36" s="5"/>
      <c r="Q36" s="5"/>
      <c r="R36" s="5"/>
      <c r="S36" s="5"/>
      <c r="T36" s="5"/>
    </row>
    <row r="37" ht="18.0" hidden="1" customHeight="1">
      <c r="A37" s="5"/>
      <c r="B37" s="135"/>
      <c r="C37" s="135"/>
      <c r="D37" s="135"/>
      <c r="E37" s="5"/>
      <c r="F37" s="5"/>
      <c r="G37" s="5"/>
      <c r="H37" s="5"/>
      <c r="I37" s="5"/>
      <c r="J37" s="5"/>
      <c r="K37" s="5"/>
      <c r="L37" s="5"/>
      <c r="M37" s="5"/>
      <c r="N37" s="5"/>
      <c r="O37" s="5"/>
      <c r="P37" s="5"/>
      <c r="Q37" s="5"/>
      <c r="R37" s="5"/>
      <c r="S37" s="5"/>
      <c r="T37" s="5"/>
    </row>
    <row r="38" ht="12.75" hidden="1" customHeight="1">
      <c r="B38" s="139"/>
      <c r="C38" s="139"/>
      <c r="D38" s="139"/>
    </row>
    <row r="39" ht="12.75" hidden="1" customHeight="1">
      <c r="B39" s="139"/>
      <c r="C39" s="139"/>
      <c r="D39" s="139"/>
    </row>
    <row r="40" ht="12.75" hidden="1" customHeight="1">
      <c r="B40" s="139"/>
      <c r="C40" s="139"/>
      <c r="D40" s="139"/>
    </row>
    <row r="41" ht="12.75" hidden="1" customHeight="1">
      <c r="B41" s="139"/>
      <c r="C41" s="139"/>
      <c r="D41" s="139"/>
    </row>
    <row r="42" ht="12.75" hidden="1" customHeight="1">
      <c r="B42" s="139"/>
      <c r="C42" s="139"/>
      <c r="D42" s="139"/>
    </row>
    <row r="43" ht="12.75" hidden="1" customHeight="1">
      <c r="B43" s="139"/>
      <c r="C43" s="139"/>
      <c r="D43" s="139"/>
    </row>
    <row r="44" ht="12.75" hidden="1" customHeight="1">
      <c r="B44" s="139"/>
      <c r="C44" s="139"/>
      <c r="D44" s="139"/>
    </row>
    <row r="45" ht="12.75" hidden="1" customHeight="1">
      <c r="B45" s="139"/>
      <c r="C45" s="139"/>
      <c r="D45" s="139"/>
    </row>
    <row r="46" ht="12.75" hidden="1" customHeight="1">
      <c r="B46" s="139"/>
      <c r="C46" s="139"/>
      <c r="D46" s="139"/>
    </row>
    <row r="47" ht="12.75" hidden="1" customHeight="1">
      <c r="B47" s="139"/>
      <c r="C47" s="139"/>
      <c r="D47" s="139"/>
    </row>
    <row r="48" ht="12.75" hidden="1" customHeight="1">
      <c r="B48" s="139"/>
      <c r="C48" s="139"/>
      <c r="D48" s="139"/>
    </row>
    <row r="49" ht="12.75" hidden="1" customHeight="1">
      <c r="B49" s="139"/>
      <c r="C49" s="139"/>
      <c r="D49" s="139"/>
    </row>
    <row r="50" ht="12.75" hidden="1" customHeight="1">
      <c r="B50" s="139"/>
      <c r="C50" s="139"/>
      <c r="D50" s="139"/>
    </row>
    <row r="51" ht="12.75" hidden="1" customHeight="1">
      <c r="B51" s="139"/>
      <c r="C51" s="139"/>
      <c r="D51" s="139"/>
    </row>
    <row r="52" ht="12.75" hidden="1" customHeight="1">
      <c r="B52" s="139"/>
      <c r="C52" s="139"/>
      <c r="D52" s="139"/>
    </row>
    <row r="53" ht="12.75" hidden="1" customHeight="1">
      <c r="B53" s="139"/>
      <c r="C53" s="139"/>
      <c r="D53" s="139"/>
    </row>
    <row r="54" ht="12.75" hidden="1" customHeight="1">
      <c r="B54" s="139"/>
      <c r="C54" s="139"/>
      <c r="D54" s="139"/>
    </row>
    <row r="55" ht="12.75" hidden="1" customHeight="1">
      <c r="B55" s="139"/>
      <c r="C55" s="139"/>
      <c r="D55" s="139"/>
    </row>
    <row r="56" ht="12.75" hidden="1" customHeight="1">
      <c r="B56" s="139"/>
      <c r="C56" s="139"/>
      <c r="D56" s="139"/>
    </row>
    <row r="57" ht="12.75" hidden="1" customHeight="1">
      <c r="B57" s="139"/>
      <c r="C57" s="139"/>
      <c r="D57" s="139"/>
    </row>
    <row r="58" ht="12.75" hidden="1" customHeight="1">
      <c r="B58" s="139"/>
      <c r="C58" s="139"/>
      <c r="D58" s="139"/>
    </row>
    <row r="59" ht="12.75" hidden="1" customHeight="1">
      <c r="B59" s="139"/>
      <c r="C59" s="139"/>
      <c r="D59" s="139"/>
    </row>
    <row r="60" ht="12.75" hidden="1" customHeight="1">
      <c r="B60" s="139"/>
      <c r="C60" s="139"/>
      <c r="D60" s="139"/>
    </row>
    <row r="61" ht="12.75" hidden="1" customHeight="1">
      <c r="B61" s="139"/>
      <c r="C61" s="139"/>
      <c r="D61" s="139"/>
    </row>
    <row r="62" ht="12.75" hidden="1" customHeight="1">
      <c r="B62" s="139"/>
      <c r="C62" s="139"/>
      <c r="D62" s="139"/>
    </row>
    <row r="63" ht="12.75" hidden="1" customHeight="1">
      <c r="B63" s="139"/>
      <c r="C63" s="139"/>
      <c r="D63" s="139"/>
    </row>
    <row r="64" ht="12.75" hidden="1" customHeight="1">
      <c r="B64" s="139"/>
      <c r="C64" s="139"/>
      <c r="D64" s="139"/>
    </row>
    <row r="65" ht="12.75" hidden="1" customHeight="1">
      <c r="B65" s="139"/>
      <c r="C65" s="139"/>
      <c r="D65" s="139"/>
    </row>
    <row r="66" ht="12.75" hidden="1" customHeight="1">
      <c r="B66" s="139"/>
      <c r="C66" s="139"/>
      <c r="D66" s="139"/>
    </row>
    <row r="67" ht="12.75" hidden="1" customHeight="1">
      <c r="B67" s="139"/>
      <c r="C67" s="139"/>
      <c r="D67" s="139"/>
    </row>
    <row r="68" ht="12.75" hidden="1" customHeight="1">
      <c r="B68" s="139"/>
      <c r="C68" s="139"/>
      <c r="D68" s="139"/>
    </row>
    <row r="69" ht="12.75" hidden="1" customHeight="1">
      <c r="B69" s="139"/>
      <c r="C69" s="139"/>
      <c r="D69" s="139"/>
    </row>
    <row r="70" ht="12.75" hidden="1" customHeight="1">
      <c r="B70" s="139"/>
      <c r="C70" s="139"/>
      <c r="D70" s="139"/>
    </row>
    <row r="71" ht="12.75" hidden="1" customHeight="1">
      <c r="B71" s="139"/>
      <c r="C71" s="139"/>
      <c r="D71" s="139"/>
    </row>
    <row r="72" ht="12.75" hidden="1" customHeight="1">
      <c r="B72" s="139"/>
      <c r="C72" s="139"/>
      <c r="D72" s="139"/>
    </row>
    <row r="73" ht="12.75" hidden="1" customHeight="1">
      <c r="B73" s="139"/>
      <c r="C73" s="139"/>
      <c r="D73" s="139"/>
    </row>
    <row r="74" ht="12.75" hidden="1" customHeight="1">
      <c r="B74" s="139"/>
      <c r="C74" s="139"/>
      <c r="D74" s="139"/>
    </row>
    <row r="75" ht="12.75" hidden="1" customHeight="1">
      <c r="B75" s="139"/>
      <c r="C75" s="139"/>
      <c r="D75" s="139"/>
    </row>
    <row r="76" ht="12.75" hidden="1" customHeight="1">
      <c r="B76" s="139"/>
      <c r="C76" s="139"/>
      <c r="D76" s="139"/>
    </row>
    <row r="77" ht="12.75" hidden="1" customHeight="1">
      <c r="B77" s="139"/>
      <c r="C77" s="139"/>
      <c r="D77" s="139"/>
    </row>
    <row r="78" ht="12.75" hidden="1" customHeight="1">
      <c r="B78" s="139"/>
      <c r="C78" s="139"/>
      <c r="D78" s="139"/>
    </row>
    <row r="79" ht="12.75" hidden="1" customHeight="1">
      <c r="B79" s="139"/>
      <c r="C79" s="139"/>
      <c r="D79" s="139"/>
    </row>
    <row r="80" ht="12.75" hidden="1" customHeight="1">
      <c r="B80" s="139"/>
      <c r="C80" s="139"/>
      <c r="D80" s="139"/>
    </row>
    <row r="81" ht="12.75" hidden="1" customHeight="1">
      <c r="B81" s="139"/>
      <c r="C81" s="139"/>
      <c r="D81" s="139"/>
    </row>
    <row r="82" ht="12.75" hidden="1" customHeight="1">
      <c r="B82" s="139"/>
      <c r="C82" s="139"/>
      <c r="D82" s="139"/>
    </row>
    <row r="83" ht="12.75" hidden="1" customHeight="1">
      <c r="B83" s="139"/>
      <c r="C83" s="139"/>
      <c r="D83" s="139"/>
    </row>
    <row r="84" ht="12.75" hidden="1" customHeight="1">
      <c r="B84" s="139"/>
      <c r="C84" s="139"/>
      <c r="D84" s="139"/>
    </row>
    <row r="85" ht="12.75" hidden="1" customHeight="1">
      <c r="B85" s="139"/>
      <c r="C85" s="139"/>
      <c r="D85" s="139"/>
    </row>
    <row r="86" ht="12.75" hidden="1" customHeight="1">
      <c r="B86" s="139"/>
      <c r="C86" s="139"/>
      <c r="D86" s="139"/>
    </row>
    <row r="87" ht="12.75" hidden="1" customHeight="1">
      <c r="B87" s="139"/>
      <c r="C87" s="139"/>
      <c r="D87" s="139"/>
    </row>
    <row r="88" ht="12.75" hidden="1" customHeight="1">
      <c r="B88" s="139"/>
      <c r="C88" s="139"/>
      <c r="D88" s="139"/>
    </row>
    <row r="89" ht="12.75" hidden="1" customHeight="1">
      <c r="B89" s="139"/>
      <c r="C89" s="139"/>
      <c r="D89" s="139"/>
    </row>
    <row r="90" ht="12.75" hidden="1" customHeight="1">
      <c r="B90" s="139"/>
      <c r="C90" s="139"/>
      <c r="D90" s="139"/>
    </row>
    <row r="91" ht="12.75" hidden="1" customHeight="1">
      <c r="B91" s="139"/>
      <c r="C91" s="139"/>
      <c r="D91" s="139"/>
    </row>
    <row r="92" ht="12.75" hidden="1" customHeight="1">
      <c r="B92" s="139"/>
      <c r="C92" s="139"/>
      <c r="D92" s="139"/>
    </row>
    <row r="93" ht="12.75" hidden="1" customHeight="1">
      <c r="B93" s="139"/>
      <c r="C93" s="139"/>
      <c r="D93" s="139"/>
    </row>
    <row r="94" ht="12.75" hidden="1" customHeight="1">
      <c r="B94" s="139"/>
      <c r="C94" s="139"/>
      <c r="D94" s="139"/>
    </row>
    <row r="95" ht="12.75" hidden="1" customHeight="1">
      <c r="B95" s="139"/>
      <c r="C95" s="139"/>
      <c r="D95" s="139"/>
    </row>
    <row r="96" ht="12.75" hidden="1" customHeight="1">
      <c r="B96" s="139"/>
      <c r="C96" s="139"/>
      <c r="D96" s="139"/>
    </row>
    <row r="97" ht="12.75" hidden="1" customHeight="1">
      <c r="B97" s="139"/>
      <c r="C97" s="139"/>
      <c r="D97" s="139"/>
    </row>
    <row r="98" ht="12.75" hidden="1" customHeight="1">
      <c r="B98" s="139"/>
      <c r="C98" s="139"/>
      <c r="D98" s="139"/>
    </row>
    <row r="99" ht="12.75" hidden="1" customHeight="1">
      <c r="B99" s="139"/>
      <c r="C99" s="139"/>
      <c r="D99" s="139"/>
    </row>
    <row r="100" ht="12.75" hidden="1" customHeight="1">
      <c r="B100" s="139"/>
      <c r="C100" s="139"/>
      <c r="D100" s="139"/>
    </row>
    <row r="101" ht="12.75" hidden="1" customHeight="1">
      <c r="B101" s="139"/>
      <c r="C101" s="139"/>
      <c r="D101" s="139"/>
    </row>
    <row r="102" ht="12.75" hidden="1" customHeight="1">
      <c r="B102" s="139"/>
      <c r="C102" s="139"/>
      <c r="D102" s="139"/>
    </row>
    <row r="103" ht="12.75" hidden="1" customHeight="1">
      <c r="B103" s="139"/>
      <c r="C103" s="139"/>
      <c r="D103" s="139"/>
    </row>
    <row r="104" ht="12.75" hidden="1" customHeight="1">
      <c r="B104" s="139"/>
      <c r="C104" s="139"/>
      <c r="D104" s="139"/>
    </row>
    <row r="105" ht="12.75" hidden="1" customHeight="1">
      <c r="B105" s="139"/>
      <c r="C105" s="139"/>
      <c r="D105" s="139"/>
    </row>
    <row r="106" ht="12.75" hidden="1" customHeight="1">
      <c r="B106" s="139"/>
      <c r="C106" s="139"/>
      <c r="D106" s="139"/>
    </row>
    <row r="107" ht="12.75" hidden="1" customHeight="1">
      <c r="B107" s="139"/>
      <c r="C107" s="139"/>
      <c r="D107" s="139"/>
    </row>
    <row r="108" ht="12.75" hidden="1" customHeight="1">
      <c r="B108" s="139"/>
      <c r="C108" s="139"/>
      <c r="D108" s="139"/>
    </row>
    <row r="109" ht="12.75" hidden="1" customHeight="1">
      <c r="B109" s="139"/>
      <c r="C109" s="139"/>
      <c r="D109" s="139"/>
    </row>
    <row r="110" ht="12.75" hidden="1" customHeight="1">
      <c r="B110" s="139"/>
      <c r="C110" s="139"/>
      <c r="D110" s="139"/>
    </row>
    <row r="111" ht="12.75" hidden="1" customHeight="1">
      <c r="B111" s="139"/>
      <c r="C111" s="139"/>
      <c r="D111" s="139"/>
    </row>
    <row r="112" ht="12.75" hidden="1" customHeight="1">
      <c r="B112" s="139"/>
      <c r="C112" s="139"/>
      <c r="D112" s="139"/>
    </row>
    <row r="113" ht="12.75" hidden="1" customHeight="1">
      <c r="B113" s="139"/>
      <c r="C113" s="139"/>
      <c r="D113" s="139"/>
    </row>
    <row r="114" ht="12.75" hidden="1" customHeight="1">
      <c r="B114" s="139"/>
      <c r="C114" s="139"/>
      <c r="D114" s="139"/>
    </row>
    <row r="115" ht="12.75" hidden="1" customHeight="1">
      <c r="B115" s="139"/>
      <c r="C115" s="139"/>
      <c r="D115" s="139"/>
    </row>
    <row r="116" ht="12.75" hidden="1" customHeight="1">
      <c r="B116" s="139"/>
      <c r="C116" s="139"/>
      <c r="D116" s="139"/>
    </row>
    <row r="117" ht="12.75" hidden="1" customHeight="1">
      <c r="B117" s="139"/>
      <c r="C117" s="139"/>
      <c r="D117" s="139"/>
    </row>
    <row r="118" ht="12.75" hidden="1" customHeight="1">
      <c r="B118" s="139"/>
      <c r="C118" s="139"/>
      <c r="D118" s="139"/>
    </row>
    <row r="119" ht="12.75" hidden="1" customHeight="1">
      <c r="B119" s="139"/>
      <c r="C119" s="139"/>
      <c r="D119" s="139"/>
    </row>
    <row r="120" ht="12.75" hidden="1" customHeight="1">
      <c r="B120" s="139"/>
      <c r="C120" s="139"/>
      <c r="D120" s="139"/>
    </row>
    <row r="121" ht="12.75" hidden="1" customHeight="1">
      <c r="B121" s="139"/>
      <c r="C121" s="139"/>
      <c r="D121" s="139"/>
    </row>
    <row r="122" ht="12.75" hidden="1" customHeight="1">
      <c r="B122" s="139"/>
      <c r="C122" s="139"/>
      <c r="D122" s="139"/>
    </row>
    <row r="123" ht="12.75" hidden="1" customHeight="1">
      <c r="B123" s="139"/>
      <c r="C123" s="139"/>
      <c r="D123" s="139"/>
    </row>
    <row r="124" ht="12.75" hidden="1" customHeight="1">
      <c r="B124" s="139"/>
      <c r="C124" s="139"/>
      <c r="D124" s="139"/>
    </row>
    <row r="125" ht="12.75" hidden="1" customHeight="1">
      <c r="B125" s="139"/>
      <c r="C125" s="139"/>
      <c r="D125" s="139"/>
    </row>
    <row r="126" ht="12.75" hidden="1" customHeight="1">
      <c r="B126" s="139"/>
      <c r="C126" s="139"/>
      <c r="D126" s="139"/>
    </row>
    <row r="127" ht="12.75" hidden="1" customHeight="1">
      <c r="B127" s="139"/>
      <c r="C127" s="139"/>
      <c r="D127" s="139"/>
    </row>
    <row r="128" ht="12.75" hidden="1" customHeight="1">
      <c r="B128" s="139"/>
      <c r="C128" s="139"/>
      <c r="D128" s="139"/>
    </row>
    <row r="129" ht="12.75" hidden="1" customHeight="1">
      <c r="B129" s="139"/>
      <c r="C129" s="139"/>
      <c r="D129" s="139"/>
    </row>
    <row r="130" ht="12.75" hidden="1" customHeight="1">
      <c r="B130" s="139"/>
      <c r="C130" s="139"/>
      <c r="D130" s="139"/>
    </row>
    <row r="131" ht="12.75" hidden="1" customHeight="1">
      <c r="B131" s="139"/>
      <c r="C131" s="139"/>
      <c r="D131" s="139"/>
    </row>
    <row r="132" ht="12.75" hidden="1" customHeight="1">
      <c r="B132" s="139"/>
      <c r="C132" s="139"/>
      <c r="D132" s="139"/>
    </row>
    <row r="133" ht="12.75" hidden="1" customHeight="1">
      <c r="B133" s="139"/>
      <c r="C133" s="139"/>
      <c r="D133" s="139"/>
    </row>
    <row r="134" ht="12.75" hidden="1" customHeight="1">
      <c r="B134" s="139"/>
      <c r="C134" s="139"/>
      <c r="D134" s="139"/>
    </row>
    <row r="135" ht="12.75" hidden="1" customHeight="1">
      <c r="B135" s="139"/>
      <c r="C135" s="139"/>
      <c r="D135" s="139"/>
    </row>
    <row r="136" ht="12.75" hidden="1" customHeight="1">
      <c r="B136" s="139"/>
      <c r="C136" s="139"/>
      <c r="D136" s="139"/>
    </row>
    <row r="137" ht="12.75" hidden="1" customHeight="1">
      <c r="B137" s="139"/>
      <c r="C137" s="139"/>
      <c r="D137" s="139"/>
    </row>
    <row r="138" ht="12.75" hidden="1" customHeight="1">
      <c r="B138" s="139"/>
      <c r="C138" s="139"/>
      <c r="D138" s="139"/>
    </row>
    <row r="139" ht="12.75" hidden="1" customHeight="1">
      <c r="B139" s="139"/>
      <c r="C139" s="139"/>
      <c r="D139" s="139"/>
    </row>
    <row r="140" ht="12.75" hidden="1" customHeight="1">
      <c r="B140" s="139"/>
      <c r="C140" s="139"/>
      <c r="D140" s="139"/>
    </row>
    <row r="141" ht="12.75" hidden="1" customHeight="1">
      <c r="B141" s="139"/>
      <c r="C141" s="139"/>
      <c r="D141" s="139"/>
    </row>
    <row r="142" ht="12.75" hidden="1" customHeight="1">
      <c r="B142" s="139"/>
      <c r="C142" s="139"/>
      <c r="D142" s="139"/>
    </row>
    <row r="143" ht="12.75" hidden="1" customHeight="1">
      <c r="B143" s="139"/>
      <c r="C143" s="139"/>
      <c r="D143" s="139"/>
    </row>
    <row r="144" ht="12.75" hidden="1" customHeight="1">
      <c r="B144" s="139"/>
      <c r="C144" s="139"/>
      <c r="D144" s="139"/>
    </row>
    <row r="145" ht="12.75" hidden="1" customHeight="1">
      <c r="B145" s="139"/>
      <c r="C145" s="139"/>
      <c r="D145" s="139"/>
    </row>
    <row r="146" ht="12.75" hidden="1" customHeight="1">
      <c r="B146" s="139"/>
      <c r="C146" s="139"/>
      <c r="D146" s="139"/>
    </row>
    <row r="147" ht="12.75" hidden="1" customHeight="1">
      <c r="B147" s="139"/>
      <c r="C147" s="139"/>
      <c r="D147" s="139"/>
    </row>
    <row r="148" ht="12.75" hidden="1" customHeight="1">
      <c r="B148" s="139"/>
      <c r="C148" s="139"/>
      <c r="D148" s="139"/>
    </row>
    <row r="149" ht="12.75" hidden="1" customHeight="1">
      <c r="B149" s="139"/>
      <c r="C149" s="139"/>
      <c r="D149" s="139"/>
    </row>
    <row r="150" ht="12.75" hidden="1" customHeight="1">
      <c r="B150" s="139"/>
      <c r="C150" s="139"/>
      <c r="D150" s="139"/>
    </row>
    <row r="151" ht="12.75" hidden="1" customHeight="1">
      <c r="B151" s="139"/>
      <c r="C151" s="139"/>
      <c r="D151" s="139"/>
    </row>
    <row r="152" ht="12.75" hidden="1" customHeight="1">
      <c r="B152" s="139"/>
      <c r="C152" s="139"/>
      <c r="D152" s="139"/>
    </row>
    <row r="153" ht="12.75" hidden="1" customHeight="1">
      <c r="B153" s="139"/>
      <c r="C153" s="139"/>
      <c r="D153" s="139"/>
    </row>
    <row r="154" ht="12.75" hidden="1" customHeight="1">
      <c r="B154" s="139"/>
      <c r="C154" s="139"/>
      <c r="D154" s="139"/>
    </row>
    <row r="155" ht="12.75" hidden="1" customHeight="1">
      <c r="B155" s="139"/>
      <c r="C155" s="139"/>
      <c r="D155" s="139"/>
    </row>
    <row r="156" ht="12.75" hidden="1" customHeight="1">
      <c r="B156" s="139"/>
      <c r="C156" s="139"/>
      <c r="D156" s="139"/>
    </row>
    <row r="157" ht="12.75" hidden="1" customHeight="1">
      <c r="B157" s="139"/>
      <c r="C157" s="139"/>
      <c r="D157" s="139"/>
    </row>
    <row r="158" ht="12.75" hidden="1" customHeight="1">
      <c r="B158" s="139"/>
      <c r="C158" s="139"/>
      <c r="D158" s="139"/>
    </row>
    <row r="159" ht="12.75" hidden="1" customHeight="1">
      <c r="B159" s="139"/>
      <c r="C159" s="139"/>
      <c r="D159" s="139"/>
    </row>
    <row r="160" ht="12.75" hidden="1" customHeight="1">
      <c r="B160" s="139"/>
      <c r="C160" s="139"/>
      <c r="D160" s="139"/>
    </row>
    <row r="161" ht="12.75" hidden="1" customHeight="1">
      <c r="B161" s="139"/>
      <c r="C161" s="139"/>
      <c r="D161" s="139"/>
    </row>
    <row r="162" ht="12.75" hidden="1" customHeight="1">
      <c r="B162" s="139"/>
      <c r="C162" s="139"/>
      <c r="D162" s="139"/>
    </row>
    <row r="163" ht="12.75" hidden="1" customHeight="1">
      <c r="B163" s="139"/>
      <c r="C163" s="139"/>
      <c r="D163" s="139"/>
    </row>
    <row r="164" ht="12.75" hidden="1" customHeight="1">
      <c r="B164" s="139"/>
      <c r="C164" s="139"/>
      <c r="D164" s="139"/>
    </row>
    <row r="165" ht="12.75" hidden="1" customHeight="1">
      <c r="B165" s="139"/>
      <c r="C165" s="139"/>
      <c r="D165" s="139"/>
    </row>
    <row r="166" ht="12.75" hidden="1" customHeight="1">
      <c r="B166" s="139"/>
      <c r="C166" s="139"/>
      <c r="D166" s="139"/>
    </row>
    <row r="167" ht="12.75" hidden="1" customHeight="1">
      <c r="B167" s="139"/>
      <c r="C167" s="139"/>
      <c r="D167" s="139"/>
    </row>
    <row r="168" ht="12.75" hidden="1" customHeight="1">
      <c r="B168" s="139"/>
      <c r="C168" s="139"/>
      <c r="D168" s="139"/>
    </row>
    <row r="169" ht="12.75" hidden="1" customHeight="1">
      <c r="B169" s="139"/>
      <c r="C169" s="139"/>
      <c r="D169" s="139"/>
    </row>
    <row r="170" ht="12.75" hidden="1" customHeight="1">
      <c r="B170" s="139"/>
      <c r="C170" s="139"/>
      <c r="D170" s="139"/>
    </row>
    <row r="171" ht="12.75" hidden="1" customHeight="1">
      <c r="B171" s="139"/>
      <c r="C171" s="139"/>
      <c r="D171" s="139"/>
    </row>
    <row r="172" ht="12.75" hidden="1" customHeight="1">
      <c r="B172" s="139"/>
      <c r="C172" s="139"/>
      <c r="D172" s="139"/>
    </row>
    <row r="173" ht="12.75" hidden="1" customHeight="1">
      <c r="B173" s="139"/>
      <c r="C173" s="139"/>
      <c r="D173" s="139"/>
    </row>
    <row r="174" ht="12.75" hidden="1" customHeight="1">
      <c r="B174" s="139"/>
      <c r="C174" s="139"/>
      <c r="D174" s="139"/>
    </row>
    <row r="175" ht="12.75" hidden="1" customHeight="1">
      <c r="B175" s="139"/>
      <c r="C175" s="139"/>
      <c r="D175" s="139"/>
    </row>
    <row r="176" ht="12.75" hidden="1" customHeight="1">
      <c r="B176" s="139"/>
      <c r="C176" s="139"/>
      <c r="D176" s="139"/>
    </row>
    <row r="177" ht="12.75" hidden="1" customHeight="1">
      <c r="B177" s="139"/>
      <c r="C177" s="139"/>
      <c r="D177" s="139"/>
    </row>
    <row r="178" ht="12.75" hidden="1" customHeight="1">
      <c r="B178" s="139"/>
      <c r="C178" s="139"/>
      <c r="D178" s="139"/>
    </row>
    <row r="179" ht="12.75" hidden="1" customHeight="1">
      <c r="B179" s="139"/>
      <c r="C179" s="139"/>
      <c r="D179" s="139"/>
    </row>
    <row r="180" ht="12.75" hidden="1" customHeight="1">
      <c r="B180" s="139"/>
      <c r="C180" s="139"/>
      <c r="D180" s="139"/>
    </row>
    <row r="181" ht="12.75" hidden="1" customHeight="1">
      <c r="B181" s="139"/>
      <c r="C181" s="139"/>
      <c r="D181" s="139"/>
    </row>
    <row r="182" ht="12.75" hidden="1" customHeight="1">
      <c r="B182" s="139"/>
      <c r="C182" s="139"/>
      <c r="D182" s="139"/>
    </row>
    <row r="183" ht="12.75" hidden="1" customHeight="1">
      <c r="B183" s="139"/>
      <c r="C183" s="139"/>
      <c r="D183" s="139"/>
    </row>
    <row r="184" ht="12.75" hidden="1" customHeight="1">
      <c r="B184" s="139"/>
      <c r="C184" s="139"/>
      <c r="D184" s="139"/>
    </row>
    <row r="185" ht="12.75" hidden="1" customHeight="1">
      <c r="B185" s="139"/>
      <c r="C185" s="139"/>
      <c r="D185" s="139"/>
    </row>
    <row r="186" ht="12.75" hidden="1" customHeight="1">
      <c r="B186" s="139"/>
      <c r="C186" s="139"/>
      <c r="D186" s="139"/>
    </row>
    <row r="187" ht="12.75" hidden="1" customHeight="1">
      <c r="B187" s="139"/>
      <c r="C187" s="139"/>
      <c r="D187" s="139"/>
    </row>
    <row r="188" ht="12.75" hidden="1" customHeight="1">
      <c r="B188" s="139"/>
      <c r="C188" s="139"/>
      <c r="D188" s="139"/>
    </row>
    <row r="189" ht="12.75" hidden="1" customHeight="1">
      <c r="B189" s="139"/>
      <c r="C189" s="139"/>
      <c r="D189" s="139"/>
    </row>
    <row r="190" ht="12.75" hidden="1" customHeight="1">
      <c r="B190" s="139"/>
      <c r="C190" s="139"/>
      <c r="D190" s="139"/>
    </row>
    <row r="191" ht="12.75" hidden="1" customHeight="1">
      <c r="B191" s="139"/>
      <c r="C191" s="139"/>
      <c r="D191" s="139"/>
    </row>
    <row r="192" ht="12.75" hidden="1" customHeight="1">
      <c r="B192" s="139"/>
      <c r="C192" s="139"/>
      <c r="D192" s="139"/>
    </row>
    <row r="193" ht="12.75" hidden="1" customHeight="1">
      <c r="B193" s="139"/>
      <c r="C193" s="139"/>
      <c r="D193" s="139"/>
    </row>
    <row r="194" ht="12.75" hidden="1" customHeight="1">
      <c r="B194" s="139"/>
      <c r="C194" s="139"/>
      <c r="D194" s="139"/>
    </row>
    <row r="195" ht="12.75" hidden="1" customHeight="1">
      <c r="B195" s="139"/>
      <c r="C195" s="139"/>
      <c r="D195" s="139"/>
    </row>
    <row r="196" ht="12.75" hidden="1" customHeight="1">
      <c r="B196" s="139"/>
      <c r="C196" s="139"/>
      <c r="D196" s="139"/>
    </row>
    <row r="197" ht="12.75" hidden="1" customHeight="1">
      <c r="B197" s="139"/>
      <c r="C197" s="139"/>
      <c r="D197" s="139"/>
    </row>
    <row r="198" ht="12.75" hidden="1" customHeight="1">
      <c r="B198" s="139"/>
      <c r="C198" s="139"/>
      <c r="D198" s="139"/>
    </row>
    <row r="199" ht="12.75" hidden="1" customHeight="1">
      <c r="B199" s="139"/>
      <c r="C199" s="139"/>
      <c r="D199" s="139"/>
    </row>
    <row r="200" ht="12.75" hidden="1" customHeight="1">
      <c r="B200" s="139"/>
      <c r="C200" s="139"/>
      <c r="D200" s="139"/>
    </row>
    <row r="201" ht="12.75" hidden="1" customHeight="1">
      <c r="B201" s="139"/>
      <c r="C201" s="139"/>
      <c r="D201" s="139"/>
    </row>
    <row r="202" ht="12.75" hidden="1" customHeight="1">
      <c r="B202" s="139"/>
      <c r="C202" s="139"/>
      <c r="D202" s="139"/>
    </row>
    <row r="203" ht="12.75" hidden="1" customHeight="1">
      <c r="B203" s="139"/>
      <c r="C203" s="139"/>
      <c r="D203" s="139"/>
    </row>
    <row r="204" ht="12.75" hidden="1" customHeight="1">
      <c r="B204" s="139"/>
      <c r="C204" s="139"/>
      <c r="D204" s="139"/>
    </row>
    <row r="205" ht="12.75" hidden="1" customHeight="1">
      <c r="B205" s="139"/>
      <c r="C205" s="139"/>
      <c r="D205" s="139"/>
    </row>
    <row r="206" ht="12.75" hidden="1" customHeight="1">
      <c r="B206" s="139"/>
      <c r="C206" s="139"/>
      <c r="D206" s="139"/>
    </row>
    <row r="207" ht="12.75" hidden="1" customHeight="1">
      <c r="B207" s="139"/>
      <c r="C207" s="139"/>
      <c r="D207" s="139"/>
    </row>
    <row r="208" ht="12.75" hidden="1" customHeight="1">
      <c r="B208" s="139"/>
      <c r="C208" s="139"/>
      <c r="D208" s="139"/>
    </row>
    <row r="209" ht="12.75" hidden="1" customHeight="1">
      <c r="B209" s="139"/>
      <c r="C209" s="139"/>
      <c r="D209" s="139"/>
    </row>
    <row r="210" ht="12.75" hidden="1" customHeight="1">
      <c r="B210" s="139"/>
      <c r="C210" s="139"/>
      <c r="D210" s="139"/>
    </row>
    <row r="211" ht="12.75" hidden="1" customHeight="1">
      <c r="B211" s="139"/>
      <c r="C211" s="139"/>
      <c r="D211" s="139"/>
    </row>
    <row r="212" ht="12.75" hidden="1" customHeight="1">
      <c r="B212" s="139"/>
      <c r="C212" s="139"/>
      <c r="D212" s="139"/>
    </row>
    <row r="213" ht="12.75" hidden="1" customHeight="1">
      <c r="B213" s="139"/>
      <c r="C213" s="139"/>
      <c r="D213" s="139"/>
    </row>
    <row r="214" ht="12.75" hidden="1" customHeight="1">
      <c r="B214" s="139"/>
      <c r="C214" s="139"/>
      <c r="D214" s="139"/>
    </row>
    <row r="215" ht="12.75" hidden="1" customHeight="1">
      <c r="B215" s="139"/>
      <c r="C215" s="139"/>
      <c r="D215" s="139"/>
    </row>
    <row r="216" ht="12.75" hidden="1" customHeight="1">
      <c r="B216" s="139"/>
      <c r="C216" s="139"/>
      <c r="D216" s="139"/>
    </row>
    <row r="217" ht="12.75" hidden="1" customHeight="1">
      <c r="B217" s="139"/>
      <c r="C217" s="139"/>
      <c r="D217" s="139"/>
    </row>
    <row r="218" ht="12.75" hidden="1" customHeight="1">
      <c r="B218" s="139"/>
      <c r="C218" s="139"/>
      <c r="D218" s="139"/>
    </row>
    <row r="219" ht="12.75" hidden="1" customHeight="1">
      <c r="B219" s="139"/>
      <c r="C219" s="139"/>
      <c r="D219" s="139"/>
    </row>
    <row r="220" ht="12.75" hidden="1" customHeight="1">
      <c r="B220" s="139"/>
      <c r="C220" s="139"/>
      <c r="D220" s="139"/>
    </row>
    <row r="221" ht="12.75" hidden="1" customHeight="1">
      <c r="B221" s="139"/>
      <c r="C221" s="139"/>
      <c r="D221" s="139"/>
    </row>
    <row r="222" ht="12.75" hidden="1" customHeight="1">
      <c r="B222" s="139"/>
      <c r="C222" s="139"/>
      <c r="D222" s="139"/>
    </row>
    <row r="223" ht="12.75" hidden="1" customHeight="1">
      <c r="B223" s="139"/>
      <c r="C223" s="139"/>
      <c r="D223" s="139"/>
    </row>
    <row r="224" ht="12.75" hidden="1" customHeight="1">
      <c r="B224" s="139"/>
      <c r="C224" s="139"/>
      <c r="D224" s="139"/>
    </row>
    <row r="225" ht="12.75" hidden="1" customHeight="1">
      <c r="B225" s="139"/>
      <c r="C225" s="139"/>
      <c r="D225" s="139"/>
    </row>
    <row r="226" ht="12.75" hidden="1" customHeight="1">
      <c r="B226" s="139"/>
      <c r="C226" s="139"/>
      <c r="D226" s="139"/>
    </row>
    <row r="227" ht="12.75" hidden="1" customHeight="1">
      <c r="B227" s="139"/>
      <c r="C227" s="139"/>
      <c r="D227" s="139"/>
    </row>
    <row r="228" ht="12.75" hidden="1" customHeight="1">
      <c r="B228" s="139"/>
      <c r="C228" s="139"/>
      <c r="D228" s="139"/>
    </row>
    <row r="229" ht="12.75" hidden="1" customHeight="1">
      <c r="B229" s="139"/>
      <c r="C229" s="139"/>
      <c r="D229" s="139"/>
    </row>
    <row r="230" ht="12.75" hidden="1" customHeight="1">
      <c r="B230" s="139"/>
      <c r="C230" s="139"/>
      <c r="D230" s="139"/>
    </row>
    <row r="231" ht="12.75" hidden="1" customHeight="1">
      <c r="B231" s="139"/>
      <c r="C231" s="139"/>
      <c r="D231" s="139"/>
    </row>
    <row r="232" ht="12.75" hidden="1" customHeight="1">
      <c r="B232" s="139"/>
      <c r="C232" s="139"/>
      <c r="D232" s="139"/>
    </row>
    <row r="233" ht="12.75" hidden="1" customHeight="1">
      <c r="B233" s="139"/>
      <c r="C233" s="139"/>
      <c r="D233" s="139"/>
    </row>
    <row r="234" ht="12.75" hidden="1" customHeight="1">
      <c r="B234" s="139"/>
      <c r="C234" s="139"/>
      <c r="D234" s="139"/>
    </row>
    <row r="235" ht="12.75" hidden="1" customHeight="1">
      <c r="B235" s="139"/>
      <c r="C235" s="139"/>
      <c r="D235" s="139"/>
    </row>
    <row r="236" ht="12.75" hidden="1" customHeight="1">
      <c r="B236" s="139"/>
      <c r="C236" s="139"/>
      <c r="D236" s="139"/>
    </row>
    <row r="237" ht="12.75" hidden="1" customHeight="1">
      <c r="B237" s="139"/>
      <c r="C237" s="139"/>
      <c r="D237" s="139"/>
    </row>
    <row r="238" ht="12.75" hidden="1" customHeight="1">
      <c r="B238" s="139"/>
      <c r="C238" s="139"/>
      <c r="D238" s="139"/>
    </row>
    <row r="239" ht="12.75" hidden="1" customHeight="1">
      <c r="B239" s="139"/>
      <c r="C239" s="139"/>
      <c r="D239" s="139"/>
    </row>
    <row r="240" ht="12.75" hidden="1" customHeight="1">
      <c r="B240" s="139"/>
      <c r="C240" s="139"/>
      <c r="D240" s="139"/>
    </row>
    <row r="241" ht="12.75" hidden="1" customHeight="1">
      <c r="B241" s="139"/>
      <c r="C241" s="139"/>
      <c r="D241" s="139"/>
    </row>
    <row r="242" ht="12.75" hidden="1" customHeight="1">
      <c r="B242" s="139"/>
      <c r="C242" s="139"/>
      <c r="D242" s="139"/>
    </row>
    <row r="243" ht="12.75" hidden="1" customHeight="1">
      <c r="B243" s="139"/>
      <c r="C243" s="139"/>
      <c r="D243" s="139"/>
    </row>
    <row r="244" ht="12.75" hidden="1" customHeight="1">
      <c r="B244" s="139"/>
      <c r="C244" s="139"/>
      <c r="D244" s="139"/>
    </row>
    <row r="245" ht="12.75" hidden="1" customHeight="1">
      <c r="B245" s="139"/>
      <c r="C245" s="139"/>
      <c r="D245" s="139"/>
    </row>
    <row r="246" ht="12.75" hidden="1" customHeight="1">
      <c r="B246" s="139"/>
      <c r="C246" s="139"/>
      <c r="D246" s="139"/>
    </row>
    <row r="247" ht="12.75" hidden="1" customHeight="1">
      <c r="B247" s="139"/>
      <c r="C247" s="139"/>
      <c r="D247" s="139"/>
    </row>
    <row r="248" ht="12.75" hidden="1" customHeight="1">
      <c r="B248" s="139"/>
      <c r="C248" s="139"/>
      <c r="D248" s="139"/>
    </row>
    <row r="249" ht="12.75" hidden="1" customHeight="1">
      <c r="B249" s="139"/>
      <c r="C249" s="139"/>
      <c r="D249" s="139"/>
    </row>
    <row r="250" ht="12.75" hidden="1" customHeight="1">
      <c r="B250" s="139"/>
      <c r="C250" s="139"/>
      <c r="D250" s="139"/>
    </row>
    <row r="251" ht="12.75" hidden="1" customHeight="1">
      <c r="B251" s="139"/>
      <c r="C251" s="139"/>
      <c r="D251" s="139"/>
    </row>
    <row r="252" ht="12.75" hidden="1" customHeight="1">
      <c r="B252" s="139"/>
      <c r="C252" s="139"/>
      <c r="D252" s="139"/>
    </row>
    <row r="253" ht="12.75" hidden="1" customHeight="1">
      <c r="B253" s="139"/>
      <c r="C253" s="139"/>
      <c r="D253" s="139"/>
    </row>
    <row r="254" ht="12.75" hidden="1" customHeight="1">
      <c r="B254" s="139"/>
      <c r="C254" s="139"/>
      <c r="D254" s="139"/>
    </row>
    <row r="255" ht="12.75" hidden="1" customHeight="1">
      <c r="B255" s="139"/>
      <c r="C255" s="139"/>
      <c r="D255" s="139"/>
    </row>
    <row r="256" ht="12.75" hidden="1" customHeight="1">
      <c r="B256" s="139"/>
      <c r="C256" s="139"/>
      <c r="D256" s="139"/>
    </row>
    <row r="257" ht="12.75" hidden="1" customHeight="1">
      <c r="B257" s="139"/>
      <c r="C257" s="139"/>
      <c r="D257" s="139"/>
    </row>
    <row r="258" ht="12.75" hidden="1" customHeight="1">
      <c r="B258" s="139"/>
      <c r="C258" s="139"/>
      <c r="D258" s="139"/>
    </row>
    <row r="259" ht="12.75" hidden="1" customHeight="1">
      <c r="B259" s="139"/>
      <c r="C259" s="139"/>
      <c r="D259" s="139"/>
    </row>
    <row r="260" ht="12.75" hidden="1" customHeight="1">
      <c r="B260" s="139"/>
      <c r="C260" s="139"/>
      <c r="D260" s="139"/>
    </row>
    <row r="261" ht="12.75" hidden="1" customHeight="1">
      <c r="B261" s="139"/>
      <c r="C261" s="139"/>
      <c r="D261" s="139"/>
    </row>
    <row r="262" ht="12.75" hidden="1" customHeight="1">
      <c r="B262" s="139"/>
      <c r="C262" s="139"/>
      <c r="D262" s="139"/>
    </row>
    <row r="263" ht="12.75" hidden="1" customHeight="1">
      <c r="B263" s="139"/>
      <c r="C263" s="139"/>
      <c r="D263" s="139"/>
    </row>
    <row r="264" ht="12.75" hidden="1" customHeight="1">
      <c r="B264" s="139"/>
      <c r="C264" s="139"/>
      <c r="D264" s="139"/>
    </row>
    <row r="265" ht="12.75" hidden="1" customHeight="1">
      <c r="B265" s="139"/>
      <c r="C265" s="139"/>
      <c r="D265" s="139"/>
    </row>
    <row r="266" ht="12.75" hidden="1" customHeight="1">
      <c r="B266" s="139"/>
      <c r="C266" s="139"/>
      <c r="D266" s="139"/>
    </row>
    <row r="267" ht="12.75" hidden="1" customHeight="1">
      <c r="B267" s="139"/>
      <c r="C267" s="139"/>
      <c r="D267" s="139"/>
    </row>
    <row r="268" ht="12.75" hidden="1" customHeight="1">
      <c r="B268" s="139"/>
      <c r="C268" s="139"/>
      <c r="D268" s="139"/>
    </row>
    <row r="269" ht="12.75" hidden="1" customHeight="1">
      <c r="B269" s="139"/>
      <c r="C269" s="139"/>
      <c r="D269" s="139"/>
    </row>
    <row r="270" ht="12.75" hidden="1" customHeight="1">
      <c r="B270" s="139"/>
      <c r="C270" s="139"/>
      <c r="D270" s="139"/>
    </row>
    <row r="271" ht="12.75" hidden="1" customHeight="1">
      <c r="B271" s="139"/>
      <c r="C271" s="139"/>
      <c r="D271" s="139"/>
    </row>
    <row r="272" ht="12.75" hidden="1" customHeight="1">
      <c r="B272" s="139"/>
      <c r="C272" s="139"/>
      <c r="D272" s="139"/>
    </row>
    <row r="273" ht="12.75" hidden="1" customHeight="1">
      <c r="B273" s="139"/>
      <c r="C273" s="139"/>
      <c r="D273" s="139"/>
    </row>
    <row r="274" ht="12.75" hidden="1" customHeight="1">
      <c r="B274" s="139"/>
      <c r="C274" s="139"/>
      <c r="D274" s="139"/>
    </row>
    <row r="275" ht="12.75" hidden="1" customHeight="1">
      <c r="B275" s="139"/>
      <c r="C275" s="139"/>
      <c r="D275" s="139"/>
    </row>
    <row r="276" ht="12.75" hidden="1" customHeight="1">
      <c r="B276" s="139"/>
      <c r="C276" s="139"/>
      <c r="D276" s="139"/>
    </row>
    <row r="277" ht="12.75" hidden="1" customHeight="1">
      <c r="B277" s="139"/>
      <c r="C277" s="139"/>
      <c r="D277" s="139"/>
    </row>
    <row r="278" ht="12.75" hidden="1" customHeight="1">
      <c r="B278" s="139"/>
      <c r="C278" s="139"/>
      <c r="D278" s="139"/>
    </row>
    <row r="279" ht="12.75" hidden="1" customHeight="1">
      <c r="B279" s="139"/>
      <c r="C279" s="139"/>
      <c r="D279" s="139"/>
    </row>
    <row r="280" ht="12.75" hidden="1" customHeight="1">
      <c r="B280" s="139"/>
      <c r="C280" s="139"/>
      <c r="D280" s="139"/>
    </row>
    <row r="281" ht="12.75" hidden="1" customHeight="1">
      <c r="B281" s="139"/>
      <c r="C281" s="139"/>
      <c r="D281" s="139"/>
    </row>
    <row r="282" ht="12.75" hidden="1" customHeight="1">
      <c r="B282" s="139"/>
      <c r="C282" s="139"/>
      <c r="D282" s="139"/>
    </row>
    <row r="283" ht="12.75" hidden="1" customHeight="1">
      <c r="B283" s="139"/>
      <c r="C283" s="139"/>
      <c r="D283" s="139"/>
    </row>
    <row r="284" ht="12.75" hidden="1" customHeight="1">
      <c r="B284" s="139"/>
      <c r="C284" s="139"/>
      <c r="D284" s="139"/>
    </row>
    <row r="285" ht="12.75" hidden="1" customHeight="1">
      <c r="B285" s="139"/>
      <c r="C285" s="139"/>
      <c r="D285" s="139"/>
    </row>
    <row r="286" ht="12.75" hidden="1" customHeight="1">
      <c r="B286" s="139"/>
      <c r="C286" s="139"/>
      <c r="D286" s="139"/>
    </row>
    <row r="287" ht="12.75" hidden="1" customHeight="1">
      <c r="B287" s="139"/>
      <c r="C287" s="139"/>
      <c r="D287" s="139"/>
    </row>
    <row r="288" ht="12.75" hidden="1" customHeight="1">
      <c r="B288" s="139"/>
      <c r="C288" s="139"/>
      <c r="D288" s="139"/>
    </row>
    <row r="289" ht="12.75" hidden="1" customHeight="1">
      <c r="B289" s="139"/>
      <c r="C289" s="139"/>
      <c r="D289" s="139"/>
    </row>
    <row r="290" ht="12.75" hidden="1" customHeight="1">
      <c r="B290" s="139"/>
      <c r="C290" s="139"/>
      <c r="D290" s="139"/>
    </row>
    <row r="291" ht="12.75" hidden="1" customHeight="1">
      <c r="B291" s="139"/>
      <c r="C291" s="139"/>
      <c r="D291" s="139"/>
    </row>
    <row r="292" ht="12.75" hidden="1" customHeight="1">
      <c r="B292" s="139"/>
      <c r="C292" s="139"/>
      <c r="D292" s="139"/>
    </row>
    <row r="293" ht="12.75" hidden="1" customHeight="1">
      <c r="B293" s="139"/>
      <c r="C293" s="139"/>
      <c r="D293" s="139"/>
    </row>
    <row r="294" ht="12.75" hidden="1" customHeight="1">
      <c r="B294" s="139"/>
      <c r="C294" s="139"/>
      <c r="D294" s="139"/>
    </row>
    <row r="295" ht="12.75" hidden="1" customHeight="1">
      <c r="B295" s="139"/>
      <c r="C295" s="139"/>
      <c r="D295" s="139"/>
    </row>
    <row r="296" ht="12.75" hidden="1" customHeight="1">
      <c r="B296" s="139"/>
      <c r="C296" s="139"/>
      <c r="D296" s="139"/>
    </row>
    <row r="297" ht="12.75" hidden="1" customHeight="1">
      <c r="B297" s="139"/>
      <c r="C297" s="139"/>
      <c r="D297" s="139"/>
    </row>
    <row r="298" ht="12.75" hidden="1" customHeight="1">
      <c r="B298" s="139"/>
      <c r="C298" s="139"/>
      <c r="D298" s="139"/>
    </row>
    <row r="299" ht="12.75" hidden="1" customHeight="1">
      <c r="B299" s="139"/>
      <c r="C299" s="139"/>
      <c r="D299" s="139"/>
    </row>
    <row r="300" ht="12.75" hidden="1" customHeight="1">
      <c r="B300" s="139"/>
      <c r="C300" s="139"/>
      <c r="D300" s="139"/>
    </row>
    <row r="301" ht="12.75" hidden="1" customHeight="1">
      <c r="B301" s="139"/>
      <c r="C301" s="139"/>
      <c r="D301" s="139"/>
    </row>
    <row r="302" ht="12.75" hidden="1" customHeight="1">
      <c r="B302" s="139"/>
      <c r="C302" s="139"/>
      <c r="D302" s="139"/>
    </row>
    <row r="303" ht="12.75" hidden="1" customHeight="1">
      <c r="B303" s="139"/>
      <c r="C303" s="139"/>
      <c r="D303" s="139"/>
    </row>
    <row r="304" ht="12.75" hidden="1" customHeight="1">
      <c r="B304" s="139"/>
      <c r="C304" s="139"/>
      <c r="D304" s="139"/>
    </row>
    <row r="305" ht="12.75" hidden="1" customHeight="1">
      <c r="B305" s="139"/>
      <c r="C305" s="139"/>
      <c r="D305" s="139"/>
    </row>
    <row r="306" ht="12.75" hidden="1" customHeight="1">
      <c r="B306" s="139"/>
      <c r="C306" s="139"/>
      <c r="D306" s="139"/>
    </row>
    <row r="307" ht="12.75" hidden="1" customHeight="1">
      <c r="B307" s="139"/>
      <c r="C307" s="139"/>
      <c r="D307" s="139"/>
    </row>
    <row r="308" ht="12.75" hidden="1" customHeight="1">
      <c r="B308" s="139"/>
      <c r="C308" s="139"/>
      <c r="D308" s="139"/>
    </row>
    <row r="309" ht="12.75" hidden="1" customHeight="1">
      <c r="B309" s="139"/>
      <c r="C309" s="139"/>
      <c r="D309" s="139"/>
    </row>
    <row r="310" ht="12.75" hidden="1" customHeight="1">
      <c r="B310" s="139"/>
      <c r="C310" s="139"/>
      <c r="D310" s="139"/>
    </row>
    <row r="311" ht="12.75" hidden="1" customHeight="1">
      <c r="B311" s="139"/>
      <c r="C311" s="139"/>
      <c r="D311" s="139"/>
    </row>
    <row r="312" ht="12.75" hidden="1" customHeight="1">
      <c r="B312" s="139"/>
      <c r="C312" s="139"/>
      <c r="D312" s="139"/>
    </row>
    <row r="313" ht="12.75" hidden="1" customHeight="1">
      <c r="B313" s="139"/>
      <c r="C313" s="139"/>
      <c r="D313" s="139"/>
    </row>
    <row r="314" ht="12.75" hidden="1" customHeight="1">
      <c r="B314" s="139"/>
      <c r="C314" s="139"/>
      <c r="D314" s="139"/>
    </row>
    <row r="315" ht="12.75" hidden="1" customHeight="1">
      <c r="B315" s="139"/>
      <c r="C315" s="139"/>
      <c r="D315" s="139"/>
    </row>
    <row r="316" ht="12.75" hidden="1" customHeight="1">
      <c r="B316" s="139"/>
      <c r="C316" s="139"/>
      <c r="D316" s="139"/>
    </row>
    <row r="317" ht="12.75" hidden="1" customHeight="1">
      <c r="B317" s="139"/>
      <c r="C317" s="139"/>
      <c r="D317" s="139"/>
    </row>
    <row r="318" ht="12.75" hidden="1" customHeight="1">
      <c r="B318" s="139"/>
      <c r="C318" s="139"/>
      <c r="D318" s="139"/>
    </row>
    <row r="319" ht="12.75" hidden="1" customHeight="1">
      <c r="B319" s="139"/>
      <c r="C319" s="139"/>
      <c r="D319" s="139"/>
    </row>
    <row r="320" ht="12.75" hidden="1" customHeight="1">
      <c r="B320" s="139"/>
      <c r="C320" s="139"/>
      <c r="D320" s="139"/>
    </row>
    <row r="321" ht="12.75" hidden="1" customHeight="1">
      <c r="B321" s="139"/>
      <c r="C321" s="139"/>
      <c r="D321" s="139"/>
    </row>
    <row r="322" ht="12.75" hidden="1" customHeight="1">
      <c r="B322" s="139"/>
      <c r="C322" s="139"/>
      <c r="D322" s="139"/>
    </row>
    <row r="323" ht="12.75" hidden="1" customHeight="1">
      <c r="B323" s="139"/>
      <c r="C323" s="139"/>
      <c r="D323" s="139"/>
    </row>
    <row r="324" ht="12.75" hidden="1" customHeight="1">
      <c r="B324" s="139"/>
      <c r="C324" s="139"/>
      <c r="D324" s="139"/>
    </row>
    <row r="325" ht="12.75" hidden="1" customHeight="1">
      <c r="B325" s="139"/>
      <c r="C325" s="139"/>
      <c r="D325" s="139"/>
    </row>
    <row r="326" ht="12.75" hidden="1" customHeight="1">
      <c r="B326" s="139"/>
      <c r="C326" s="139"/>
      <c r="D326" s="139"/>
    </row>
    <row r="327" ht="12.75" hidden="1" customHeight="1">
      <c r="B327" s="139"/>
      <c r="C327" s="139"/>
      <c r="D327" s="139"/>
    </row>
    <row r="328" ht="12.75" hidden="1" customHeight="1">
      <c r="B328" s="139"/>
      <c r="C328" s="139"/>
      <c r="D328" s="139"/>
    </row>
    <row r="329" ht="12.75" hidden="1" customHeight="1">
      <c r="B329" s="139"/>
      <c r="C329" s="139"/>
      <c r="D329" s="139"/>
    </row>
    <row r="330" ht="12.75" hidden="1" customHeight="1">
      <c r="B330" s="139"/>
      <c r="C330" s="139"/>
      <c r="D330" s="139"/>
    </row>
    <row r="331" ht="12.75" hidden="1" customHeight="1">
      <c r="B331" s="139"/>
      <c r="C331" s="139"/>
      <c r="D331" s="139"/>
    </row>
    <row r="332" ht="12.75" hidden="1" customHeight="1">
      <c r="B332" s="139"/>
      <c r="C332" s="139"/>
      <c r="D332" s="139"/>
    </row>
    <row r="333" ht="12.75" hidden="1" customHeight="1">
      <c r="B333" s="139"/>
      <c r="C333" s="139"/>
      <c r="D333" s="139"/>
    </row>
    <row r="334" ht="12.75" hidden="1" customHeight="1">
      <c r="B334" s="139"/>
      <c r="C334" s="139"/>
      <c r="D334" s="139"/>
    </row>
    <row r="335" ht="12.75" hidden="1" customHeight="1">
      <c r="B335" s="139"/>
      <c r="C335" s="139"/>
      <c r="D335" s="139"/>
    </row>
    <row r="336" ht="12.75" hidden="1" customHeight="1">
      <c r="B336" s="139"/>
      <c r="C336" s="139"/>
      <c r="D336" s="139"/>
    </row>
    <row r="337" ht="12.75" hidden="1" customHeight="1">
      <c r="B337" s="139"/>
      <c r="C337" s="139"/>
      <c r="D337" s="139"/>
    </row>
    <row r="338" ht="12.75" hidden="1" customHeight="1">
      <c r="B338" s="139"/>
      <c r="C338" s="139"/>
      <c r="D338" s="139"/>
    </row>
    <row r="339" ht="12.75" hidden="1" customHeight="1">
      <c r="B339" s="139"/>
      <c r="C339" s="139"/>
      <c r="D339" s="139"/>
    </row>
    <row r="340" ht="12.75" hidden="1" customHeight="1">
      <c r="B340" s="139"/>
      <c r="C340" s="139"/>
      <c r="D340" s="139"/>
    </row>
    <row r="341" ht="12.75" hidden="1" customHeight="1">
      <c r="B341" s="139"/>
      <c r="C341" s="139"/>
      <c r="D341" s="139"/>
    </row>
    <row r="342" ht="12.75" hidden="1" customHeight="1">
      <c r="B342" s="139"/>
      <c r="C342" s="139"/>
      <c r="D342" s="139"/>
    </row>
    <row r="343" ht="12.75" hidden="1" customHeight="1">
      <c r="B343" s="139"/>
      <c r="C343" s="139"/>
      <c r="D343" s="139"/>
    </row>
    <row r="344" ht="12.75" hidden="1" customHeight="1">
      <c r="B344" s="139"/>
      <c r="C344" s="139"/>
      <c r="D344" s="139"/>
    </row>
    <row r="345" ht="12.75" hidden="1" customHeight="1">
      <c r="B345" s="139"/>
      <c r="C345" s="139"/>
      <c r="D345" s="139"/>
    </row>
    <row r="346" ht="12.75" hidden="1" customHeight="1">
      <c r="B346" s="139"/>
      <c r="C346" s="139"/>
      <c r="D346" s="139"/>
    </row>
    <row r="347" ht="12.75" hidden="1" customHeight="1">
      <c r="B347" s="139"/>
      <c r="C347" s="139"/>
      <c r="D347" s="139"/>
    </row>
    <row r="348" ht="12.75" hidden="1" customHeight="1">
      <c r="B348" s="139"/>
      <c r="C348" s="139"/>
      <c r="D348" s="139"/>
    </row>
    <row r="349" ht="12.75" hidden="1" customHeight="1">
      <c r="B349" s="139"/>
      <c r="C349" s="139"/>
      <c r="D349" s="139"/>
    </row>
    <row r="350" ht="12.75" hidden="1" customHeight="1">
      <c r="B350" s="139"/>
      <c r="C350" s="139"/>
      <c r="D350" s="139"/>
    </row>
    <row r="351" ht="12.75" hidden="1" customHeight="1">
      <c r="B351" s="139"/>
      <c r="C351" s="139"/>
      <c r="D351" s="139"/>
    </row>
    <row r="352" ht="12.75" hidden="1" customHeight="1">
      <c r="B352" s="139"/>
      <c r="C352" s="139"/>
      <c r="D352" s="139"/>
    </row>
    <row r="353" ht="12.75" hidden="1" customHeight="1">
      <c r="B353" s="139"/>
      <c r="C353" s="139"/>
      <c r="D353" s="139"/>
    </row>
    <row r="354" ht="12.75" hidden="1" customHeight="1">
      <c r="B354" s="139"/>
      <c r="C354" s="139"/>
      <c r="D354" s="139"/>
    </row>
    <row r="355" ht="12.75" hidden="1" customHeight="1">
      <c r="B355" s="139"/>
      <c r="C355" s="139"/>
      <c r="D355" s="139"/>
    </row>
    <row r="356" ht="12.75" hidden="1" customHeight="1">
      <c r="B356" s="139"/>
      <c r="C356" s="139"/>
      <c r="D356" s="139"/>
    </row>
    <row r="357" ht="12.75" hidden="1" customHeight="1">
      <c r="B357" s="139"/>
      <c r="C357" s="139"/>
      <c r="D357" s="139"/>
    </row>
    <row r="358" ht="12.75" hidden="1" customHeight="1">
      <c r="B358" s="139"/>
      <c r="C358" s="139"/>
      <c r="D358" s="139"/>
    </row>
    <row r="359" ht="12.75" hidden="1" customHeight="1">
      <c r="B359" s="139"/>
      <c r="C359" s="139"/>
      <c r="D359" s="139"/>
    </row>
    <row r="360" ht="12.75" hidden="1" customHeight="1">
      <c r="B360" s="139"/>
      <c r="C360" s="139"/>
      <c r="D360" s="139"/>
    </row>
    <row r="361" ht="12.75" hidden="1" customHeight="1">
      <c r="B361" s="139"/>
      <c r="C361" s="139"/>
      <c r="D361" s="139"/>
    </row>
    <row r="362" ht="12.75" hidden="1" customHeight="1">
      <c r="B362" s="139"/>
      <c r="C362" s="139"/>
      <c r="D362" s="139"/>
    </row>
    <row r="363" ht="12.75" hidden="1" customHeight="1">
      <c r="B363" s="139"/>
      <c r="C363" s="139"/>
      <c r="D363" s="139"/>
    </row>
    <row r="364" ht="12.75" hidden="1" customHeight="1">
      <c r="B364" s="139"/>
      <c r="C364" s="139"/>
      <c r="D364" s="139"/>
    </row>
    <row r="365" ht="12.75" hidden="1" customHeight="1">
      <c r="B365" s="139"/>
      <c r="C365" s="139"/>
      <c r="D365" s="139"/>
    </row>
    <row r="366" ht="12.75" hidden="1" customHeight="1">
      <c r="B366" s="139"/>
      <c r="C366" s="139"/>
      <c r="D366" s="139"/>
    </row>
    <row r="367" ht="12.75" hidden="1" customHeight="1">
      <c r="B367" s="139"/>
      <c r="C367" s="139"/>
      <c r="D367" s="139"/>
    </row>
    <row r="368" ht="12.75" hidden="1" customHeight="1">
      <c r="B368" s="139"/>
      <c r="C368" s="139"/>
      <c r="D368" s="139"/>
    </row>
    <row r="369" ht="12.75" hidden="1" customHeight="1">
      <c r="B369" s="139"/>
      <c r="C369" s="139"/>
      <c r="D369" s="139"/>
    </row>
    <row r="370" ht="12.75" hidden="1" customHeight="1">
      <c r="B370" s="139"/>
      <c r="C370" s="139"/>
      <c r="D370" s="139"/>
    </row>
    <row r="371" ht="12.75" hidden="1" customHeight="1">
      <c r="B371" s="139"/>
      <c r="C371" s="139"/>
      <c r="D371" s="139"/>
    </row>
    <row r="372" ht="12.75" hidden="1" customHeight="1">
      <c r="B372" s="139"/>
      <c r="C372" s="139"/>
      <c r="D372" s="139"/>
    </row>
    <row r="373" ht="12.75" hidden="1" customHeight="1">
      <c r="B373" s="139"/>
      <c r="C373" s="139"/>
      <c r="D373" s="139"/>
    </row>
    <row r="374" ht="12.75" hidden="1" customHeight="1">
      <c r="B374" s="139"/>
      <c r="C374" s="139"/>
      <c r="D374" s="139"/>
    </row>
    <row r="375" ht="12.75" hidden="1" customHeight="1">
      <c r="B375" s="139"/>
      <c r="C375" s="139"/>
      <c r="D375" s="139"/>
    </row>
    <row r="376" ht="12.75" hidden="1" customHeight="1">
      <c r="B376" s="139"/>
      <c r="C376" s="139"/>
      <c r="D376" s="139"/>
    </row>
    <row r="377" ht="12.75" hidden="1" customHeight="1">
      <c r="B377" s="139"/>
      <c r="C377" s="139"/>
      <c r="D377" s="139"/>
    </row>
    <row r="378" ht="12.75" hidden="1" customHeight="1">
      <c r="B378" s="139"/>
      <c r="C378" s="139"/>
      <c r="D378" s="139"/>
    </row>
    <row r="379" ht="12.75" hidden="1" customHeight="1">
      <c r="B379" s="139"/>
      <c r="C379" s="139"/>
      <c r="D379" s="139"/>
    </row>
    <row r="380" ht="12.75" hidden="1" customHeight="1">
      <c r="B380" s="139"/>
      <c r="C380" s="139"/>
      <c r="D380" s="139"/>
    </row>
    <row r="381" ht="12.75" hidden="1" customHeight="1">
      <c r="B381" s="139"/>
      <c r="C381" s="139"/>
      <c r="D381" s="139"/>
    </row>
    <row r="382" ht="12.75" hidden="1" customHeight="1">
      <c r="B382" s="139"/>
      <c r="C382" s="139"/>
      <c r="D382" s="139"/>
    </row>
    <row r="383" ht="12.75" hidden="1" customHeight="1">
      <c r="B383" s="139"/>
      <c r="C383" s="139"/>
      <c r="D383" s="139"/>
    </row>
    <row r="384" ht="12.75" hidden="1" customHeight="1">
      <c r="B384" s="139"/>
      <c r="C384" s="139"/>
      <c r="D384" s="139"/>
    </row>
    <row r="385" ht="12.75" hidden="1" customHeight="1">
      <c r="B385" s="139"/>
      <c r="C385" s="139"/>
      <c r="D385" s="139"/>
    </row>
    <row r="386" ht="12.75" hidden="1" customHeight="1">
      <c r="B386" s="139"/>
      <c r="C386" s="139"/>
      <c r="D386" s="139"/>
    </row>
    <row r="387" ht="12.75" hidden="1" customHeight="1">
      <c r="B387" s="139"/>
      <c r="C387" s="139"/>
      <c r="D387" s="139"/>
    </row>
    <row r="388" ht="12.75" hidden="1" customHeight="1">
      <c r="B388" s="139"/>
      <c r="C388" s="139"/>
      <c r="D388" s="139"/>
    </row>
    <row r="389" ht="12.75" hidden="1" customHeight="1">
      <c r="B389" s="139"/>
      <c r="C389" s="139"/>
      <c r="D389" s="139"/>
    </row>
    <row r="390" ht="12.75" hidden="1" customHeight="1">
      <c r="B390" s="139"/>
      <c r="C390" s="139"/>
      <c r="D390" s="139"/>
    </row>
    <row r="391" ht="12.75" hidden="1" customHeight="1">
      <c r="B391" s="139"/>
      <c r="C391" s="139"/>
      <c r="D391" s="139"/>
    </row>
    <row r="392" ht="12.75" hidden="1" customHeight="1">
      <c r="B392" s="139"/>
      <c r="C392" s="139"/>
      <c r="D392" s="139"/>
    </row>
    <row r="393" ht="12.75" hidden="1" customHeight="1">
      <c r="B393" s="139"/>
      <c r="C393" s="139"/>
      <c r="D393" s="139"/>
    </row>
    <row r="394" ht="12.75" hidden="1" customHeight="1">
      <c r="B394" s="139"/>
      <c r="C394" s="139"/>
      <c r="D394" s="139"/>
    </row>
    <row r="395" ht="12.75" hidden="1" customHeight="1">
      <c r="B395" s="139"/>
      <c r="C395" s="139"/>
      <c r="D395" s="139"/>
    </row>
    <row r="396" ht="12.75" hidden="1" customHeight="1">
      <c r="B396" s="139"/>
      <c r="C396" s="139"/>
      <c r="D396" s="139"/>
    </row>
    <row r="397" ht="12.75" hidden="1" customHeight="1">
      <c r="B397" s="139"/>
      <c r="C397" s="139"/>
      <c r="D397" s="139"/>
    </row>
    <row r="398" ht="12.75" hidden="1" customHeight="1">
      <c r="B398" s="139"/>
      <c r="C398" s="139"/>
      <c r="D398" s="139"/>
    </row>
    <row r="399" ht="12.75" hidden="1" customHeight="1">
      <c r="B399" s="139"/>
      <c r="C399" s="139"/>
      <c r="D399" s="139"/>
    </row>
    <row r="400" ht="12.75" hidden="1" customHeight="1">
      <c r="B400" s="139"/>
      <c r="C400" s="139"/>
      <c r="D400" s="139"/>
    </row>
    <row r="401" ht="12.75" hidden="1" customHeight="1">
      <c r="B401" s="139"/>
      <c r="C401" s="139"/>
      <c r="D401" s="139"/>
    </row>
    <row r="402" ht="12.75" hidden="1" customHeight="1">
      <c r="B402" s="139"/>
      <c r="C402" s="139"/>
      <c r="D402" s="139"/>
    </row>
    <row r="403" ht="12.75" hidden="1" customHeight="1">
      <c r="B403" s="139"/>
      <c r="C403" s="139"/>
      <c r="D403" s="139"/>
    </row>
    <row r="404" ht="12.75" hidden="1" customHeight="1">
      <c r="B404" s="139"/>
      <c r="C404" s="139"/>
      <c r="D404" s="139"/>
    </row>
    <row r="405" ht="12.75" hidden="1" customHeight="1">
      <c r="B405" s="139"/>
      <c r="C405" s="139"/>
      <c r="D405" s="139"/>
    </row>
    <row r="406" ht="12.75" hidden="1" customHeight="1">
      <c r="B406" s="139"/>
      <c r="C406" s="139"/>
      <c r="D406" s="139"/>
    </row>
    <row r="407" ht="12.75" hidden="1" customHeight="1">
      <c r="B407" s="139"/>
      <c r="C407" s="139"/>
      <c r="D407" s="139"/>
    </row>
    <row r="408" ht="12.75" hidden="1" customHeight="1">
      <c r="B408" s="139"/>
      <c r="C408" s="139"/>
      <c r="D408" s="139"/>
    </row>
    <row r="409" ht="12.75" hidden="1" customHeight="1">
      <c r="B409" s="139"/>
      <c r="C409" s="139"/>
      <c r="D409" s="139"/>
    </row>
    <row r="410" ht="12.75" hidden="1" customHeight="1">
      <c r="B410" s="139"/>
      <c r="C410" s="139"/>
      <c r="D410" s="139"/>
    </row>
    <row r="411" ht="12.75" hidden="1" customHeight="1">
      <c r="B411" s="139"/>
      <c r="C411" s="139"/>
      <c r="D411" s="139"/>
    </row>
    <row r="412" ht="12.75" hidden="1" customHeight="1">
      <c r="B412" s="139"/>
      <c r="C412" s="139"/>
      <c r="D412" s="139"/>
    </row>
    <row r="413" ht="12.75" hidden="1" customHeight="1">
      <c r="B413" s="139"/>
      <c r="C413" s="139"/>
      <c r="D413" s="139"/>
    </row>
    <row r="414" ht="12.75" hidden="1" customHeight="1">
      <c r="B414" s="139"/>
      <c r="C414" s="139"/>
      <c r="D414" s="139"/>
    </row>
    <row r="415" ht="12.75" hidden="1" customHeight="1">
      <c r="B415" s="139"/>
      <c r="C415" s="139"/>
      <c r="D415" s="139"/>
    </row>
    <row r="416" ht="12.75" hidden="1" customHeight="1">
      <c r="B416" s="139"/>
      <c r="C416" s="139"/>
      <c r="D416" s="139"/>
    </row>
    <row r="417" ht="12.75" hidden="1" customHeight="1">
      <c r="B417" s="139"/>
      <c r="C417" s="139"/>
      <c r="D417" s="139"/>
    </row>
    <row r="418" ht="12.75" hidden="1" customHeight="1">
      <c r="B418" s="139"/>
      <c r="C418" s="139"/>
      <c r="D418" s="139"/>
    </row>
    <row r="419" ht="12.75" hidden="1" customHeight="1">
      <c r="B419" s="139"/>
      <c r="C419" s="139"/>
      <c r="D419" s="139"/>
    </row>
    <row r="420" ht="12.75" hidden="1" customHeight="1">
      <c r="B420" s="139"/>
      <c r="C420" s="139"/>
      <c r="D420" s="139"/>
    </row>
    <row r="421" ht="12.75" hidden="1" customHeight="1">
      <c r="B421" s="139"/>
      <c r="C421" s="139"/>
      <c r="D421" s="139"/>
    </row>
    <row r="422" ht="12.75" hidden="1" customHeight="1">
      <c r="B422" s="139"/>
      <c r="C422" s="139"/>
      <c r="D422" s="139"/>
    </row>
    <row r="423" ht="12.75" hidden="1" customHeight="1">
      <c r="B423" s="139"/>
      <c r="C423" s="139"/>
      <c r="D423" s="139"/>
    </row>
    <row r="424" ht="12.75" hidden="1" customHeight="1">
      <c r="B424" s="139"/>
      <c r="C424" s="139"/>
      <c r="D424" s="139"/>
    </row>
    <row r="425" ht="12.75" hidden="1" customHeight="1">
      <c r="B425" s="139"/>
      <c r="C425" s="139"/>
      <c r="D425" s="139"/>
    </row>
    <row r="426" ht="12.75" hidden="1" customHeight="1">
      <c r="B426" s="139"/>
      <c r="C426" s="139"/>
      <c r="D426" s="139"/>
    </row>
    <row r="427" ht="12.75" hidden="1" customHeight="1">
      <c r="B427" s="139"/>
      <c r="C427" s="139"/>
      <c r="D427" s="139"/>
    </row>
    <row r="428" ht="12.75" hidden="1" customHeight="1">
      <c r="B428" s="139"/>
      <c r="C428" s="139"/>
      <c r="D428" s="139"/>
    </row>
    <row r="429" ht="12.75" hidden="1" customHeight="1">
      <c r="B429" s="139"/>
      <c r="C429" s="139"/>
      <c r="D429" s="139"/>
    </row>
    <row r="430" ht="12.75" hidden="1" customHeight="1">
      <c r="B430" s="139"/>
      <c r="C430" s="139"/>
      <c r="D430" s="139"/>
    </row>
    <row r="431" ht="12.75" hidden="1" customHeight="1">
      <c r="B431" s="139"/>
      <c r="C431" s="139"/>
      <c r="D431" s="139"/>
    </row>
    <row r="432" ht="12.75" hidden="1" customHeight="1">
      <c r="B432" s="139"/>
      <c r="C432" s="139"/>
      <c r="D432" s="139"/>
    </row>
    <row r="433" ht="12.75" hidden="1" customHeight="1">
      <c r="B433" s="139"/>
      <c r="C433" s="139"/>
      <c r="D433" s="139"/>
    </row>
    <row r="434" ht="12.75" hidden="1" customHeight="1">
      <c r="B434" s="139"/>
      <c r="C434" s="139"/>
      <c r="D434" s="139"/>
    </row>
    <row r="435" ht="12.75" hidden="1" customHeight="1">
      <c r="B435" s="139"/>
      <c r="C435" s="139"/>
      <c r="D435" s="139"/>
    </row>
    <row r="436" ht="12.75" hidden="1" customHeight="1">
      <c r="B436" s="139"/>
      <c r="C436" s="139"/>
      <c r="D436" s="139"/>
    </row>
    <row r="437" ht="12.75" hidden="1" customHeight="1">
      <c r="B437" s="139"/>
      <c r="C437" s="139"/>
      <c r="D437" s="139"/>
    </row>
    <row r="438" ht="12.75" hidden="1" customHeight="1">
      <c r="B438" s="139"/>
      <c r="C438" s="139"/>
      <c r="D438" s="139"/>
    </row>
    <row r="439" ht="12.75" hidden="1" customHeight="1">
      <c r="B439" s="139"/>
      <c r="C439" s="139"/>
      <c r="D439" s="139"/>
    </row>
    <row r="440" ht="12.75" hidden="1" customHeight="1">
      <c r="B440" s="139"/>
      <c r="C440" s="139"/>
      <c r="D440" s="139"/>
    </row>
    <row r="441" ht="12.75" hidden="1" customHeight="1">
      <c r="B441" s="139"/>
      <c r="C441" s="139"/>
      <c r="D441" s="139"/>
    </row>
    <row r="442" ht="12.75" hidden="1" customHeight="1">
      <c r="B442" s="139"/>
      <c r="C442" s="139"/>
      <c r="D442" s="139"/>
    </row>
    <row r="443" ht="12.75" hidden="1" customHeight="1">
      <c r="B443" s="139"/>
      <c r="C443" s="139"/>
      <c r="D443" s="139"/>
    </row>
    <row r="444" ht="12.75" hidden="1" customHeight="1">
      <c r="B444" s="139"/>
      <c r="C444" s="139"/>
      <c r="D444" s="139"/>
    </row>
    <row r="445" ht="12.75" hidden="1" customHeight="1">
      <c r="B445" s="139"/>
      <c r="C445" s="139"/>
      <c r="D445" s="139"/>
    </row>
    <row r="446" ht="12.75" hidden="1" customHeight="1">
      <c r="B446" s="139"/>
      <c r="C446" s="139"/>
      <c r="D446" s="139"/>
    </row>
    <row r="447" ht="12.75" hidden="1" customHeight="1">
      <c r="B447" s="139"/>
      <c r="C447" s="139"/>
      <c r="D447" s="139"/>
    </row>
    <row r="448" ht="12.75" hidden="1" customHeight="1">
      <c r="B448" s="139"/>
      <c r="C448" s="139"/>
      <c r="D448" s="139"/>
    </row>
    <row r="449" ht="12.75" hidden="1" customHeight="1">
      <c r="B449" s="139"/>
      <c r="C449" s="139"/>
      <c r="D449" s="139"/>
    </row>
    <row r="450" ht="12.75" hidden="1" customHeight="1">
      <c r="B450" s="139"/>
      <c r="C450" s="139"/>
      <c r="D450" s="139"/>
    </row>
    <row r="451" ht="12.75" hidden="1" customHeight="1">
      <c r="B451" s="139"/>
      <c r="C451" s="139"/>
      <c r="D451" s="139"/>
    </row>
    <row r="452" ht="12.75" hidden="1" customHeight="1">
      <c r="B452" s="139"/>
      <c r="C452" s="139"/>
      <c r="D452" s="139"/>
    </row>
    <row r="453" ht="12.75" hidden="1" customHeight="1">
      <c r="B453" s="139"/>
      <c r="C453" s="139"/>
      <c r="D453" s="139"/>
    </row>
    <row r="454" ht="12.75" hidden="1" customHeight="1">
      <c r="B454" s="139"/>
      <c r="C454" s="139"/>
      <c r="D454" s="139"/>
    </row>
    <row r="455" ht="12.75" hidden="1" customHeight="1">
      <c r="B455" s="139"/>
      <c r="C455" s="139"/>
      <c r="D455" s="139"/>
    </row>
    <row r="456" ht="12.75" hidden="1" customHeight="1">
      <c r="B456" s="139"/>
      <c r="C456" s="139"/>
      <c r="D456" s="139"/>
    </row>
    <row r="457" ht="12.75" hidden="1" customHeight="1">
      <c r="B457" s="139"/>
      <c r="C457" s="139"/>
      <c r="D457" s="139"/>
    </row>
    <row r="458" ht="12.75" hidden="1" customHeight="1">
      <c r="B458" s="139"/>
      <c r="C458" s="139"/>
      <c r="D458" s="139"/>
    </row>
    <row r="459" ht="12.75" hidden="1" customHeight="1">
      <c r="B459" s="139"/>
      <c r="C459" s="139"/>
      <c r="D459" s="139"/>
    </row>
    <row r="460" ht="12.75" hidden="1" customHeight="1">
      <c r="B460" s="139"/>
      <c r="C460" s="139"/>
      <c r="D460" s="139"/>
    </row>
    <row r="461" ht="12.75" hidden="1" customHeight="1">
      <c r="B461" s="139"/>
      <c r="C461" s="139"/>
      <c r="D461" s="139"/>
    </row>
    <row r="462" ht="12.75" hidden="1" customHeight="1">
      <c r="B462" s="139"/>
      <c r="C462" s="139"/>
      <c r="D462" s="139"/>
    </row>
    <row r="463" ht="12.75" hidden="1" customHeight="1">
      <c r="B463" s="139"/>
      <c r="C463" s="139"/>
      <c r="D463" s="139"/>
    </row>
    <row r="464" ht="12.75" hidden="1" customHeight="1">
      <c r="B464" s="139"/>
      <c r="C464" s="139"/>
      <c r="D464" s="139"/>
    </row>
    <row r="465" ht="12.75" hidden="1" customHeight="1">
      <c r="B465" s="139"/>
      <c r="C465" s="139"/>
      <c r="D465" s="139"/>
    </row>
    <row r="466" ht="12.75" hidden="1" customHeight="1">
      <c r="B466" s="139"/>
      <c r="C466" s="139"/>
      <c r="D466" s="139"/>
    </row>
    <row r="467" ht="12.75" hidden="1" customHeight="1">
      <c r="B467" s="139"/>
      <c r="C467" s="139"/>
      <c r="D467" s="139"/>
    </row>
    <row r="468" ht="12.75" hidden="1" customHeight="1">
      <c r="B468" s="139"/>
      <c r="C468" s="139"/>
      <c r="D468" s="139"/>
    </row>
    <row r="469" ht="12.75" hidden="1" customHeight="1">
      <c r="B469" s="139"/>
      <c r="C469" s="139"/>
      <c r="D469" s="139"/>
    </row>
    <row r="470" ht="12.75" hidden="1" customHeight="1">
      <c r="B470" s="139"/>
      <c r="C470" s="139"/>
      <c r="D470" s="139"/>
    </row>
    <row r="471" ht="12.75" hidden="1" customHeight="1">
      <c r="B471" s="139"/>
      <c r="C471" s="139"/>
      <c r="D471" s="139"/>
    </row>
    <row r="472" ht="12.75" hidden="1" customHeight="1">
      <c r="B472" s="139"/>
      <c r="C472" s="139"/>
      <c r="D472" s="139"/>
    </row>
    <row r="473" ht="12.75" hidden="1" customHeight="1">
      <c r="B473" s="139"/>
      <c r="C473" s="139"/>
      <c r="D473" s="139"/>
    </row>
    <row r="474" ht="12.75" hidden="1" customHeight="1">
      <c r="B474" s="139"/>
      <c r="C474" s="139"/>
      <c r="D474" s="139"/>
    </row>
    <row r="475" ht="12.75" hidden="1" customHeight="1">
      <c r="B475" s="139"/>
      <c r="C475" s="139"/>
      <c r="D475" s="139"/>
    </row>
    <row r="476" ht="12.75" hidden="1" customHeight="1">
      <c r="B476" s="139"/>
      <c r="C476" s="139"/>
      <c r="D476" s="139"/>
    </row>
    <row r="477" ht="12.75" hidden="1" customHeight="1">
      <c r="B477" s="139"/>
      <c r="C477" s="139"/>
      <c r="D477" s="139"/>
    </row>
    <row r="478" ht="12.75" hidden="1" customHeight="1">
      <c r="B478" s="139"/>
      <c r="C478" s="139"/>
      <c r="D478" s="139"/>
    </row>
    <row r="479" ht="12.75" hidden="1" customHeight="1">
      <c r="B479" s="139"/>
      <c r="C479" s="139"/>
      <c r="D479" s="139"/>
    </row>
    <row r="480" ht="12.75" hidden="1" customHeight="1">
      <c r="B480" s="139"/>
      <c r="C480" s="139"/>
      <c r="D480" s="139"/>
    </row>
    <row r="481" ht="12.75" hidden="1" customHeight="1">
      <c r="B481" s="139"/>
      <c r="C481" s="139"/>
      <c r="D481" s="139"/>
    </row>
    <row r="482" ht="12.75" hidden="1" customHeight="1">
      <c r="B482" s="139"/>
      <c r="C482" s="139"/>
      <c r="D482" s="139"/>
    </row>
    <row r="483" ht="12.75" hidden="1" customHeight="1">
      <c r="B483" s="139"/>
      <c r="C483" s="139"/>
      <c r="D483" s="139"/>
    </row>
    <row r="484" ht="12.75" hidden="1" customHeight="1">
      <c r="B484" s="139"/>
      <c r="C484" s="139"/>
      <c r="D484" s="139"/>
    </row>
    <row r="485" ht="12.75" hidden="1" customHeight="1">
      <c r="B485" s="139"/>
      <c r="C485" s="139"/>
      <c r="D485" s="139"/>
    </row>
    <row r="486" ht="12.75" hidden="1" customHeight="1">
      <c r="B486" s="139"/>
      <c r="C486" s="139"/>
      <c r="D486" s="139"/>
    </row>
    <row r="487" ht="12.75" hidden="1" customHeight="1">
      <c r="B487" s="139"/>
      <c r="C487" s="139"/>
      <c r="D487" s="139"/>
    </row>
    <row r="488" ht="12.75" hidden="1" customHeight="1">
      <c r="B488" s="139"/>
      <c r="C488" s="139"/>
      <c r="D488" s="139"/>
    </row>
    <row r="489" ht="12.75" hidden="1" customHeight="1">
      <c r="B489" s="139"/>
      <c r="C489" s="139"/>
      <c r="D489" s="139"/>
    </row>
    <row r="490" ht="12.75" hidden="1" customHeight="1">
      <c r="B490" s="139"/>
      <c r="C490" s="139"/>
      <c r="D490" s="139"/>
    </row>
    <row r="491" ht="12.75" hidden="1" customHeight="1">
      <c r="B491" s="139"/>
      <c r="C491" s="139"/>
      <c r="D491" s="139"/>
    </row>
    <row r="492" ht="12.75" hidden="1" customHeight="1">
      <c r="B492" s="139"/>
      <c r="C492" s="139"/>
      <c r="D492" s="139"/>
    </row>
    <row r="493" ht="12.75" hidden="1" customHeight="1">
      <c r="B493" s="139"/>
      <c r="C493" s="139"/>
      <c r="D493" s="139"/>
    </row>
    <row r="494" ht="12.75" hidden="1" customHeight="1">
      <c r="B494" s="139"/>
      <c r="C494" s="139"/>
      <c r="D494" s="139"/>
    </row>
    <row r="495" ht="12.75" hidden="1" customHeight="1">
      <c r="B495" s="139"/>
      <c r="C495" s="139"/>
      <c r="D495" s="139"/>
    </row>
    <row r="496" ht="12.75" hidden="1" customHeight="1">
      <c r="B496" s="139"/>
      <c r="C496" s="139"/>
      <c r="D496" s="139"/>
    </row>
    <row r="497" ht="12.75" hidden="1" customHeight="1">
      <c r="B497" s="139"/>
      <c r="C497" s="139"/>
      <c r="D497" s="139"/>
    </row>
    <row r="498" ht="12.75" hidden="1" customHeight="1">
      <c r="B498" s="139"/>
      <c r="C498" s="139"/>
      <c r="D498" s="139"/>
    </row>
    <row r="499" ht="12.75" hidden="1" customHeight="1">
      <c r="B499" s="139"/>
      <c r="C499" s="139"/>
      <c r="D499" s="139"/>
    </row>
    <row r="500" ht="12.75" hidden="1" customHeight="1">
      <c r="B500" s="139"/>
      <c r="C500" s="139"/>
      <c r="D500" s="139"/>
    </row>
    <row r="501" ht="12.75" hidden="1" customHeight="1">
      <c r="B501" s="139"/>
      <c r="C501" s="139"/>
      <c r="D501" s="139"/>
    </row>
    <row r="502" ht="12.75" hidden="1" customHeight="1">
      <c r="B502" s="139"/>
      <c r="C502" s="139"/>
      <c r="D502" s="139"/>
    </row>
    <row r="503" ht="12.75" hidden="1" customHeight="1">
      <c r="B503" s="139"/>
      <c r="C503" s="139"/>
      <c r="D503" s="139"/>
    </row>
    <row r="504" ht="12.75" hidden="1" customHeight="1">
      <c r="B504" s="139"/>
      <c r="C504" s="139"/>
      <c r="D504" s="139"/>
    </row>
    <row r="505" ht="12.75" hidden="1" customHeight="1">
      <c r="B505" s="139"/>
      <c r="C505" s="139"/>
      <c r="D505" s="139"/>
    </row>
    <row r="506" ht="12.75" hidden="1" customHeight="1">
      <c r="B506" s="139"/>
      <c r="C506" s="139"/>
      <c r="D506" s="139"/>
    </row>
    <row r="507" ht="12.75" hidden="1" customHeight="1">
      <c r="B507" s="139"/>
      <c r="C507" s="139"/>
      <c r="D507" s="139"/>
    </row>
    <row r="508" ht="12.75" hidden="1" customHeight="1">
      <c r="B508" s="139"/>
      <c r="C508" s="139"/>
      <c r="D508" s="139"/>
    </row>
    <row r="509" ht="12.75" hidden="1" customHeight="1">
      <c r="B509" s="139"/>
      <c r="C509" s="139"/>
      <c r="D509" s="139"/>
    </row>
    <row r="510" ht="12.75" hidden="1" customHeight="1">
      <c r="B510" s="139"/>
      <c r="C510" s="139"/>
      <c r="D510" s="139"/>
    </row>
    <row r="511" ht="12.75" hidden="1" customHeight="1">
      <c r="B511" s="139"/>
      <c r="C511" s="139"/>
      <c r="D511" s="139"/>
    </row>
    <row r="512" ht="12.75" hidden="1" customHeight="1">
      <c r="B512" s="139"/>
      <c r="C512" s="139"/>
      <c r="D512" s="139"/>
    </row>
    <row r="513" ht="12.75" hidden="1" customHeight="1">
      <c r="B513" s="139"/>
      <c r="C513" s="139"/>
      <c r="D513" s="139"/>
    </row>
    <row r="514" ht="12.75" hidden="1" customHeight="1">
      <c r="B514" s="139"/>
      <c r="C514" s="139"/>
      <c r="D514" s="139"/>
    </row>
    <row r="515" ht="12.75" hidden="1" customHeight="1">
      <c r="B515" s="139"/>
      <c r="C515" s="139"/>
      <c r="D515" s="139"/>
    </row>
    <row r="516" ht="12.75" hidden="1" customHeight="1">
      <c r="B516" s="139"/>
      <c r="C516" s="139"/>
      <c r="D516" s="139"/>
    </row>
    <row r="517" ht="12.75" hidden="1" customHeight="1">
      <c r="B517" s="139"/>
      <c r="C517" s="139"/>
      <c r="D517" s="139"/>
    </row>
    <row r="518" ht="12.75" hidden="1" customHeight="1">
      <c r="B518" s="139"/>
      <c r="C518" s="139"/>
      <c r="D518" s="139"/>
    </row>
    <row r="519" ht="12.75" hidden="1" customHeight="1">
      <c r="B519" s="139"/>
      <c r="C519" s="139"/>
      <c r="D519" s="139"/>
    </row>
    <row r="520" ht="12.75" hidden="1" customHeight="1">
      <c r="B520" s="139"/>
      <c r="C520" s="139"/>
      <c r="D520" s="139"/>
    </row>
    <row r="521" ht="12.75" hidden="1" customHeight="1">
      <c r="B521" s="139"/>
      <c r="C521" s="139"/>
      <c r="D521" s="139"/>
    </row>
    <row r="522" ht="12.75" hidden="1" customHeight="1">
      <c r="B522" s="139"/>
      <c r="C522" s="139"/>
      <c r="D522" s="139"/>
    </row>
    <row r="523" ht="12.75" hidden="1" customHeight="1">
      <c r="B523" s="139"/>
      <c r="C523" s="139"/>
      <c r="D523" s="139"/>
    </row>
    <row r="524" ht="12.75" hidden="1" customHeight="1">
      <c r="B524" s="139"/>
      <c r="C524" s="139"/>
      <c r="D524" s="139"/>
    </row>
    <row r="525" ht="12.75" hidden="1" customHeight="1">
      <c r="B525" s="139"/>
      <c r="C525" s="139"/>
      <c r="D525" s="139"/>
    </row>
    <row r="526" ht="12.75" hidden="1" customHeight="1">
      <c r="B526" s="139"/>
      <c r="C526" s="139"/>
      <c r="D526" s="139"/>
    </row>
    <row r="527" ht="12.75" hidden="1" customHeight="1">
      <c r="B527" s="139"/>
      <c r="C527" s="139"/>
      <c r="D527" s="139"/>
    </row>
    <row r="528" ht="12.75" hidden="1" customHeight="1">
      <c r="B528" s="139"/>
      <c r="C528" s="139"/>
      <c r="D528" s="139"/>
    </row>
    <row r="529" ht="12.75" hidden="1" customHeight="1">
      <c r="B529" s="139"/>
      <c r="C529" s="139"/>
      <c r="D529" s="139"/>
    </row>
    <row r="530" ht="12.75" hidden="1" customHeight="1">
      <c r="B530" s="139"/>
      <c r="C530" s="139"/>
      <c r="D530" s="139"/>
    </row>
    <row r="531" ht="12.75" hidden="1" customHeight="1">
      <c r="B531" s="139"/>
      <c r="C531" s="139"/>
      <c r="D531" s="139"/>
    </row>
    <row r="532" ht="12.75" hidden="1" customHeight="1">
      <c r="B532" s="139"/>
      <c r="C532" s="139"/>
      <c r="D532" s="139"/>
    </row>
    <row r="533" ht="12.75" hidden="1" customHeight="1">
      <c r="B533" s="139"/>
      <c r="C533" s="139"/>
      <c r="D533" s="139"/>
    </row>
    <row r="534" ht="12.75" hidden="1" customHeight="1">
      <c r="B534" s="139"/>
      <c r="C534" s="139"/>
      <c r="D534" s="139"/>
    </row>
    <row r="535" ht="12.75" hidden="1" customHeight="1">
      <c r="B535" s="139"/>
      <c r="C535" s="139"/>
      <c r="D535" s="139"/>
    </row>
    <row r="536" ht="12.75" hidden="1" customHeight="1">
      <c r="B536" s="139"/>
      <c r="C536" s="139"/>
      <c r="D536" s="139"/>
    </row>
    <row r="537" ht="12.75" hidden="1" customHeight="1">
      <c r="B537" s="139"/>
      <c r="C537" s="139"/>
      <c r="D537" s="139"/>
    </row>
    <row r="538" ht="12.75" hidden="1" customHeight="1">
      <c r="B538" s="139"/>
      <c r="C538" s="139"/>
      <c r="D538" s="139"/>
    </row>
    <row r="539" ht="12.75" hidden="1" customHeight="1">
      <c r="B539" s="139"/>
      <c r="C539" s="139"/>
      <c r="D539" s="139"/>
    </row>
    <row r="540" ht="12.75" hidden="1" customHeight="1">
      <c r="B540" s="139"/>
      <c r="C540" s="139"/>
      <c r="D540" s="139"/>
    </row>
    <row r="541" ht="12.75" hidden="1" customHeight="1">
      <c r="B541" s="139"/>
      <c r="C541" s="139"/>
      <c r="D541" s="139"/>
    </row>
    <row r="542" ht="12.75" hidden="1" customHeight="1">
      <c r="B542" s="139"/>
      <c r="C542" s="139"/>
      <c r="D542" s="139"/>
    </row>
    <row r="543" ht="12.75" hidden="1" customHeight="1">
      <c r="B543" s="139"/>
      <c r="C543" s="139"/>
      <c r="D543" s="139"/>
    </row>
    <row r="544" ht="12.75" hidden="1" customHeight="1">
      <c r="B544" s="139"/>
      <c r="C544" s="139"/>
      <c r="D544" s="139"/>
    </row>
    <row r="545" ht="12.75" hidden="1" customHeight="1">
      <c r="B545" s="139"/>
      <c r="C545" s="139"/>
      <c r="D545" s="139"/>
    </row>
    <row r="546" ht="12.75" hidden="1" customHeight="1">
      <c r="B546" s="139"/>
      <c r="C546" s="139"/>
      <c r="D546" s="139"/>
    </row>
    <row r="547" ht="12.75" hidden="1" customHeight="1">
      <c r="B547" s="139"/>
      <c r="C547" s="139"/>
      <c r="D547" s="139"/>
    </row>
    <row r="548" ht="12.75" hidden="1" customHeight="1">
      <c r="B548" s="139"/>
      <c r="C548" s="139"/>
      <c r="D548" s="139"/>
    </row>
    <row r="549" ht="12.75" hidden="1" customHeight="1">
      <c r="B549" s="139"/>
      <c r="C549" s="139"/>
      <c r="D549" s="139"/>
    </row>
    <row r="550" ht="12.75" hidden="1" customHeight="1">
      <c r="B550" s="139"/>
      <c r="C550" s="139"/>
      <c r="D550" s="139"/>
    </row>
    <row r="551" ht="12.75" hidden="1" customHeight="1">
      <c r="B551" s="139"/>
      <c r="C551" s="139"/>
      <c r="D551" s="139"/>
    </row>
    <row r="552" ht="12.75" hidden="1" customHeight="1">
      <c r="B552" s="139"/>
      <c r="C552" s="139"/>
      <c r="D552" s="139"/>
    </row>
    <row r="553" ht="12.75" hidden="1" customHeight="1">
      <c r="B553" s="139"/>
      <c r="C553" s="139"/>
      <c r="D553" s="139"/>
    </row>
    <row r="554" ht="12.75" hidden="1" customHeight="1">
      <c r="B554" s="139"/>
      <c r="C554" s="139"/>
      <c r="D554" s="139"/>
    </row>
    <row r="555" ht="12.75" hidden="1" customHeight="1">
      <c r="B555" s="139"/>
      <c r="C555" s="139"/>
      <c r="D555" s="139"/>
    </row>
    <row r="556" ht="12.75" hidden="1" customHeight="1">
      <c r="B556" s="139"/>
      <c r="C556" s="139"/>
      <c r="D556" s="139"/>
    </row>
    <row r="557" ht="12.75" hidden="1" customHeight="1">
      <c r="B557" s="139"/>
      <c r="C557" s="139"/>
      <c r="D557" s="139"/>
    </row>
    <row r="558" ht="12.75" hidden="1" customHeight="1">
      <c r="B558" s="139"/>
      <c r="C558" s="139"/>
      <c r="D558" s="139"/>
    </row>
    <row r="559" ht="12.75" hidden="1" customHeight="1">
      <c r="B559" s="139"/>
      <c r="C559" s="139"/>
      <c r="D559" s="139"/>
    </row>
    <row r="560" ht="12.75" hidden="1" customHeight="1">
      <c r="B560" s="139"/>
      <c r="C560" s="139"/>
      <c r="D560" s="139"/>
    </row>
    <row r="561" ht="12.75" hidden="1" customHeight="1">
      <c r="B561" s="139"/>
      <c r="C561" s="139"/>
      <c r="D561" s="139"/>
    </row>
    <row r="562" ht="12.75" hidden="1" customHeight="1">
      <c r="B562" s="139"/>
      <c r="C562" s="139"/>
      <c r="D562" s="139"/>
    </row>
    <row r="563" ht="12.75" hidden="1" customHeight="1">
      <c r="B563" s="139"/>
      <c r="C563" s="139"/>
      <c r="D563" s="139"/>
    </row>
    <row r="564" ht="12.75" hidden="1" customHeight="1">
      <c r="B564" s="139"/>
      <c r="C564" s="139"/>
      <c r="D564" s="139"/>
    </row>
    <row r="565" ht="12.75" hidden="1" customHeight="1">
      <c r="B565" s="139"/>
      <c r="C565" s="139"/>
      <c r="D565" s="139"/>
    </row>
    <row r="566" ht="12.75" hidden="1" customHeight="1">
      <c r="B566" s="139"/>
      <c r="C566" s="139"/>
      <c r="D566" s="139"/>
    </row>
    <row r="567" ht="12.75" hidden="1" customHeight="1">
      <c r="B567" s="139"/>
      <c r="C567" s="139"/>
      <c r="D567" s="139"/>
    </row>
    <row r="568" ht="12.75" hidden="1" customHeight="1">
      <c r="B568" s="139"/>
      <c r="C568" s="139"/>
      <c r="D568" s="139"/>
    </row>
    <row r="569" ht="12.75" hidden="1" customHeight="1">
      <c r="B569" s="139"/>
      <c r="C569" s="139"/>
      <c r="D569" s="139"/>
    </row>
    <row r="570" ht="12.75" hidden="1" customHeight="1">
      <c r="B570" s="139"/>
      <c r="C570" s="139"/>
      <c r="D570" s="139"/>
    </row>
    <row r="571" ht="12.75" hidden="1" customHeight="1">
      <c r="B571" s="139"/>
      <c r="C571" s="139"/>
      <c r="D571" s="139"/>
    </row>
    <row r="572" ht="12.75" hidden="1" customHeight="1">
      <c r="B572" s="139"/>
      <c r="C572" s="139"/>
      <c r="D572" s="139"/>
    </row>
    <row r="573" ht="12.75" hidden="1" customHeight="1">
      <c r="B573" s="139"/>
      <c r="C573" s="139"/>
      <c r="D573" s="139"/>
    </row>
    <row r="574" ht="12.75" hidden="1" customHeight="1">
      <c r="B574" s="139"/>
      <c r="C574" s="139"/>
      <c r="D574" s="139"/>
    </row>
    <row r="575" ht="12.75" hidden="1" customHeight="1">
      <c r="B575" s="139"/>
      <c r="C575" s="139"/>
      <c r="D575" s="139"/>
    </row>
    <row r="576" ht="12.75" hidden="1" customHeight="1">
      <c r="B576" s="139"/>
      <c r="C576" s="139"/>
      <c r="D576" s="139"/>
    </row>
    <row r="577" ht="12.75" hidden="1" customHeight="1">
      <c r="B577" s="139"/>
      <c r="C577" s="139"/>
      <c r="D577" s="139"/>
    </row>
    <row r="578" ht="12.75" hidden="1" customHeight="1">
      <c r="B578" s="139"/>
      <c r="C578" s="139"/>
      <c r="D578" s="139"/>
    </row>
    <row r="579" ht="12.75" hidden="1" customHeight="1">
      <c r="B579" s="139"/>
      <c r="C579" s="139"/>
      <c r="D579" s="139"/>
    </row>
    <row r="580" ht="12.75" hidden="1" customHeight="1">
      <c r="B580" s="139"/>
      <c r="C580" s="139"/>
      <c r="D580" s="139"/>
    </row>
    <row r="581" ht="12.75" hidden="1" customHeight="1">
      <c r="B581" s="139"/>
      <c r="C581" s="139"/>
      <c r="D581" s="139"/>
    </row>
    <row r="582" ht="12.75" hidden="1" customHeight="1">
      <c r="B582" s="139"/>
      <c r="C582" s="139"/>
      <c r="D582" s="139"/>
    </row>
    <row r="583" ht="12.75" hidden="1" customHeight="1">
      <c r="B583" s="139"/>
      <c r="C583" s="139"/>
      <c r="D583" s="139"/>
    </row>
    <row r="584" ht="12.75" hidden="1" customHeight="1">
      <c r="B584" s="139"/>
      <c r="C584" s="139"/>
      <c r="D584" s="139"/>
    </row>
    <row r="585" ht="12.75" hidden="1" customHeight="1">
      <c r="B585" s="139"/>
      <c r="C585" s="139"/>
      <c r="D585" s="139"/>
    </row>
    <row r="586" ht="12.75" hidden="1" customHeight="1">
      <c r="B586" s="139"/>
      <c r="C586" s="139"/>
      <c r="D586" s="139"/>
    </row>
    <row r="587" ht="12.75" hidden="1" customHeight="1">
      <c r="B587" s="139"/>
      <c r="C587" s="139"/>
      <c r="D587" s="139"/>
    </row>
    <row r="588" ht="12.75" hidden="1" customHeight="1">
      <c r="B588" s="139"/>
      <c r="C588" s="139"/>
      <c r="D588" s="139"/>
    </row>
    <row r="589" ht="12.75" hidden="1" customHeight="1">
      <c r="B589" s="139"/>
      <c r="C589" s="139"/>
      <c r="D589" s="139"/>
    </row>
    <row r="590" ht="12.75" hidden="1" customHeight="1">
      <c r="B590" s="139"/>
      <c r="C590" s="139"/>
      <c r="D590" s="139"/>
    </row>
    <row r="591" ht="12.75" hidden="1" customHeight="1">
      <c r="B591" s="139"/>
      <c r="C591" s="139"/>
      <c r="D591" s="139"/>
    </row>
    <row r="592" ht="12.75" hidden="1" customHeight="1">
      <c r="B592" s="139"/>
      <c r="C592" s="139"/>
      <c r="D592" s="139"/>
    </row>
    <row r="593" ht="12.75" hidden="1" customHeight="1">
      <c r="B593" s="139"/>
      <c r="C593" s="139"/>
      <c r="D593" s="139"/>
    </row>
    <row r="594" ht="12.75" hidden="1" customHeight="1">
      <c r="B594" s="139"/>
      <c r="C594" s="139"/>
      <c r="D594" s="139"/>
    </row>
    <row r="595" ht="12.75" hidden="1" customHeight="1">
      <c r="B595" s="139"/>
      <c r="C595" s="139"/>
      <c r="D595" s="139"/>
    </row>
    <row r="596" ht="12.75" hidden="1" customHeight="1">
      <c r="B596" s="139"/>
      <c r="C596" s="139"/>
      <c r="D596" s="139"/>
    </row>
    <row r="597" ht="12.75" hidden="1" customHeight="1">
      <c r="B597" s="139"/>
      <c r="C597" s="139"/>
      <c r="D597" s="139"/>
    </row>
    <row r="598" ht="12.75" hidden="1" customHeight="1">
      <c r="B598" s="139"/>
      <c r="C598" s="139"/>
      <c r="D598" s="139"/>
    </row>
    <row r="599" ht="12.75" hidden="1" customHeight="1">
      <c r="B599" s="139"/>
      <c r="C599" s="139"/>
      <c r="D599" s="139"/>
    </row>
    <row r="600" ht="12.75" hidden="1" customHeight="1">
      <c r="B600" s="139"/>
      <c r="C600" s="139"/>
      <c r="D600" s="139"/>
    </row>
    <row r="601" ht="12.75" hidden="1" customHeight="1">
      <c r="B601" s="139"/>
      <c r="C601" s="139"/>
      <c r="D601" s="139"/>
    </row>
    <row r="602" ht="12.75" hidden="1" customHeight="1">
      <c r="B602" s="139"/>
      <c r="C602" s="139"/>
      <c r="D602" s="139"/>
    </row>
    <row r="603" ht="12.75" hidden="1" customHeight="1">
      <c r="B603" s="139"/>
      <c r="C603" s="139"/>
      <c r="D603" s="139"/>
    </row>
    <row r="604" ht="12.75" hidden="1" customHeight="1">
      <c r="B604" s="139"/>
      <c r="C604" s="139"/>
      <c r="D604" s="139"/>
    </row>
    <row r="605" ht="12.75" hidden="1" customHeight="1">
      <c r="B605" s="139"/>
      <c r="C605" s="139"/>
      <c r="D605" s="139"/>
    </row>
    <row r="606" ht="12.75" hidden="1" customHeight="1">
      <c r="B606" s="139"/>
      <c r="C606" s="139"/>
      <c r="D606" s="139"/>
    </row>
    <row r="607" ht="12.75" hidden="1" customHeight="1">
      <c r="B607" s="139"/>
      <c r="C607" s="139"/>
      <c r="D607" s="139"/>
    </row>
    <row r="608" ht="12.75" hidden="1" customHeight="1">
      <c r="B608" s="139"/>
      <c r="C608" s="139"/>
      <c r="D608" s="139"/>
    </row>
    <row r="609" ht="12.75" hidden="1" customHeight="1">
      <c r="B609" s="139"/>
      <c r="C609" s="139"/>
      <c r="D609" s="139"/>
    </row>
    <row r="610" ht="12.75" hidden="1" customHeight="1">
      <c r="B610" s="139"/>
      <c r="C610" s="139"/>
      <c r="D610" s="139"/>
    </row>
    <row r="611" ht="12.75" hidden="1" customHeight="1">
      <c r="B611" s="139"/>
      <c r="C611" s="139"/>
      <c r="D611" s="139"/>
    </row>
    <row r="612" ht="12.75" hidden="1" customHeight="1">
      <c r="B612" s="139"/>
      <c r="C612" s="139"/>
      <c r="D612" s="139"/>
    </row>
    <row r="613" ht="12.75" hidden="1" customHeight="1">
      <c r="B613" s="139"/>
      <c r="C613" s="139"/>
      <c r="D613" s="139"/>
    </row>
    <row r="614" ht="12.75" hidden="1" customHeight="1">
      <c r="B614" s="139"/>
      <c r="C614" s="139"/>
      <c r="D614" s="139"/>
    </row>
    <row r="615" ht="12.75" hidden="1" customHeight="1">
      <c r="B615" s="139"/>
      <c r="C615" s="139"/>
      <c r="D615" s="139"/>
    </row>
    <row r="616" ht="12.75" hidden="1" customHeight="1">
      <c r="B616" s="139"/>
      <c r="C616" s="139"/>
      <c r="D616" s="139"/>
    </row>
    <row r="617" ht="12.75" hidden="1" customHeight="1">
      <c r="B617" s="139"/>
      <c r="C617" s="139"/>
      <c r="D617" s="139"/>
    </row>
    <row r="618" ht="12.75" hidden="1" customHeight="1">
      <c r="B618" s="139"/>
      <c r="C618" s="139"/>
      <c r="D618" s="139"/>
    </row>
    <row r="619" ht="12.75" hidden="1" customHeight="1">
      <c r="B619" s="139"/>
      <c r="C619" s="139"/>
      <c r="D619" s="139"/>
    </row>
    <row r="620" ht="12.75" hidden="1" customHeight="1">
      <c r="B620" s="139"/>
      <c r="C620" s="139"/>
      <c r="D620" s="139"/>
    </row>
    <row r="621" ht="12.75" hidden="1" customHeight="1">
      <c r="B621" s="139"/>
      <c r="C621" s="139"/>
      <c r="D621" s="139"/>
    </row>
    <row r="622" ht="12.75" hidden="1" customHeight="1">
      <c r="B622" s="139"/>
      <c r="C622" s="139"/>
      <c r="D622" s="139"/>
    </row>
    <row r="623" ht="12.75" hidden="1" customHeight="1">
      <c r="B623" s="139"/>
      <c r="C623" s="139"/>
      <c r="D623" s="139"/>
    </row>
    <row r="624" ht="12.75" hidden="1" customHeight="1">
      <c r="B624" s="139"/>
      <c r="C624" s="139"/>
      <c r="D624" s="139"/>
    </row>
    <row r="625" ht="12.75" hidden="1" customHeight="1">
      <c r="B625" s="139"/>
      <c r="C625" s="139"/>
      <c r="D625" s="139"/>
    </row>
    <row r="626" ht="12.75" hidden="1" customHeight="1">
      <c r="B626" s="139"/>
      <c r="C626" s="139"/>
      <c r="D626" s="139"/>
    </row>
    <row r="627" ht="12.75" hidden="1" customHeight="1">
      <c r="B627" s="139"/>
      <c r="C627" s="139"/>
      <c r="D627" s="139"/>
    </row>
    <row r="628" ht="12.75" hidden="1" customHeight="1">
      <c r="B628" s="139"/>
      <c r="C628" s="139"/>
      <c r="D628" s="139"/>
    </row>
    <row r="629" ht="12.75" hidden="1" customHeight="1">
      <c r="B629" s="139"/>
      <c r="C629" s="139"/>
      <c r="D629" s="139"/>
    </row>
    <row r="630" ht="12.75" hidden="1" customHeight="1">
      <c r="B630" s="139"/>
      <c r="C630" s="139"/>
      <c r="D630" s="139"/>
    </row>
    <row r="631" ht="12.75" hidden="1" customHeight="1">
      <c r="B631" s="139"/>
      <c r="C631" s="139"/>
      <c r="D631" s="139"/>
    </row>
    <row r="632" ht="12.75" hidden="1" customHeight="1">
      <c r="B632" s="139"/>
      <c r="C632" s="139"/>
      <c r="D632" s="139"/>
    </row>
    <row r="633" ht="12.75" hidden="1" customHeight="1">
      <c r="B633" s="139"/>
      <c r="C633" s="139"/>
      <c r="D633" s="139"/>
    </row>
    <row r="634" ht="12.75" hidden="1" customHeight="1">
      <c r="B634" s="139"/>
      <c r="C634" s="139"/>
      <c r="D634" s="139"/>
    </row>
    <row r="635" ht="12.75" hidden="1" customHeight="1">
      <c r="B635" s="139"/>
      <c r="C635" s="139"/>
      <c r="D635" s="139"/>
    </row>
    <row r="636" ht="12.75" hidden="1" customHeight="1">
      <c r="B636" s="139"/>
      <c r="C636" s="139"/>
      <c r="D636" s="139"/>
    </row>
    <row r="637" ht="12.75" hidden="1" customHeight="1">
      <c r="B637" s="139"/>
      <c r="C637" s="139"/>
      <c r="D637" s="139"/>
    </row>
    <row r="638" ht="12.75" hidden="1" customHeight="1">
      <c r="B638" s="139"/>
      <c r="C638" s="139"/>
      <c r="D638" s="139"/>
    </row>
    <row r="639" ht="12.75" hidden="1" customHeight="1">
      <c r="B639" s="139"/>
      <c r="C639" s="139"/>
      <c r="D639" s="139"/>
    </row>
    <row r="640" ht="12.75" hidden="1" customHeight="1">
      <c r="B640" s="139"/>
      <c r="C640" s="139"/>
      <c r="D640" s="139"/>
    </row>
    <row r="641" ht="12.75" hidden="1" customHeight="1">
      <c r="B641" s="139"/>
      <c r="C641" s="139"/>
      <c r="D641" s="139"/>
    </row>
    <row r="642" ht="12.75" hidden="1" customHeight="1">
      <c r="B642" s="139"/>
      <c r="C642" s="139"/>
      <c r="D642" s="139"/>
    </row>
    <row r="643" ht="12.75" hidden="1" customHeight="1">
      <c r="B643" s="139"/>
      <c r="C643" s="139"/>
      <c r="D643" s="139"/>
    </row>
    <row r="644" ht="12.75" hidden="1" customHeight="1">
      <c r="B644" s="139"/>
      <c r="C644" s="139"/>
      <c r="D644" s="139"/>
    </row>
    <row r="645" ht="12.75" hidden="1" customHeight="1">
      <c r="B645" s="139"/>
      <c r="C645" s="139"/>
      <c r="D645" s="139"/>
    </row>
    <row r="646" ht="12.75" hidden="1" customHeight="1">
      <c r="B646" s="139"/>
      <c r="C646" s="139"/>
      <c r="D646" s="139"/>
    </row>
    <row r="647" ht="12.75" hidden="1" customHeight="1">
      <c r="B647" s="139"/>
      <c r="C647" s="139"/>
      <c r="D647" s="139"/>
    </row>
    <row r="648" ht="12.75" hidden="1" customHeight="1">
      <c r="B648" s="139"/>
      <c r="C648" s="139"/>
      <c r="D648" s="139"/>
    </row>
    <row r="649" ht="12.75" hidden="1" customHeight="1">
      <c r="B649" s="139"/>
      <c r="C649" s="139"/>
      <c r="D649" s="139"/>
    </row>
    <row r="650" ht="12.75" hidden="1" customHeight="1">
      <c r="B650" s="139"/>
      <c r="C650" s="139"/>
      <c r="D650" s="139"/>
    </row>
    <row r="651" ht="12.75" hidden="1" customHeight="1">
      <c r="B651" s="139"/>
      <c r="C651" s="139"/>
      <c r="D651" s="139"/>
    </row>
    <row r="652" ht="12.75" hidden="1" customHeight="1">
      <c r="B652" s="139"/>
      <c r="C652" s="139"/>
      <c r="D652" s="139"/>
    </row>
    <row r="653" ht="12.75" hidden="1" customHeight="1">
      <c r="B653" s="139"/>
      <c r="C653" s="139"/>
      <c r="D653" s="139"/>
    </row>
    <row r="654" ht="12.75" hidden="1" customHeight="1">
      <c r="B654" s="139"/>
      <c r="C654" s="139"/>
      <c r="D654" s="139"/>
    </row>
    <row r="655" ht="12.75" hidden="1" customHeight="1">
      <c r="B655" s="139"/>
      <c r="C655" s="139"/>
      <c r="D655" s="139"/>
    </row>
    <row r="656" ht="12.75" hidden="1" customHeight="1">
      <c r="B656" s="139"/>
      <c r="C656" s="139"/>
      <c r="D656" s="139"/>
    </row>
    <row r="657" ht="12.75" hidden="1" customHeight="1">
      <c r="B657" s="139"/>
      <c r="C657" s="139"/>
      <c r="D657" s="139"/>
    </row>
    <row r="658" ht="12.75" hidden="1" customHeight="1">
      <c r="B658" s="139"/>
      <c r="C658" s="139"/>
      <c r="D658" s="139"/>
    </row>
    <row r="659" ht="12.75" hidden="1" customHeight="1">
      <c r="B659" s="139"/>
      <c r="C659" s="139"/>
      <c r="D659" s="139"/>
    </row>
    <row r="660" ht="12.75" hidden="1" customHeight="1">
      <c r="B660" s="139"/>
      <c r="C660" s="139"/>
      <c r="D660" s="139"/>
    </row>
    <row r="661" ht="12.75" hidden="1" customHeight="1">
      <c r="B661" s="139"/>
      <c r="C661" s="139"/>
      <c r="D661" s="139"/>
    </row>
    <row r="662" ht="12.75" hidden="1" customHeight="1">
      <c r="B662" s="139"/>
      <c r="C662" s="139"/>
      <c r="D662" s="139"/>
    </row>
    <row r="663" ht="12.75" hidden="1" customHeight="1">
      <c r="B663" s="139"/>
      <c r="C663" s="139"/>
      <c r="D663" s="139"/>
    </row>
    <row r="664" ht="12.75" hidden="1" customHeight="1">
      <c r="B664" s="139"/>
      <c r="C664" s="139"/>
      <c r="D664" s="139"/>
    </row>
    <row r="665" ht="12.75" hidden="1" customHeight="1">
      <c r="B665" s="139"/>
      <c r="C665" s="139"/>
      <c r="D665" s="139"/>
    </row>
    <row r="666" ht="12.75" hidden="1" customHeight="1">
      <c r="B666" s="139"/>
      <c r="C666" s="139"/>
      <c r="D666" s="139"/>
    </row>
    <row r="667" ht="12.75" hidden="1" customHeight="1">
      <c r="B667" s="139"/>
      <c r="C667" s="139"/>
      <c r="D667" s="139"/>
    </row>
    <row r="668" ht="12.75" hidden="1" customHeight="1">
      <c r="B668" s="139"/>
      <c r="C668" s="139"/>
      <c r="D668" s="139"/>
    </row>
    <row r="669" ht="12.75" hidden="1" customHeight="1">
      <c r="B669" s="139"/>
      <c r="C669" s="139"/>
      <c r="D669" s="139"/>
    </row>
    <row r="670" ht="12.75" hidden="1" customHeight="1">
      <c r="B670" s="139"/>
      <c r="C670" s="139"/>
      <c r="D670" s="139"/>
    </row>
    <row r="671" ht="12.75" hidden="1" customHeight="1">
      <c r="B671" s="139"/>
      <c r="C671" s="139"/>
      <c r="D671" s="139"/>
    </row>
    <row r="672" ht="12.75" hidden="1" customHeight="1">
      <c r="B672" s="139"/>
      <c r="C672" s="139"/>
      <c r="D672" s="139"/>
    </row>
    <row r="673" ht="12.75" hidden="1" customHeight="1">
      <c r="B673" s="139"/>
      <c r="C673" s="139"/>
      <c r="D673" s="139"/>
    </row>
    <row r="674" ht="12.75" hidden="1" customHeight="1">
      <c r="B674" s="139"/>
      <c r="C674" s="139"/>
      <c r="D674" s="139"/>
    </row>
    <row r="675" ht="12.75" hidden="1" customHeight="1">
      <c r="B675" s="139"/>
      <c r="C675" s="139"/>
      <c r="D675" s="139"/>
    </row>
    <row r="676" ht="12.75" hidden="1" customHeight="1">
      <c r="B676" s="139"/>
      <c r="C676" s="139"/>
      <c r="D676" s="139"/>
    </row>
    <row r="677" ht="12.75" hidden="1" customHeight="1">
      <c r="B677" s="139"/>
      <c r="C677" s="139"/>
      <c r="D677" s="139"/>
    </row>
    <row r="678" ht="12.75" hidden="1" customHeight="1">
      <c r="B678" s="139"/>
      <c r="C678" s="139"/>
      <c r="D678" s="139"/>
    </row>
    <row r="679" ht="12.75" hidden="1" customHeight="1">
      <c r="B679" s="139"/>
      <c r="C679" s="139"/>
      <c r="D679" s="139"/>
    </row>
    <row r="680" ht="12.75" hidden="1" customHeight="1">
      <c r="B680" s="139"/>
      <c r="C680" s="139"/>
      <c r="D680" s="139"/>
    </row>
    <row r="681" ht="12.75" hidden="1" customHeight="1">
      <c r="B681" s="139"/>
      <c r="C681" s="139"/>
      <c r="D681" s="139"/>
    </row>
    <row r="682" ht="12.75" hidden="1" customHeight="1">
      <c r="B682" s="139"/>
      <c r="C682" s="139"/>
      <c r="D682" s="139"/>
    </row>
    <row r="683" ht="12.75" hidden="1" customHeight="1">
      <c r="B683" s="139"/>
      <c r="C683" s="139"/>
      <c r="D683" s="139"/>
    </row>
    <row r="684" ht="12.75" hidden="1" customHeight="1">
      <c r="B684" s="139"/>
      <c r="C684" s="139"/>
      <c r="D684" s="139"/>
    </row>
    <row r="685" ht="12.75" hidden="1" customHeight="1">
      <c r="B685" s="139"/>
      <c r="C685" s="139"/>
      <c r="D685" s="139"/>
    </row>
    <row r="686" ht="12.75" hidden="1" customHeight="1">
      <c r="B686" s="139"/>
      <c r="C686" s="139"/>
      <c r="D686" s="139"/>
    </row>
    <row r="687" ht="12.75" hidden="1" customHeight="1">
      <c r="B687" s="139"/>
      <c r="C687" s="139"/>
      <c r="D687" s="139"/>
    </row>
    <row r="688" ht="12.75" hidden="1" customHeight="1">
      <c r="B688" s="139"/>
      <c r="C688" s="139"/>
      <c r="D688" s="139"/>
    </row>
    <row r="689" ht="12.75" hidden="1" customHeight="1">
      <c r="B689" s="139"/>
      <c r="C689" s="139"/>
      <c r="D689" s="139"/>
    </row>
    <row r="690" ht="12.75" hidden="1" customHeight="1">
      <c r="B690" s="139"/>
      <c r="C690" s="139"/>
      <c r="D690" s="139"/>
    </row>
    <row r="691" ht="12.75" hidden="1" customHeight="1">
      <c r="B691" s="139"/>
      <c r="C691" s="139"/>
      <c r="D691" s="139"/>
    </row>
    <row r="692" ht="12.75" hidden="1" customHeight="1">
      <c r="B692" s="139"/>
      <c r="C692" s="139"/>
      <c r="D692" s="139"/>
    </row>
    <row r="693" ht="12.75" hidden="1" customHeight="1">
      <c r="B693" s="139"/>
      <c r="C693" s="139"/>
      <c r="D693" s="139"/>
    </row>
    <row r="694" ht="12.75" hidden="1" customHeight="1">
      <c r="B694" s="139"/>
      <c r="C694" s="139"/>
      <c r="D694" s="139"/>
    </row>
    <row r="695" ht="12.75" hidden="1" customHeight="1">
      <c r="B695" s="139"/>
      <c r="C695" s="139"/>
      <c r="D695" s="139"/>
    </row>
    <row r="696" ht="12.75" hidden="1" customHeight="1">
      <c r="B696" s="139"/>
      <c r="C696" s="139"/>
      <c r="D696" s="139"/>
    </row>
    <row r="697" ht="12.75" hidden="1" customHeight="1">
      <c r="B697" s="139"/>
      <c r="C697" s="139"/>
      <c r="D697" s="139"/>
    </row>
    <row r="698" ht="12.75" hidden="1" customHeight="1">
      <c r="B698" s="139"/>
      <c r="C698" s="139"/>
      <c r="D698" s="139"/>
    </row>
    <row r="699" ht="12.75" hidden="1" customHeight="1">
      <c r="B699" s="139"/>
      <c r="C699" s="139"/>
      <c r="D699" s="139"/>
    </row>
    <row r="700" ht="12.75" hidden="1" customHeight="1">
      <c r="B700" s="139"/>
      <c r="C700" s="139"/>
      <c r="D700" s="139"/>
    </row>
    <row r="701" ht="12.75" hidden="1" customHeight="1">
      <c r="B701" s="139"/>
      <c r="C701" s="139"/>
      <c r="D701" s="139"/>
    </row>
    <row r="702" ht="12.75" hidden="1" customHeight="1">
      <c r="B702" s="139"/>
      <c r="C702" s="139"/>
      <c r="D702" s="139"/>
    </row>
    <row r="703" ht="12.75" hidden="1" customHeight="1">
      <c r="B703" s="139"/>
      <c r="C703" s="139"/>
      <c r="D703" s="139"/>
    </row>
    <row r="704" ht="12.75" hidden="1" customHeight="1">
      <c r="B704" s="139"/>
      <c r="C704" s="139"/>
      <c r="D704" s="139"/>
    </row>
    <row r="705" ht="12.75" hidden="1" customHeight="1">
      <c r="B705" s="139"/>
      <c r="C705" s="139"/>
      <c r="D705" s="139"/>
    </row>
    <row r="706" ht="12.75" hidden="1" customHeight="1">
      <c r="B706" s="139"/>
      <c r="C706" s="139"/>
      <c r="D706" s="139"/>
    </row>
    <row r="707" ht="12.75" hidden="1" customHeight="1">
      <c r="B707" s="139"/>
      <c r="C707" s="139"/>
      <c r="D707" s="139"/>
    </row>
    <row r="708" ht="12.75" hidden="1" customHeight="1">
      <c r="B708" s="139"/>
      <c r="C708" s="139"/>
      <c r="D708" s="139"/>
    </row>
    <row r="709" ht="12.75" hidden="1" customHeight="1">
      <c r="B709" s="139"/>
      <c r="C709" s="139"/>
      <c r="D709" s="139"/>
    </row>
    <row r="710" ht="12.75" hidden="1" customHeight="1">
      <c r="B710" s="139"/>
      <c r="C710" s="139"/>
      <c r="D710" s="139"/>
    </row>
    <row r="711" ht="12.75" hidden="1" customHeight="1">
      <c r="B711" s="139"/>
      <c r="C711" s="139"/>
      <c r="D711" s="139"/>
    </row>
    <row r="712" ht="12.75" hidden="1" customHeight="1">
      <c r="B712" s="139"/>
      <c r="C712" s="139"/>
      <c r="D712" s="139"/>
    </row>
    <row r="713" ht="12.75" hidden="1" customHeight="1">
      <c r="B713" s="139"/>
      <c r="C713" s="139"/>
      <c r="D713" s="139"/>
    </row>
    <row r="714" ht="12.75" hidden="1" customHeight="1">
      <c r="B714" s="139"/>
      <c r="C714" s="139"/>
      <c r="D714" s="139"/>
    </row>
    <row r="715" ht="12.75" hidden="1" customHeight="1">
      <c r="B715" s="139"/>
      <c r="C715" s="139"/>
      <c r="D715" s="139"/>
    </row>
    <row r="716" ht="12.75" hidden="1" customHeight="1">
      <c r="B716" s="139"/>
      <c r="C716" s="139"/>
      <c r="D716" s="139"/>
    </row>
    <row r="717" ht="12.75" hidden="1" customHeight="1">
      <c r="B717" s="139"/>
      <c r="C717" s="139"/>
      <c r="D717" s="139"/>
    </row>
    <row r="718" ht="12.75" hidden="1" customHeight="1">
      <c r="B718" s="139"/>
      <c r="C718" s="139"/>
      <c r="D718" s="139"/>
    </row>
    <row r="719" ht="12.75" hidden="1" customHeight="1">
      <c r="B719" s="139"/>
      <c r="C719" s="139"/>
      <c r="D719" s="139"/>
    </row>
    <row r="720" ht="12.75" hidden="1" customHeight="1">
      <c r="B720" s="139"/>
      <c r="C720" s="139"/>
      <c r="D720" s="139"/>
    </row>
    <row r="721" ht="12.75" hidden="1" customHeight="1">
      <c r="B721" s="139"/>
      <c r="C721" s="139"/>
      <c r="D721" s="139"/>
    </row>
    <row r="722" ht="12.75" hidden="1" customHeight="1">
      <c r="B722" s="139"/>
      <c r="C722" s="139"/>
      <c r="D722" s="139"/>
    </row>
    <row r="723" ht="12.75" hidden="1" customHeight="1">
      <c r="B723" s="139"/>
      <c r="C723" s="139"/>
      <c r="D723" s="139"/>
    </row>
    <row r="724" ht="12.75" hidden="1" customHeight="1">
      <c r="B724" s="139"/>
      <c r="C724" s="139"/>
      <c r="D724" s="139"/>
    </row>
    <row r="725" ht="12.75" hidden="1" customHeight="1">
      <c r="B725" s="139"/>
      <c r="C725" s="139"/>
      <c r="D725" s="139"/>
    </row>
    <row r="726" ht="12.75" hidden="1" customHeight="1">
      <c r="B726" s="139"/>
      <c r="C726" s="139"/>
      <c r="D726" s="139"/>
    </row>
    <row r="727" ht="12.75" hidden="1" customHeight="1">
      <c r="B727" s="139"/>
      <c r="C727" s="139"/>
      <c r="D727" s="139"/>
    </row>
    <row r="728" ht="12.75" hidden="1" customHeight="1">
      <c r="B728" s="139"/>
      <c r="C728" s="139"/>
      <c r="D728" s="139"/>
    </row>
    <row r="729" ht="12.75" hidden="1" customHeight="1">
      <c r="B729" s="139"/>
      <c r="C729" s="139"/>
      <c r="D729" s="139"/>
    </row>
    <row r="730" ht="12.75" hidden="1" customHeight="1">
      <c r="B730" s="139"/>
      <c r="C730" s="139"/>
      <c r="D730" s="139"/>
    </row>
    <row r="731" ht="12.75" hidden="1" customHeight="1">
      <c r="B731" s="139"/>
      <c r="C731" s="139"/>
      <c r="D731" s="139"/>
    </row>
    <row r="732" ht="12.75" hidden="1" customHeight="1">
      <c r="B732" s="139"/>
      <c r="C732" s="139"/>
      <c r="D732" s="139"/>
    </row>
    <row r="733" ht="12.75" hidden="1" customHeight="1">
      <c r="B733" s="139"/>
      <c r="C733" s="139"/>
      <c r="D733" s="139"/>
    </row>
    <row r="734" ht="12.75" hidden="1" customHeight="1">
      <c r="B734" s="139"/>
      <c r="C734" s="139"/>
      <c r="D734" s="139"/>
    </row>
    <row r="735" ht="12.75" hidden="1" customHeight="1">
      <c r="B735" s="139"/>
      <c r="C735" s="139"/>
      <c r="D735" s="139"/>
    </row>
    <row r="736" ht="12.75" hidden="1" customHeight="1">
      <c r="B736" s="139"/>
      <c r="C736" s="139"/>
      <c r="D736" s="139"/>
    </row>
    <row r="737" ht="12.75" hidden="1" customHeight="1">
      <c r="B737" s="139"/>
      <c r="C737" s="139"/>
      <c r="D737" s="139"/>
    </row>
    <row r="738" ht="12.75" hidden="1" customHeight="1">
      <c r="B738" s="139"/>
      <c r="C738" s="139"/>
      <c r="D738" s="139"/>
    </row>
    <row r="739" ht="12.75" hidden="1" customHeight="1">
      <c r="B739" s="139"/>
      <c r="C739" s="139"/>
      <c r="D739" s="139"/>
    </row>
    <row r="740" ht="12.75" hidden="1" customHeight="1">
      <c r="B740" s="139"/>
      <c r="C740" s="139"/>
      <c r="D740" s="139"/>
    </row>
    <row r="741" ht="12.75" hidden="1" customHeight="1">
      <c r="B741" s="139"/>
      <c r="C741" s="139"/>
      <c r="D741" s="139"/>
    </row>
    <row r="742" ht="12.75" hidden="1" customHeight="1">
      <c r="B742" s="139"/>
      <c r="C742" s="139"/>
      <c r="D742" s="139"/>
    </row>
    <row r="743" ht="12.75" hidden="1" customHeight="1">
      <c r="B743" s="139"/>
      <c r="C743" s="139"/>
      <c r="D743" s="139"/>
    </row>
    <row r="744" ht="12.75" hidden="1" customHeight="1">
      <c r="B744" s="139"/>
      <c r="C744" s="139"/>
      <c r="D744" s="139"/>
    </row>
    <row r="745" ht="12.75" hidden="1" customHeight="1">
      <c r="B745" s="139"/>
      <c r="C745" s="139"/>
      <c r="D745" s="139"/>
    </row>
    <row r="746" ht="12.75" hidden="1" customHeight="1">
      <c r="B746" s="139"/>
      <c r="C746" s="139"/>
      <c r="D746" s="139"/>
    </row>
    <row r="747" ht="12.75" hidden="1" customHeight="1">
      <c r="B747" s="139"/>
      <c r="C747" s="139"/>
      <c r="D747" s="139"/>
    </row>
    <row r="748" ht="12.75" hidden="1" customHeight="1">
      <c r="B748" s="139"/>
      <c r="C748" s="139"/>
      <c r="D748" s="139"/>
    </row>
    <row r="749" ht="12.75" hidden="1" customHeight="1">
      <c r="B749" s="139"/>
      <c r="C749" s="139"/>
      <c r="D749" s="139"/>
    </row>
    <row r="750" ht="12.75" hidden="1" customHeight="1">
      <c r="B750" s="139"/>
      <c r="C750" s="139"/>
      <c r="D750" s="139"/>
    </row>
    <row r="751" ht="12.75" hidden="1" customHeight="1">
      <c r="B751" s="139"/>
      <c r="C751" s="139"/>
      <c r="D751" s="139"/>
    </row>
    <row r="752" ht="12.75" hidden="1" customHeight="1">
      <c r="B752" s="139"/>
      <c r="C752" s="139"/>
      <c r="D752" s="139"/>
    </row>
    <row r="753" ht="12.75" hidden="1" customHeight="1">
      <c r="B753" s="139"/>
      <c r="C753" s="139"/>
      <c r="D753" s="139"/>
    </row>
    <row r="754" ht="12.75" hidden="1" customHeight="1">
      <c r="B754" s="139"/>
      <c r="C754" s="139"/>
      <c r="D754" s="139"/>
    </row>
    <row r="755" ht="12.75" hidden="1" customHeight="1">
      <c r="B755" s="139"/>
      <c r="C755" s="139"/>
      <c r="D755" s="139"/>
    </row>
    <row r="756" ht="12.75" hidden="1" customHeight="1">
      <c r="B756" s="139"/>
      <c r="C756" s="139"/>
      <c r="D756" s="139"/>
    </row>
    <row r="757" ht="12.75" hidden="1" customHeight="1">
      <c r="B757" s="139"/>
      <c r="C757" s="139"/>
      <c r="D757" s="139"/>
    </row>
    <row r="758" ht="12.75" hidden="1" customHeight="1">
      <c r="B758" s="139"/>
      <c r="C758" s="139"/>
      <c r="D758" s="139"/>
    </row>
    <row r="759" ht="12.75" hidden="1" customHeight="1">
      <c r="B759" s="139"/>
      <c r="C759" s="139"/>
      <c r="D759" s="139"/>
    </row>
    <row r="760" ht="12.75" hidden="1" customHeight="1">
      <c r="B760" s="139"/>
      <c r="C760" s="139"/>
      <c r="D760" s="139"/>
    </row>
    <row r="761" ht="12.75" hidden="1" customHeight="1">
      <c r="B761" s="139"/>
      <c r="C761" s="139"/>
      <c r="D761" s="139"/>
    </row>
    <row r="762" ht="12.75" hidden="1" customHeight="1">
      <c r="B762" s="139"/>
      <c r="C762" s="139"/>
      <c r="D762" s="139"/>
    </row>
    <row r="763" ht="12.75" hidden="1" customHeight="1">
      <c r="B763" s="139"/>
      <c r="C763" s="139"/>
      <c r="D763" s="139"/>
    </row>
    <row r="764" ht="12.75" hidden="1" customHeight="1">
      <c r="B764" s="139"/>
      <c r="C764" s="139"/>
      <c r="D764" s="139"/>
    </row>
    <row r="765" ht="12.75" hidden="1" customHeight="1">
      <c r="B765" s="139"/>
      <c r="C765" s="139"/>
      <c r="D765" s="139"/>
    </row>
    <row r="766" ht="12.75" hidden="1" customHeight="1">
      <c r="B766" s="139"/>
      <c r="C766" s="139"/>
      <c r="D766" s="139"/>
    </row>
    <row r="767" ht="12.75" hidden="1" customHeight="1">
      <c r="B767" s="139"/>
      <c r="C767" s="139"/>
      <c r="D767" s="139"/>
    </row>
    <row r="768" ht="12.75" hidden="1" customHeight="1">
      <c r="B768" s="139"/>
      <c r="C768" s="139"/>
      <c r="D768" s="139"/>
    </row>
    <row r="769" ht="12.75" hidden="1" customHeight="1">
      <c r="B769" s="139"/>
      <c r="C769" s="139"/>
      <c r="D769" s="139"/>
    </row>
    <row r="770" ht="12.75" hidden="1" customHeight="1">
      <c r="B770" s="139"/>
      <c r="C770" s="139"/>
      <c r="D770" s="139"/>
    </row>
    <row r="771" ht="12.75" hidden="1" customHeight="1">
      <c r="B771" s="139"/>
      <c r="C771" s="139"/>
      <c r="D771" s="139"/>
    </row>
    <row r="772" ht="12.75" hidden="1" customHeight="1">
      <c r="B772" s="139"/>
      <c r="C772" s="139"/>
      <c r="D772" s="139"/>
    </row>
    <row r="773" ht="12.75" hidden="1" customHeight="1">
      <c r="B773" s="139"/>
      <c r="C773" s="139"/>
      <c r="D773" s="139"/>
    </row>
    <row r="774" ht="12.75" hidden="1" customHeight="1">
      <c r="B774" s="139"/>
      <c r="C774" s="139"/>
      <c r="D774" s="139"/>
    </row>
    <row r="775" ht="12.75" hidden="1" customHeight="1">
      <c r="B775" s="139"/>
      <c r="C775" s="139"/>
      <c r="D775" s="139"/>
    </row>
    <row r="776" ht="12.75" hidden="1" customHeight="1">
      <c r="B776" s="139"/>
      <c r="C776" s="139"/>
      <c r="D776" s="139"/>
    </row>
    <row r="777" ht="12.75" hidden="1" customHeight="1">
      <c r="B777" s="139"/>
      <c r="C777" s="139"/>
      <c r="D777" s="139"/>
    </row>
    <row r="778" ht="12.75" hidden="1" customHeight="1">
      <c r="B778" s="139"/>
      <c r="C778" s="139"/>
      <c r="D778" s="139"/>
    </row>
    <row r="779" ht="12.75" hidden="1" customHeight="1">
      <c r="B779" s="139"/>
      <c r="C779" s="139"/>
      <c r="D779" s="139"/>
    </row>
    <row r="780" ht="12.75" hidden="1" customHeight="1">
      <c r="B780" s="139"/>
      <c r="C780" s="139"/>
      <c r="D780" s="139"/>
    </row>
    <row r="781" ht="12.75" hidden="1" customHeight="1">
      <c r="B781" s="139"/>
      <c r="C781" s="139"/>
      <c r="D781" s="139"/>
    </row>
    <row r="782" ht="12.75" hidden="1" customHeight="1">
      <c r="B782" s="139"/>
      <c r="C782" s="139"/>
      <c r="D782" s="139"/>
    </row>
    <row r="783" ht="12.75" hidden="1" customHeight="1">
      <c r="B783" s="139"/>
      <c r="C783" s="139"/>
      <c r="D783" s="139"/>
    </row>
    <row r="784" ht="12.75" hidden="1" customHeight="1">
      <c r="B784" s="139"/>
      <c r="C784" s="139"/>
      <c r="D784" s="139"/>
    </row>
    <row r="785" ht="12.75" hidden="1" customHeight="1">
      <c r="B785" s="139"/>
      <c r="C785" s="139"/>
      <c r="D785" s="139"/>
    </row>
    <row r="786" ht="12.75" hidden="1" customHeight="1">
      <c r="B786" s="139"/>
      <c r="C786" s="139"/>
      <c r="D786" s="139"/>
    </row>
    <row r="787" ht="12.75" hidden="1" customHeight="1">
      <c r="B787" s="139"/>
      <c r="C787" s="139"/>
      <c r="D787" s="139"/>
    </row>
    <row r="788" ht="12.75" hidden="1" customHeight="1">
      <c r="B788" s="139"/>
      <c r="C788" s="139"/>
      <c r="D788" s="139"/>
    </row>
    <row r="789" ht="12.75" hidden="1" customHeight="1">
      <c r="B789" s="139"/>
      <c r="C789" s="139"/>
      <c r="D789" s="139"/>
    </row>
    <row r="790" ht="12.75" hidden="1" customHeight="1">
      <c r="B790" s="139"/>
      <c r="C790" s="139"/>
      <c r="D790" s="139"/>
    </row>
    <row r="791" ht="12.75" hidden="1" customHeight="1">
      <c r="B791" s="139"/>
      <c r="C791" s="139"/>
      <c r="D791" s="139"/>
    </row>
    <row r="792" ht="12.75" hidden="1" customHeight="1">
      <c r="B792" s="139"/>
      <c r="C792" s="139"/>
      <c r="D792" s="139"/>
    </row>
    <row r="793" ht="12.75" hidden="1" customHeight="1">
      <c r="B793" s="139"/>
      <c r="C793" s="139"/>
      <c r="D793" s="139"/>
    </row>
    <row r="794" ht="12.75" hidden="1" customHeight="1">
      <c r="B794" s="139"/>
      <c r="C794" s="139"/>
      <c r="D794" s="139"/>
    </row>
    <row r="795" ht="12.75" hidden="1" customHeight="1">
      <c r="B795" s="139"/>
      <c r="C795" s="139"/>
      <c r="D795" s="139"/>
    </row>
    <row r="796" ht="12.75" hidden="1" customHeight="1">
      <c r="B796" s="139"/>
      <c r="C796" s="139"/>
      <c r="D796" s="139"/>
    </row>
    <row r="797" ht="12.75" hidden="1" customHeight="1">
      <c r="B797" s="139"/>
      <c r="C797" s="139"/>
      <c r="D797" s="139"/>
    </row>
    <row r="798" ht="12.75" hidden="1" customHeight="1">
      <c r="B798" s="139"/>
      <c r="C798" s="139"/>
      <c r="D798" s="139"/>
    </row>
    <row r="799" ht="12.75" hidden="1" customHeight="1">
      <c r="B799" s="139"/>
      <c r="C799" s="139"/>
      <c r="D799" s="139"/>
    </row>
    <row r="800" ht="12.75" hidden="1" customHeight="1">
      <c r="B800" s="139"/>
      <c r="C800" s="139"/>
      <c r="D800" s="139"/>
    </row>
    <row r="801" ht="12.75" hidden="1" customHeight="1">
      <c r="B801" s="139"/>
      <c r="C801" s="139"/>
      <c r="D801" s="139"/>
    </row>
    <row r="802" ht="12.75" hidden="1" customHeight="1">
      <c r="B802" s="139"/>
      <c r="C802" s="139"/>
      <c r="D802" s="139"/>
    </row>
    <row r="803" ht="12.75" hidden="1" customHeight="1">
      <c r="B803" s="139"/>
      <c r="C803" s="139"/>
      <c r="D803" s="139"/>
    </row>
    <row r="804" ht="12.75" hidden="1" customHeight="1">
      <c r="B804" s="139"/>
      <c r="C804" s="139"/>
      <c r="D804" s="139"/>
    </row>
    <row r="805" ht="12.75" hidden="1" customHeight="1">
      <c r="B805" s="139"/>
      <c r="C805" s="139"/>
      <c r="D805" s="139"/>
    </row>
    <row r="806" ht="12.75" hidden="1" customHeight="1">
      <c r="B806" s="139"/>
      <c r="C806" s="139"/>
      <c r="D806" s="139"/>
    </row>
    <row r="807" ht="12.75" hidden="1" customHeight="1">
      <c r="B807" s="139"/>
      <c r="C807" s="139"/>
      <c r="D807" s="139"/>
    </row>
    <row r="808" ht="12.75" hidden="1" customHeight="1">
      <c r="B808" s="139"/>
      <c r="C808" s="139"/>
      <c r="D808" s="139"/>
    </row>
    <row r="809" ht="12.75" hidden="1" customHeight="1">
      <c r="B809" s="139"/>
      <c r="C809" s="139"/>
      <c r="D809" s="139"/>
    </row>
    <row r="810" ht="12.75" hidden="1" customHeight="1">
      <c r="B810" s="139"/>
      <c r="C810" s="139"/>
      <c r="D810" s="139"/>
    </row>
    <row r="811" ht="12.75" hidden="1" customHeight="1">
      <c r="B811" s="139"/>
      <c r="C811" s="139"/>
      <c r="D811" s="139"/>
    </row>
    <row r="812" ht="12.75" hidden="1" customHeight="1">
      <c r="B812" s="139"/>
      <c r="C812" s="139"/>
      <c r="D812" s="139"/>
    </row>
    <row r="813" ht="12.75" hidden="1" customHeight="1">
      <c r="B813" s="139"/>
      <c r="C813" s="139"/>
      <c r="D813" s="139"/>
    </row>
    <row r="814" ht="12.75" hidden="1" customHeight="1">
      <c r="B814" s="139"/>
      <c r="C814" s="139"/>
      <c r="D814" s="139"/>
    </row>
    <row r="815" ht="12.75" hidden="1" customHeight="1">
      <c r="B815" s="139"/>
      <c r="C815" s="139"/>
      <c r="D815" s="139"/>
    </row>
    <row r="816" ht="12.75" hidden="1" customHeight="1">
      <c r="B816" s="139"/>
      <c r="C816" s="139"/>
      <c r="D816" s="139"/>
    </row>
    <row r="817" ht="12.75" hidden="1" customHeight="1">
      <c r="B817" s="139"/>
      <c r="C817" s="139"/>
      <c r="D817" s="139"/>
    </row>
    <row r="818" ht="12.75" hidden="1" customHeight="1">
      <c r="B818" s="139"/>
      <c r="C818" s="139"/>
      <c r="D818" s="139"/>
    </row>
    <row r="819" ht="12.75" hidden="1" customHeight="1">
      <c r="B819" s="139"/>
      <c r="C819" s="139"/>
      <c r="D819" s="139"/>
    </row>
    <row r="820" ht="12.75" hidden="1" customHeight="1">
      <c r="B820" s="139"/>
      <c r="C820" s="139"/>
      <c r="D820" s="139"/>
    </row>
    <row r="821" ht="12.75" hidden="1" customHeight="1">
      <c r="B821" s="139"/>
      <c r="C821" s="139"/>
      <c r="D821" s="139"/>
    </row>
    <row r="822" ht="12.75" hidden="1" customHeight="1">
      <c r="B822" s="139"/>
      <c r="C822" s="139"/>
      <c r="D822" s="139"/>
    </row>
    <row r="823" ht="12.75" hidden="1" customHeight="1">
      <c r="B823" s="139"/>
      <c r="C823" s="139"/>
      <c r="D823" s="139"/>
    </row>
    <row r="824" ht="12.75" hidden="1" customHeight="1">
      <c r="B824" s="139"/>
      <c r="C824" s="139"/>
      <c r="D824" s="139"/>
    </row>
    <row r="825" ht="12.75" hidden="1" customHeight="1">
      <c r="B825" s="139"/>
      <c r="C825" s="139"/>
      <c r="D825" s="139"/>
    </row>
    <row r="826" ht="12.75" hidden="1" customHeight="1">
      <c r="B826" s="139"/>
      <c r="C826" s="139"/>
      <c r="D826" s="139"/>
    </row>
    <row r="827" ht="12.75" hidden="1" customHeight="1">
      <c r="B827" s="139"/>
      <c r="C827" s="139"/>
      <c r="D827" s="139"/>
    </row>
    <row r="828" ht="12.75" hidden="1" customHeight="1">
      <c r="B828" s="139"/>
      <c r="C828" s="139"/>
      <c r="D828" s="139"/>
    </row>
    <row r="829" ht="12.75" hidden="1" customHeight="1">
      <c r="B829" s="139"/>
      <c r="C829" s="139"/>
      <c r="D829" s="139"/>
    </row>
    <row r="830" ht="12.75" hidden="1" customHeight="1">
      <c r="B830" s="139"/>
      <c r="C830" s="139"/>
      <c r="D830" s="139"/>
    </row>
    <row r="831" ht="12.75" hidden="1" customHeight="1">
      <c r="B831" s="139"/>
      <c r="C831" s="139"/>
      <c r="D831" s="139"/>
    </row>
    <row r="832" ht="12.75" hidden="1" customHeight="1">
      <c r="B832" s="139"/>
      <c r="C832" s="139"/>
      <c r="D832" s="139"/>
    </row>
    <row r="833" ht="12.75" hidden="1" customHeight="1">
      <c r="B833" s="139"/>
      <c r="C833" s="139"/>
      <c r="D833" s="139"/>
    </row>
    <row r="834" ht="12.75" hidden="1" customHeight="1">
      <c r="B834" s="139"/>
      <c r="C834" s="139"/>
      <c r="D834" s="139"/>
    </row>
    <row r="835" ht="12.75" hidden="1" customHeight="1">
      <c r="B835" s="139"/>
      <c r="C835" s="139"/>
      <c r="D835" s="139"/>
    </row>
    <row r="836" ht="12.75" hidden="1" customHeight="1">
      <c r="B836" s="139"/>
      <c r="C836" s="139"/>
      <c r="D836" s="139"/>
    </row>
    <row r="837" ht="12.75" hidden="1" customHeight="1">
      <c r="B837" s="139"/>
      <c r="C837" s="139"/>
      <c r="D837" s="139"/>
    </row>
    <row r="838" ht="12.75" hidden="1" customHeight="1">
      <c r="B838" s="139"/>
      <c r="C838" s="139"/>
      <c r="D838" s="139"/>
    </row>
    <row r="839" ht="12.75" hidden="1" customHeight="1">
      <c r="B839" s="139"/>
      <c r="C839" s="139"/>
      <c r="D839" s="139"/>
    </row>
    <row r="840" ht="12.75" hidden="1" customHeight="1">
      <c r="B840" s="139"/>
      <c r="C840" s="139"/>
      <c r="D840" s="139"/>
    </row>
    <row r="841" ht="12.75" hidden="1" customHeight="1">
      <c r="B841" s="139"/>
      <c r="C841" s="139"/>
      <c r="D841" s="139"/>
    </row>
    <row r="842" ht="12.75" hidden="1" customHeight="1">
      <c r="B842" s="139"/>
      <c r="C842" s="139"/>
      <c r="D842" s="139"/>
    </row>
    <row r="843" ht="12.75" hidden="1" customHeight="1">
      <c r="B843" s="139"/>
      <c r="C843" s="139"/>
      <c r="D843" s="139"/>
    </row>
    <row r="844" ht="12.75" hidden="1" customHeight="1">
      <c r="B844" s="139"/>
      <c r="C844" s="139"/>
      <c r="D844" s="139"/>
    </row>
    <row r="845" ht="12.75" hidden="1" customHeight="1">
      <c r="B845" s="139"/>
      <c r="C845" s="139"/>
      <c r="D845" s="139"/>
    </row>
    <row r="846" ht="12.75" hidden="1" customHeight="1">
      <c r="B846" s="139"/>
      <c r="C846" s="139"/>
      <c r="D846" s="139"/>
    </row>
    <row r="847" ht="12.75" hidden="1" customHeight="1">
      <c r="B847" s="139"/>
      <c r="C847" s="139"/>
      <c r="D847" s="139"/>
    </row>
    <row r="848" ht="12.75" hidden="1" customHeight="1">
      <c r="B848" s="139"/>
      <c r="C848" s="139"/>
      <c r="D848" s="139"/>
    </row>
    <row r="849" ht="12.75" hidden="1" customHeight="1">
      <c r="B849" s="139"/>
      <c r="C849" s="139"/>
      <c r="D849" s="139"/>
    </row>
    <row r="850" ht="12.75" hidden="1" customHeight="1">
      <c r="B850" s="139"/>
      <c r="C850" s="139"/>
      <c r="D850" s="139"/>
    </row>
    <row r="851" ht="12.75" hidden="1" customHeight="1">
      <c r="B851" s="139"/>
      <c r="C851" s="139"/>
      <c r="D851" s="139"/>
    </row>
    <row r="852" ht="12.75" hidden="1" customHeight="1">
      <c r="B852" s="139"/>
      <c r="C852" s="139"/>
      <c r="D852" s="139"/>
    </row>
    <row r="853" ht="12.75" hidden="1" customHeight="1">
      <c r="B853" s="139"/>
      <c r="C853" s="139"/>
      <c r="D853" s="139"/>
    </row>
    <row r="854" ht="12.75" hidden="1" customHeight="1">
      <c r="B854" s="139"/>
      <c r="C854" s="139"/>
      <c r="D854" s="139"/>
    </row>
    <row r="855" ht="12.75" hidden="1" customHeight="1">
      <c r="B855" s="139"/>
      <c r="C855" s="139"/>
      <c r="D855" s="139"/>
    </row>
    <row r="856" ht="12.75" hidden="1" customHeight="1">
      <c r="B856" s="139"/>
      <c r="C856" s="139"/>
      <c r="D856" s="139"/>
    </row>
    <row r="857" ht="12.75" hidden="1" customHeight="1">
      <c r="B857" s="139"/>
      <c r="C857" s="139"/>
      <c r="D857" s="139"/>
    </row>
    <row r="858" ht="12.75" hidden="1" customHeight="1">
      <c r="B858" s="139"/>
      <c r="C858" s="139"/>
      <c r="D858" s="139"/>
    </row>
    <row r="859" ht="12.75" hidden="1" customHeight="1">
      <c r="B859" s="139"/>
      <c r="C859" s="139"/>
      <c r="D859" s="139"/>
    </row>
    <row r="860" ht="12.75" hidden="1" customHeight="1">
      <c r="B860" s="139"/>
      <c r="C860" s="139"/>
      <c r="D860" s="139"/>
    </row>
    <row r="861" ht="12.75" hidden="1" customHeight="1">
      <c r="B861" s="139"/>
      <c r="C861" s="139"/>
      <c r="D861" s="139"/>
    </row>
    <row r="862" ht="12.75" hidden="1" customHeight="1">
      <c r="B862" s="139"/>
      <c r="C862" s="139"/>
      <c r="D862" s="139"/>
    </row>
    <row r="863" ht="12.75" hidden="1" customHeight="1">
      <c r="B863" s="139"/>
      <c r="C863" s="139"/>
      <c r="D863" s="139"/>
    </row>
    <row r="864" ht="12.75" hidden="1" customHeight="1">
      <c r="B864" s="139"/>
      <c r="C864" s="139"/>
      <c r="D864" s="139"/>
    </row>
    <row r="865" ht="12.75" hidden="1" customHeight="1">
      <c r="B865" s="139"/>
      <c r="C865" s="139"/>
      <c r="D865" s="139"/>
    </row>
    <row r="866" ht="12.75" hidden="1" customHeight="1">
      <c r="B866" s="139"/>
      <c r="C866" s="139"/>
      <c r="D866" s="139"/>
    </row>
    <row r="867" ht="12.75" hidden="1" customHeight="1">
      <c r="B867" s="139"/>
      <c r="C867" s="139"/>
      <c r="D867" s="139"/>
    </row>
    <row r="868" ht="12.75" hidden="1" customHeight="1">
      <c r="B868" s="139"/>
      <c r="C868" s="139"/>
      <c r="D868" s="139"/>
    </row>
    <row r="869" ht="12.75" hidden="1" customHeight="1">
      <c r="B869" s="139"/>
      <c r="C869" s="139"/>
      <c r="D869" s="139"/>
    </row>
    <row r="870" ht="12.75" hidden="1" customHeight="1">
      <c r="B870" s="139"/>
      <c r="C870" s="139"/>
      <c r="D870" s="139"/>
    </row>
    <row r="871" ht="12.75" hidden="1" customHeight="1">
      <c r="B871" s="139"/>
      <c r="C871" s="139"/>
      <c r="D871" s="139"/>
    </row>
    <row r="872" ht="12.75" hidden="1" customHeight="1">
      <c r="B872" s="139"/>
      <c r="C872" s="139"/>
      <c r="D872" s="139"/>
    </row>
    <row r="873" ht="12.75" hidden="1" customHeight="1">
      <c r="B873" s="139"/>
      <c r="C873" s="139"/>
      <c r="D873" s="139"/>
    </row>
    <row r="874" ht="12.75" hidden="1" customHeight="1">
      <c r="B874" s="139"/>
      <c r="C874" s="139"/>
      <c r="D874" s="139"/>
    </row>
    <row r="875" ht="12.75" hidden="1" customHeight="1">
      <c r="B875" s="139"/>
      <c r="C875" s="139"/>
      <c r="D875" s="139"/>
    </row>
    <row r="876" ht="12.75" hidden="1" customHeight="1">
      <c r="B876" s="139"/>
      <c r="C876" s="139"/>
      <c r="D876" s="139"/>
    </row>
    <row r="877" ht="12.75" hidden="1" customHeight="1">
      <c r="B877" s="139"/>
      <c r="C877" s="139"/>
      <c r="D877" s="139"/>
    </row>
    <row r="878" ht="12.75" hidden="1" customHeight="1">
      <c r="B878" s="139"/>
      <c r="C878" s="139"/>
      <c r="D878" s="139"/>
    </row>
    <row r="879" ht="12.75" hidden="1" customHeight="1">
      <c r="B879" s="139"/>
      <c r="C879" s="139"/>
      <c r="D879" s="139"/>
    </row>
    <row r="880" ht="12.75" hidden="1" customHeight="1">
      <c r="B880" s="139"/>
      <c r="C880" s="139"/>
      <c r="D880" s="139"/>
    </row>
    <row r="881" ht="12.75" hidden="1" customHeight="1">
      <c r="B881" s="139"/>
      <c r="C881" s="139"/>
      <c r="D881" s="139"/>
    </row>
    <row r="882" ht="12.75" hidden="1" customHeight="1">
      <c r="B882" s="139"/>
      <c r="C882" s="139"/>
      <c r="D882" s="139"/>
    </row>
    <row r="883" ht="12.75" hidden="1" customHeight="1">
      <c r="B883" s="139"/>
      <c r="C883" s="139"/>
      <c r="D883" s="139"/>
    </row>
    <row r="884" ht="12.75" hidden="1" customHeight="1">
      <c r="B884" s="139"/>
      <c r="C884" s="139"/>
      <c r="D884" s="139"/>
    </row>
    <row r="885" ht="12.75" hidden="1" customHeight="1">
      <c r="B885" s="139"/>
      <c r="C885" s="139"/>
      <c r="D885" s="139"/>
    </row>
    <row r="886" ht="12.75" hidden="1" customHeight="1">
      <c r="B886" s="139"/>
      <c r="C886" s="139"/>
      <c r="D886" s="139"/>
    </row>
    <row r="887" ht="12.75" hidden="1" customHeight="1">
      <c r="B887" s="139"/>
      <c r="C887" s="139"/>
      <c r="D887" s="139"/>
    </row>
    <row r="888" ht="12.75" hidden="1" customHeight="1">
      <c r="B888" s="139"/>
      <c r="C888" s="139"/>
      <c r="D888" s="139"/>
    </row>
    <row r="889" ht="12.75" hidden="1" customHeight="1">
      <c r="B889" s="139"/>
      <c r="C889" s="139"/>
      <c r="D889" s="139"/>
    </row>
    <row r="890" ht="12.75" hidden="1" customHeight="1">
      <c r="B890" s="139"/>
      <c r="C890" s="139"/>
      <c r="D890" s="139"/>
    </row>
    <row r="891" ht="12.75" hidden="1" customHeight="1">
      <c r="B891" s="139"/>
      <c r="C891" s="139"/>
      <c r="D891" s="139"/>
    </row>
    <row r="892" ht="12.75" hidden="1" customHeight="1">
      <c r="B892" s="139"/>
      <c r="C892" s="139"/>
      <c r="D892" s="139"/>
    </row>
    <row r="893" ht="12.75" hidden="1" customHeight="1">
      <c r="B893" s="139"/>
      <c r="C893" s="139"/>
      <c r="D893" s="139"/>
    </row>
    <row r="894" ht="12.75" hidden="1" customHeight="1">
      <c r="B894" s="139"/>
      <c r="C894" s="139"/>
      <c r="D894" s="139"/>
    </row>
    <row r="895" ht="12.75" hidden="1" customHeight="1">
      <c r="B895" s="139"/>
      <c r="C895" s="139"/>
      <c r="D895" s="139"/>
    </row>
    <row r="896" ht="12.75" hidden="1" customHeight="1">
      <c r="B896" s="139"/>
      <c r="C896" s="139"/>
      <c r="D896" s="139"/>
    </row>
    <row r="897" ht="12.75" hidden="1" customHeight="1">
      <c r="B897" s="139"/>
      <c r="C897" s="139"/>
      <c r="D897" s="139"/>
    </row>
    <row r="898" ht="12.75" hidden="1" customHeight="1">
      <c r="B898" s="139"/>
      <c r="C898" s="139"/>
      <c r="D898" s="139"/>
    </row>
    <row r="899" ht="12.75" hidden="1" customHeight="1">
      <c r="B899" s="139"/>
      <c r="C899" s="139"/>
      <c r="D899" s="139"/>
    </row>
    <row r="900" ht="12.75" hidden="1" customHeight="1">
      <c r="B900" s="139"/>
      <c r="C900" s="139"/>
      <c r="D900" s="139"/>
    </row>
    <row r="901" ht="12.75" hidden="1" customHeight="1">
      <c r="B901" s="139"/>
      <c r="C901" s="139"/>
      <c r="D901" s="139"/>
    </row>
    <row r="902" ht="12.75" hidden="1" customHeight="1">
      <c r="B902" s="139"/>
      <c r="C902" s="139"/>
      <c r="D902" s="139"/>
    </row>
    <row r="903" ht="12.75" hidden="1" customHeight="1">
      <c r="B903" s="139"/>
      <c r="C903" s="139"/>
      <c r="D903" s="139"/>
    </row>
    <row r="904" ht="12.75" hidden="1" customHeight="1">
      <c r="B904" s="139"/>
      <c r="C904" s="139"/>
      <c r="D904" s="139"/>
    </row>
    <row r="905" ht="12.75" hidden="1" customHeight="1">
      <c r="B905" s="139"/>
      <c r="C905" s="139"/>
      <c r="D905" s="139"/>
    </row>
    <row r="906" ht="12.75" hidden="1" customHeight="1">
      <c r="B906" s="139"/>
      <c r="C906" s="139"/>
      <c r="D906" s="139"/>
    </row>
    <row r="907" ht="12.75" hidden="1" customHeight="1">
      <c r="B907" s="139"/>
      <c r="C907" s="139"/>
      <c r="D907" s="139"/>
    </row>
    <row r="908" ht="12.75" hidden="1" customHeight="1">
      <c r="B908" s="139"/>
      <c r="C908" s="139"/>
      <c r="D908" s="139"/>
    </row>
    <row r="909" ht="12.75" hidden="1" customHeight="1">
      <c r="B909" s="139"/>
      <c r="C909" s="139"/>
      <c r="D909" s="139"/>
    </row>
    <row r="910" ht="12.75" hidden="1" customHeight="1">
      <c r="B910" s="139"/>
      <c r="C910" s="139"/>
      <c r="D910" s="139"/>
    </row>
    <row r="911" ht="12.75" hidden="1" customHeight="1">
      <c r="B911" s="139"/>
      <c r="C911" s="139"/>
      <c r="D911" s="139"/>
    </row>
    <row r="912" ht="12.75" hidden="1" customHeight="1">
      <c r="B912" s="139"/>
      <c r="C912" s="139"/>
      <c r="D912" s="139"/>
    </row>
    <row r="913" ht="12.75" hidden="1" customHeight="1">
      <c r="B913" s="139"/>
      <c r="C913" s="139"/>
      <c r="D913" s="139"/>
    </row>
    <row r="914" ht="12.75" hidden="1" customHeight="1">
      <c r="B914" s="139"/>
      <c r="C914" s="139"/>
      <c r="D914" s="139"/>
    </row>
    <row r="915" ht="12.75" hidden="1" customHeight="1">
      <c r="B915" s="139"/>
      <c r="C915" s="139"/>
      <c r="D915" s="139"/>
    </row>
    <row r="916" ht="12.75" hidden="1" customHeight="1">
      <c r="B916" s="139"/>
      <c r="C916" s="139"/>
      <c r="D916" s="139"/>
    </row>
    <row r="917" ht="12.75" hidden="1" customHeight="1">
      <c r="B917" s="139"/>
      <c r="C917" s="139"/>
      <c r="D917" s="139"/>
    </row>
    <row r="918" ht="12.75" hidden="1" customHeight="1">
      <c r="B918" s="139"/>
      <c r="C918" s="139"/>
      <c r="D918" s="139"/>
    </row>
    <row r="919" ht="12.75" hidden="1" customHeight="1">
      <c r="B919" s="139"/>
      <c r="C919" s="139"/>
      <c r="D919" s="139"/>
    </row>
    <row r="920" ht="12.75" hidden="1" customHeight="1">
      <c r="B920" s="139"/>
      <c r="C920" s="139"/>
      <c r="D920" s="139"/>
    </row>
    <row r="921" ht="12.75" hidden="1" customHeight="1">
      <c r="B921" s="139"/>
      <c r="C921" s="139"/>
      <c r="D921" s="139"/>
    </row>
    <row r="922" ht="12.75" hidden="1" customHeight="1">
      <c r="B922" s="139"/>
      <c r="C922" s="139"/>
      <c r="D922" s="139"/>
    </row>
    <row r="923" ht="12.75" hidden="1" customHeight="1">
      <c r="B923" s="139"/>
      <c r="C923" s="139"/>
      <c r="D923" s="139"/>
    </row>
    <row r="924" ht="12.75" hidden="1" customHeight="1">
      <c r="B924" s="139"/>
      <c r="C924" s="139"/>
      <c r="D924" s="139"/>
    </row>
    <row r="925" ht="12.75" hidden="1" customHeight="1">
      <c r="B925" s="139"/>
      <c r="C925" s="139"/>
      <c r="D925" s="139"/>
    </row>
    <row r="926" ht="12.75" hidden="1" customHeight="1">
      <c r="B926" s="139"/>
      <c r="C926" s="139"/>
      <c r="D926" s="139"/>
    </row>
    <row r="927" ht="12.75" hidden="1" customHeight="1">
      <c r="B927" s="139"/>
      <c r="C927" s="139"/>
      <c r="D927" s="139"/>
    </row>
    <row r="928" ht="12.75" hidden="1" customHeight="1">
      <c r="B928" s="139"/>
      <c r="C928" s="139"/>
      <c r="D928" s="139"/>
    </row>
    <row r="929" ht="12.75" hidden="1" customHeight="1">
      <c r="B929" s="139"/>
      <c r="C929" s="139"/>
      <c r="D929" s="139"/>
    </row>
    <row r="930" ht="12.75" hidden="1" customHeight="1">
      <c r="B930" s="139"/>
      <c r="C930" s="139"/>
      <c r="D930" s="139"/>
    </row>
    <row r="931" ht="12.75" hidden="1" customHeight="1">
      <c r="B931" s="139"/>
      <c r="C931" s="139"/>
      <c r="D931" s="139"/>
    </row>
    <row r="932" ht="12.75" hidden="1" customHeight="1">
      <c r="B932" s="139"/>
      <c r="C932" s="139"/>
      <c r="D932" s="139"/>
    </row>
    <row r="933" ht="12.75" hidden="1" customHeight="1">
      <c r="B933" s="139"/>
      <c r="C933" s="139"/>
      <c r="D933" s="139"/>
    </row>
    <row r="934" ht="12.75" hidden="1" customHeight="1">
      <c r="B934" s="139"/>
      <c r="C934" s="139"/>
      <c r="D934" s="139"/>
    </row>
    <row r="935" ht="12.75" hidden="1" customHeight="1">
      <c r="B935" s="139"/>
      <c r="C935" s="139"/>
      <c r="D935" s="139"/>
    </row>
    <row r="936" ht="12.75" hidden="1" customHeight="1">
      <c r="B936" s="139"/>
      <c r="C936" s="139"/>
      <c r="D936" s="139"/>
    </row>
    <row r="937" ht="12.75" hidden="1" customHeight="1">
      <c r="B937" s="139"/>
      <c r="C937" s="139"/>
      <c r="D937" s="139"/>
    </row>
    <row r="938" ht="12.75" hidden="1" customHeight="1">
      <c r="B938" s="139"/>
      <c r="C938" s="139"/>
      <c r="D938" s="139"/>
    </row>
    <row r="939" ht="12.75" hidden="1" customHeight="1">
      <c r="B939" s="139"/>
      <c r="C939" s="139"/>
      <c r="D939" s="139"/>
    </row>
    <row r="940" ht="12.75" hidden="1" customHeight="1">
      <c r="B940" s="139"/>
      <c r="C940" s="139"/>
      <c r="D940" s="139"/>
    </row>
    <row r="941" ht="12.75" hidden="1" customHeight="1">
      <c r="B941" s="139"/>
      <c r="C941" s="139"/>
      <c r="D941" s="139"/>
    </row>
    <row r="942" ht="12.75" hidden="1" customHeight="1">
      <c r="B942" s="139"/>
      <c r="C942" s="139"/>
      <c r="D942" s="139"/>
    </row>
    <row r="943" ht="12.75" hidden="1" customHeight="1">
      <c r="B943" s="139"/>
      <c r="C943" s="139"/>
      <c r="D943" s="139"/>
    </row>
    <row r="944" ht="12.75" hidden="1" customHeight="1">
      <c r="B944" s="139"/>
      <c r="C944" s="139"/>
      <c r="D944" s="139"/>
    </row>
    <row r="945" ht="12.75" hidden="1" customHeight="1">
      <c r="B945" s="139"/>
      <c r="C945" s="139"/>
      <c r="D945" s="139"/>
    </row>
    <row r="946" ht="12.75" hidden="1" customHeight="1">
      <c r="B946" s="139"/>
      <c r="C946" s="139"/>
      <c r="D946" s="139"/>
    </row>
    <row r="947" ht="12.75" hidden="1" customHeight="1">
      <c r="B947" s="139"/>
      <c r="C947" s="139"/>
      <c r="D947" s="139"/>
    </row>
    <row r="948" ht="12.75" hidden="1" customHeight="1">
      <c r="B948" s="139"/>
      <c r="C948" s="139"/>
      <c r="D948" s="139"/>
    </row>
    <row r="949" ht="12.75" hidden="1" customHeight="1">
      <c r="B949" s="139"/>
      <c r="C949" s="139"/>
      <c r="D949" s="139"/>
    </row>
    <row r="950" ht="12.75" hidden="1" customHeight="1">
      <c r="B950" s="139"/>
      <c r="C950" s="139"/>
      <c r="D950" s="139"/>
    </row>
    <row r="951" ht="12.75" hidden="1" customHeight="1">
      <c r="B951" s="139"/>
      <c r="C951" s="139"/>
      <c r="D951" s="139"/>
    </row>
    <row r="952" ht="12.75" hidden="1" customHeight="1">
      <c r="B952" s="139"/>
      <c r="C952" s="139"/>
      <c r="D952" s="139"/>
    </row>
    <row r="953" ht="12.75" hidden="1" customHeight="1">
      <c r="B953" s="139"/>
      <c r="C953" s="139"/>
      <c r="D953" s="139"/>
    </row>
    <row r="954" ht="12.75" hidden="1" customHeight="1">
      <c r="B954" s="139"/>
      <c r="C954" s="139"/>
      <c r="D954" s="139"/>
    </row>
    <row r="955" ht="12.75" hidden="1" customHeight="1">
      <c r="B955" s="139"/>
      <c r="C955" s="139"/>
      <c r="D955" s="139"/>
    </row>
    <row r="956" ht="12.75" hidden="1" customHeight="1">
      <c r="B956" s="139"/>
      <c r="C956" s="139"/>
      <c r="D956" s="139"/>
    </row>
    <row r="957" ht="12.75" hidden="1" customHeight="1">
      <c r="B957" s="139"/>
      <c r="C957" s="139"/>
      <c r="D957" s="139"/>
    </row>
    <row r="958" ht="12.75" hidden="1" customHeight="1">
      <c r="B958" s="139"/>
      <c r="C958" s="139"/>
      <c r="D958" s="139"/>
    </row>
    <row r="959" ht="12.75" hidden="1" customHeight="1">
      <c r="B959" s="139"/>
      <c r="C959" s="139"/>
      <c r="D959" s="139"/>
    </row>
    <row r="960" ht="12.75" hidden="1" customHeight="1">
      <c r="B960" s="139"/>
      <c r="C960" s="139"/>
      <c r="D960" s="139"/>
    </row>
    <row r="961" ht="12.75" hidden="1" customHeight="1">
      <c r="B961" s="139"/>
      <c r="C961" s="139"/>
      <c r="D961" s="139"/>
    </row>
    <row r="962" ht="12.75" hidden="1" customHeight="1">
      <c r="B962" s="139"/>
      <c r="C962" s="139"/>
      <c r="D962" s="139"/>
    </row>
    <row r="963" ht="12.75" hidden="1" customHeight="1">
      <c r="B963" s="139"/>
      <c r="C963" s="139"/>
      <c r="D963" s="139"/>
    </row>
    <row r="964" ht="12.75" hidden="1" customHeight="1">
      <c r="B964" s="139"/>
      <c r="C964" s="139"/>
      <c r="D964" s="139"/>
    </row>
    <row r="965" ht="12.75" hidden="1" customHeight="1">
      <c r="B965" s="139"/>
      <c r="C965" s="139"/>
      <c r="D965" s="139"/>
    </row>
    <row r="966" ht="12.75" hidden="1" customHeight="1">
      <c r="B966" s="139"/>
      <c r="C966" s="139"/>
      <c r="D966" s="139"/>
    </row>
    <row r="967" ht="12.75" hidden="1" customHeight="1">
      <c r="B967" s="139"/>
      <c r="C967" s="139"/>
      <c r="D967" s="139"/>
    </row>
    <row r="968" ht="12.75" hidden="1" customHeight="1">
      <c r="B968" s="139"/>
      <c r="C968" s="139"/>
      <c r="D968" s="139"/>
    </row>
    <row r="969" ht="12.75" hidden="1" customHeight="1">
      <c r="B969" s="139"/>
      <c r="C969" s="139"/>
      <c r="D969" s="139"/>
    </row>
    <row r="970" ht="12.75" hidden="1" customHeight="1">
      <c r="B970" s="139"/>
      <c r="C970" s="139"/>
      <c r="D970" s="139"/>
    </row>
    <row r="971" ht="12.75" hidden="1" customHeight="1">
      <c r="B971" s="139"/>
      <c r="C971" s="139"/>
      <c r="D971" s="139"/>
    </row>
    <row r="972" ht="12.75" hidden="1" customHeight="1">
      <c r="B972" s="139"/>
      <c r="C972" s="139"/>
      <c r="D972" s="139"/>
    </row>
    <row r="973" ht="12.75" hidden="1" customHeight="1">
      <c r="B973" s="139"/>
      <c r="C973" s="139"/>
      <c r="D973" s="139"/>
    </row>
    <row r="974" ht="12.75" hidden="1" customHeight="1">
      <c r="B974" s="139"/>
      <c r="C974" s="139"/>
      <c r="D974" s="139"/>
    </row>
    <row r="975" ht="12.75" hidden="1" customHeight="1">
      <c r="B975" s="139"/>
      <c r="C975" s="139"/>
      <c r="D975" s="139"/>
    </row>
    <row r="976" ht="12.75" hidden="1" customHeight="1">
      <c r="B976" s="139"/>
      <c r="C976" s="139"/>
      <c r="D976" s="139"/>
    </row>
    <row r="977" ht="12.75" hidden="1" customHeight="1">
      <c r="B977" s="139"/>
      <c r="C977" s="139"/>
      <c r="D977" s="139"/>
    </row>
    <row r="978" ht="12.75" hidden="1" customHeight="1">
      <c r="B978" s="139"/>
      <c r="C978" s="139"/>
      <c r="D978" s="139"/>
    </row>
    <row r="979" ht="12.75" hidden="1" customHeight="1">
      <c r="B979" s="139"/>
      <c r="C979" s="139"/>
      <c r="D979" s="139"/>
    </row>
    <row r="980" ht="12.75" hidden="1" customHeight="1">
      <c r="B980" s="139"/>
      <c r="C980" s="139"/>
      <c r="D980" s="139"/>
    </row>
    <row r="981" ht="12.75" hidden="1" customHeight="1">
      <c r="B981" s="139"/>
      <c r="C981" s="139"/>
      <c r="D981" s="139"/>
    </row>
    <row r="982" ht="12.75" hidden="1" customHeight="1">
      <c r="B982" s="139"/>
      <c r="C982" s="139"/>
      <c r="D982" s="139"/>
    </row>
    <row r="983" ht="12.75" hidden="1" customHeight="1">
      <c r="B983" s="139"/>
      <c r="C983" s="139"/>
      <c r="D983" s="139"/>
    </row>
    <row r="984" ht="12.75" hidden="1" customHeight="1">
      <c r="B984" s="139"/>
      <c r="C984" s="139"/>
      <c r="D984" s="139"/>
    </row>
    <row r="985" ht="12.75" hidden="1" customHeight="1">
      <c r="B985" s="139"/>
      <c r="C985" s="139"/>
      <c r="D985" s="139"/>
    </row>
    <row r="986" ht="12.75" hidden="1" customHeight="1">
      <c r="B986" s="139"/>
      <c r="C986" s="139"/>
      <c r="D986" s="139"/>
    </row>
    <row r="987" ht="12.75" hidden="1" customHeight="1">
      <c r="B987" s="139"/>
      <c r="C987" s="139"/>
      <c r="D987" s="139"/>
    </row>
    <row r="988" ht="12.75" hidden="1" customHeight="1">
      <c r="B988" s="139"/>
      <c r="C988" s="139"/>
      <c r="D988" s="139"/>
    </row>
    <row r="989" ht="12.75" hidden="1" customHeight="1">
      <c r="B989" s="139"/>
      <c r="C989" s="139"/>
      <c r="D989" s="139"/>
    </row>
    <row r="990" ht="12.75" hidden="1" customHeight="1">
      <c r="B990" s="139"/>
      <c r="C990" s="139"/>
      <c r="D990" s="139"/>
    </row>
  </sheetData>
  <mergeCells count="2">
    <mergeCell ref="C1:C2"/>
    <mergeCell ref="B4:D4"/>
  </mergeCells>
  <dataValidations>
    <dataValidation type="list" allowBlank="1" showErrorMessage="1" sqref="D7">
      <formula1>'Gem Einw'!$A$2:$A$10960</formula1>
    </dataValidation>
  </dataValidations>
  <printOptions/>
  <pageMargins bottom="1.0" footer="0.0" header="0.0" left="0.75" right="0.75" top="1.0"/>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showGridLines="0"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4.43" defaultRowHeight="15.0" outlineLevelCol="2"/>
  <cols>
    <col customWidth="1" min="1" max="1" width="7.86" outlineLevel="2"/>
    <col customWidth="1" min="2" max="3" width="9.0" outlineLevel="1"/>
    <col customWidth="1" min="4" max="4" width="18.57" outlineLevel="1"/>
    <col customWidth="1" min="5" max="5" width="25.14" outlineLevel="1"/>
    <col customWidth="1" min="6" max="6" width="30.0" outlineLevel="1"/>
    <col customWidth="1" min="7" max="7" width="1.86"/>
    <col customWidth="1" min="8" max="9" width="7.29" outlineLevel="1"/>
    <col customWidth="1" min="10" max="10" width="6.14"/>
    <col customWidth="1" min="11" max="20" width="7.29" outlineLevel="1"/>
    <col customWidth="1" min="21" max="21" width="6.14"/>
    <col customWidth="1" min="22" max="22" width="1.86"/>
    <col customWidth="1" min="23" max="23" width="24.29" outlineLevel="1"/>
    <col customWidth="1" min="24" max="24" width="11.71" outlineLevel="1"/>
    <col customWidth="1" min="25" max="25" width="14.43" outlineLevel="1"/>
    <col customWidth="1" min="26" max="26" width="35.43" outlineLevel="1"/>
    <col customWidth="1" min="27" max="27" width="19.0" outlineLevel="1"/>
    <col customWidth="1" min="28" max="28" width="1.86"/>
    <col customWidth="1" min="29" max="29" width="12.57" outlineLevel="1"/>
    <col customWidth="1" min="30" max="30" width="14.43" outlineLevel="1"/>
    <col customWidth="1" min="31" max="31" width="35.43" outlineLevel="1"/>
    <col customWidth="1" min="32" max="32" width="18.14" outlineLevel="1"/>
    <col customWidth="1" min="33" max="33" width="1.43"/>
  </cols>
  <sheetData>
    <row r="1" ht="30.75" customHeight="1">
      <c r="A1" s="140"/>
      <c r="B1" s="141" t="s">
        <v>161</v>
      </c>
      <c r="C1" s="142"/>
      <c r="D1" s="142"/>
      <c r="E1" s="142"/>
      <c r="F1" s="143"/>
      <c r="G1" s="144"/>
      <c r="H1" s="145" t="s">
        <v>162</v>
      </c>
      <c r="I1" s="142"/>
      <c r="J1" s="142"/>
      <c r="K1" s="142"/>
      <c r="L1" s="142"/>
      <c r="M1" s="142"/>
      <c r="N1" s="142"/>
      <c r="O1" s="142"/>
      <c r="P1" s="142"/>
      <c r="Q1" s="142"/>
      <c r="R1" s="142"/>
      <c r="S1" s="142"/>
      <c r="T1" s="142"/>
      <c r="U1" s="143"/>
      <c r="V1" s="144"/>
      <c r="W1" s="141" t="s">
        <v>163</v>
      </c>
      <c r="X1" s="142"/>
      <c r="Y1" s="142"/>
      <c r="Z1" s="142"/>
      <c r="AA1" s="143"/>
      <c r="AB1" s="144"/>
      <c r="AC1" s="141" t="s">
        <v>164</v>
      </c>
      <c r="AD1" s="142"/>
      <c r="AE1" s="142"/>
      <c r="AF1" s="143"/>
      <c r="AG1" s="144"/>
    </row>
    <row r="2" ht="96.75" customHeight="1">
      <c r="A2" s="146" t="s">
        <v>165</v>
      </c>
      <c r="B2" s="147" t="s">
        <v>39</v>
      </c>
      <c r="C2" s="147" t="s">
        <v>166</v>
      </c>
      <c r="D2" s="148" t="s">
        <v>40</v>
      </c>
      <c r="E2" s="148" t="s">
        <v>41</v>
      </c>
      <c r="F2" s="148" t="s">
        <v>42</v>
      </c>
      <c r="G2" s="149"/>
      <c r="H2" s="150" t="s">
        <v>167</v>
      </c>
      <c r="I2" s="150" t="s">
        <v>168</v>
      </c>
      <c r="J2" s="150" t="s">
        <v>169</v>
      </c>
      <c r="K2" s="150" t="s">
        <v>170</v>
      </c>
      <c r="L2" s="150" t="s">
        <v>171</v>
      </c>
      <c r="M2" s="150" t="s">
        <v>172</v>
      </c>
      <c r="N2" s="150" t="s">
        <v>173</v>
      </c>
      <c r="O2" s="151" t="s">
        <v>174</v>
      </c>
      <c r="P2" s="151" t="s">
        <v>175</v>
      </c>
      <c r="Q2" s="150" t="s">
        <v>176</v>
      </c>
      <c r="R2" s="151" t="s">
        <v>177</v>
      </c>
      <c r="S2" s="150" t="s">
        <v>76</v>
      </c>
      <c r="T2" s="150" t="s">
        <v>178</v>
      </c>
      <c r="U2" s="150" t="s">
        <v>179</v>
      </c>
      <c r="V2" s="149"/>
      <c r="W2" s="148" t="s">
        <v>180</v>
      </c>
      <c r="X2" s="148" t="s">
        <v>181</v>
      </c>
      <c r="Y2" s="148" t="s">
        <v>182</v>
      </c>
      <c r="Z2" s="148" t="s">
        <v>48</v>
      </c>
      <c r="AA2" s="148" t="s">
        <v>183</v>
      </c>
      <c r="AB2" s="149"/>
      <c r="AC2" s="148" t="s">
        <v>184</v>
      </c>
      <c r="AD2" s="148" t="s">
        <v>182</v>
      </c>
      <c r="AE2" s="148" t="s">
        <v>48</v>
      </c>
      <c r="AF2" s="148" t="s">
        <v>183</v>
      </c>
      <c r="AG2" s="14"/>
    </row>
    <row r="3" ht="36.0" customHeight="1">
      <c r="A3" s="152" t="str">
        <f t="shared" ref="A3:A50" si="1">B3&amp;IF(I3&lt;&gt;0,".1",IF(K3&lt;&gt;0,".2",IF(L3&lt;&gt;0,".3",IF(H3&lt;&gt;0,".4",IF(J3&lt;&gt;0,".5",".0")))))</f>
        <v>1.4</v>
      </c>
      <c r="B3" s="153">
        <f t="shared" ref="B3:B50" si="2">IF(ISNUMBER(B2)=FALSE,1,B2+1)</f>
        <v>1</v>
      </c>
      <c r="C3" s="153">
        <v>1.0</v>
      </c>
      <c r="D3" s="154" t="s">
        <v>6</v>
      </c>
      <c r="E3" s="155" t="s">
        <v>185</v>
      </c>
      <c r="F3" s="155" t="s">
        <v>186</v>
      </c>
      <c r="G3" s="156"/>
      <c r="H3" s="157">
        <v>2027.0</v>
      </c>
      <c r="I3" s="158"/>
      <c r="J3" s="159"/>
      <c r="K3" s="160"/>
      <c r="L3" s="160"/>
      <c r="M3" s="160"/>
      <c r="N3" s="160"/>
      <c r="O3" s="160"/>
      <c r="P3" s="160"/>
      <c r="Q3" s="161">
        <v>1.0</v>
      </c>
      <c r="R3" s="160"/>
      <c r="S3" s="160"/>
      <c r="T3" s="160"/>
      <c r="U3" s="159"/>
      <c r="V3" s="156"/>
      <c r="W3" s="162" t="s">
        <v>187</v>
      </c>
      <c r="X3" s="163">
        <v>1.0</v>
      </c>
      <c r="Y3" s="164" t="s">
        <v>188</v>
      </c>
      <c r="Z3" s="165" t="s">
        <v>189</v>
      </c>
      <c r="AA3" s="166" t="s">
        <v>190</v>
      </c>
      <c r="AB3" s="156"/>
      <c r="AC3" s="167">
        <v>150000.0</v>
      </c>
      <c r="AD3" s="168" t="s">
        <v>188</v>
      </c>
      <c r="AE3" s="169" t="s">
        <v>191</v>
      </c>
      <c r="AF3" s="170" t="s">
        <v>192</v>
      </c>
      <c r="AG3" s="171"/>
    </row>
    <row r="4" ht="36.0" customHeight="1">
      <c r="A4" s="152" t="str">
        <f t="shared" si="1"/>
        <v>2.1</v>
      </c>
      <c r="B4" s="153">
        <f t="shared" si="2"/>
        <v>2</v>
      </c>
      <c r="C4" s="153">
        <v>1.0</v>
      </c>
      <c r="D4" s="154" t="s">
        <v>6</v>
      </c>
      <c r="E4" s="155" t="s">
        <v>193</v>
      </c>
      <c r="F4" s="172" t="s">
        <v>194</v>
      </c>
      <c r="G4" s="156"/>
      <c r="H4" s="173" t="s">
        <v>187</v>
      </c>
      <c r="I4" s="174">
        <v>1.0</v>
      </c>
      <c r="J4" s="175"/>
      <c r="K4" s="176"/>
      <c r="L4" s="176"/>
      <c r="M4" s="176"/>
      <c r="N4" s="176"/>
      <c r="O4" s="176"/>
      <c r="P4" s="176"/>
      <c r="Q4" s="174">
        <v>1.0</v>
      </c>
      <c r="R4" s="176"/>
      <c r="S4" s="176"/>
      <c r="T4" s="176"/>
      <c r="U4" s="175"/>
      <c r="V4" s="156"/>
      <c r="W4" s="162" t="s">
        <v>187</v>
      </c>
      <c r="X4" s="177">
        <v>1.0</v>
      </c>
      <c r="Y4" s="178" t="s">
        <v>195</v>
      </c>
      <c r="Z4" s="165" t="s">
        <v>196</v>
      </c>
      <c r="AA4" s="166" t="s">
        <v>190</v>
      </c>
      <c r="AB4" s="156"/>
      <c r="AC4" s="167">
        <v>200000.0</v>
      </c>
      <c r="AD4" s="178" t="s">
        <v>188</v>
      </c>
      <c r="AE4" s="169" t="s">
        <v>191</v>
      </c>
      <c r="AF4" s="170" t="s">
        <v>192</v>
      </c>
      <c r="AG4" s="171"/>
    </row>
    <row r="5" ht="36.0" customHeight="1">
      <c r="A5" s="152" t="str">
        <f t="shared" si="1"/>
        <v>3.1</v>
      </c>
      <c r="B5" s="153">
        <f t="shared" si="2"/>
        <v>3</v>
      </c>
      <c r="C5" s="153">
        <v>1.0</v>
      </c>
      <c r="D5" s="154" t="s">
        <v>6</v>
      </c>
      <c r="E5" s="155" t="s">
        <v>197</v>
      </c>
      <c r="F5" s="179" t="s">
        <v>198</v>
      </c>
      <c r="G5" s="156"/>
      <c r="H5" s="173" t="s">
        <v>187</v>
      </c>
      <c r="I5" s="173">
        <v>1.0</v>
      </c>
      <c r="J5" s="175"/>
      <c r="K5" s="176"/>
      <c r="L5" s="176"/>
      <c r="M5" s="176"/>
      <c r="N5" s="176"/>
      <c r="O5" s="180"/>
      <c r="P5" s="176"/>
      <c r="Q5" s="173">
        <v>1.0</v>
      </c>
      <c r="R5" s="176"/>
      <c r="S5" s="176"/>
      <c r="T5" s="176"/>
      <c r="U5" s="175"/>
      <c r="V5" s="156"/>
      <c r="W5" s="162" t="s">
        <v>187</v>
      </c>
      <c r="X5" s="177">
        <v>1.0</v>
      </c>
      <c r="Y5" s="178" t="s">
        <v>195</v>
      </c>
      <c r="Z5" s="165" t="s">
        <v>196</v>
      </c>
      <c r="AA5" s="166" t="s">
        <v>190</v>
      </c>
      <c r="AB5" s="156"/>
      <c r="AC5" s="167">
        <v>400000.0</v>
      </c>
      <c r="AD5" s="181" t="s">
        <v>199</v>
      </c>
      <c r="AE5" s="169" t="s">
        <v>200</v>
      </c>
      <c r="AF5" s="170" t="s">
        <v>192</v>
      </c>
      <c r="AG5" s="171"/>
    </row>
    <row r="6" ht="36.0" customHeight="1">
      <c r="A6" s="152" t="str">
        <f t="shared" si="1"/>
        <v>4.2</v>
      </c>
      <c r="B6" s="153">
        <f t="shared" si="2"/>
        <v>4</v>
      </c>
      <c r="C6" s="153">
        <v>1.0</v>
      </c>
      <c r="D6" s="154" t="s">
        <v>6</v>
      </c>
      <c r="E6" s="179" t="s">
        <v>201</v>
      </c>
      <c r="F6" s="182" t="s">
        <v>202</v>
      </c>
      <c r="G6" s="156"/>
      <c r="H6" s="176"/>
      <c r="I6" s="176"/>
      <c r="J6" s="175"/>
      <c r="K6" s="183">
        <v>1.0</v>
      </c>
      <c r="L6" s="176"/>
      <c r="M6" s="176"/>
      <c r="N6" s="176"/>
      <c r="O6" s="180"/>
      <c r="P6" s="173">
        <v>1.0</v>
      </c>
      <c r="Q6" s="176"/>
      <c r="R6" s="176"/>
      <c r="S6" s="176"/>
      <c r="T6" s="176"/>
      <c r="U6" s="175"/>
      <c r="V6" s="156"/>
      <c r="W6" s="184"/>
      <c r="X6" s="177">
        <f>'2. Zentrale Prämissen'!C17</f>
        <v>170</v>
      </c>
      <c r="Y6" s="185" t="s">
        <v>195</v>
      </c>
      <c r="Z6" s="186" t="s">
        <v>203</v>
      </c>
      <c r="AA6" s="187" t="s">
        <v>204</v>
      </c>
      <c r="AB6" s="156"/>
      <c r="AC6" s="167">
        <f>50%*'2. Zentrale Prämissen'!C23</f>
        <v>25000</v>
      </c>
      <c r="AD6" s="168" t="s">
        <v>188</v>
      </c>
      <c r="AE6" s="187" t="s">
        <v>205</v>
      </c>
      <c r="AF6" s="170" t="s">
        <v>192</v>
      </c>
      <c r="AG6" s="171"/>
    </row>
    <row r="7" ht="36.0" customHeight="1">
      <c r="A7" s="152" t="str">
        <f t="shared" si="1"/>
        <v>5.2</v>
      </c>
      <c r="B7" s="153">
        <f t="shared" si="2"/>
        <v>5</v>
      </c>
      <c r="C7" s="153">
        <v>1.0</v>
      </c>
      <c r="D7" s="154" t="s">
        <v>6</v>
      </c>
      <c r="E7" s="179" t="s">
        <v>206</v>
      </c>
      <c r="F7" s="182" t="s">
        <v>207</v>
      </c>
      <c r="G7" s="156"/>
      <c r="H7" s="176"/>
      <c r="I7" s="176"/>
      <c r="J7" s="175"/>
      <c r="K7" s="183">
        <v>1.0</v>
      </c>
      <c r="L7" s="176"/>
      <c r="M7" s="176"/>
      <c r="N7" s="176"/>
      <c r="O7" s="176"/>
      <c r="P7" s="173">
        <v>1.0</v>
      </c>
      <c r="Q7" s="180"/>
      <c r="R7" s="176"/>
      <c r="S7" s="176"/>
      <c r="T7" s="176"/>
      <c r="U7" s="175"/>
      <c r="V7" s="156"/>
      <c r="W7" s="188"/>
      <c r="X7" s="177">
        <f>'2. Zentrale Prämissen'!C17</f>
        <v>170</v>
      </c>
      <c r="Y7" s="189" t="s">
        <v>188</v>
      </c>
      <c r="Z7" s="186" t="s">
        <v>203</v>
      </c>
      <c r="AA7" s="187" t="s">
        <v>204</v>
      </c>
      <c r="AB7" s="156"/>
      <c r="AC7" s="167">
        <f>10*'2. Zentrale Prämissen'!C24</f>
        <v>12000</v>
      </c>
      <c r="AD7" s="186" t="s">
        <v>188</v>
      </c>
      <c r="AE7" s="187" t="s">
        <v>208</v>
      </c>
      <c r="AF7" s="166" t="s">
        <v>192</v>
      </c>
      <c r="AG7" s="171"/>
    </row>
    <row r="8" ht="36.0" customHeight="1">
      <c r="A8" s="152" t="str">
        <f t="shared" si="1"/>
        <v>6.2</v>
      </c>
      <c r="B8" s="153">
        <f t="shared" si="2"/>
        <v>6</v>
      </c>
      <c r="C8" s="190">
        <v>2.0</v>
      </c>
      <c r="D8" s="172" t="s">
        <v>7</v>
      </c>
      <c r="E8" s="172" t="s">
        <v>209</v>
      </c>
      <c r="F8" s="179" t="s">
        <v>210</v>
      </c>
      <c r="G8" s="156"/>
      <c r="H8" s="176"/>
      <c r="I8" s="176"/>
      <c r="J8" s="175"/>
      <c r="K8" s="174">
        <v>1.0</v>
      </c>
      <c r="L8" s="176"/>
      <c r="M8" s="176"/>
      <c r="N8" s="176"/>
      <c r="O8" s="176"/>
      <c r="P8" s="176"/>
      <c r="Q8" s="176"/>
      <c r="R8" s="191"/>
      <c r="S8" s="173">
        <v>1.0</v>
      </c>
      <c r="T8" s="176"/>
      <c r="U8" s="175"/>
      <c r="V8" s="156"/>
      <c r="W8" s="162" t="s">
        <v>211</v>
      </c>
      <c r="X8" s="177">
        <f>'2. Zentrale Prämissen'!C6</f>
        <v>288000</v>
      </c>
      <c r="Y8" s="192" t="s">
        <v>195</v>
      </c>
      <c r="Z8" s="187" t="s">
        <v>212</v>
      </c>
      <c r="AA8" s="193" t="s">
        <v>213</v>
      </c>
      <c r="AB8" s="156"/>
      <c r="AC8" s="167">
        <v>1000.0</v>
      </c>
      <c r="AD8" s="189" t="s">
        <v>188</v>
      </c>
      <c r="AE8" s="169" t="s">
        <v>214</v>
      </c>
      <c r="AF8" s="194" t="s">
        <v>215</v>
      </c>
      <c r="AG8" s="171"/>
    </row>
    <row r="9" ht="36.0" customHeight="1">
      <c r="A9" s="152" t="str">
        <f t="shared" si="1"/>
        <v>7.2</v>
      </c>
      <c r="B9" s="153">
        <f t="shared" si="2"/>
        <v>7</v>
      </c>
      <c r="C9" s="190">
        <v>2.0</v>
      </c>
      <c r="D9" s="172" t="s">
        <v>7</v>
      </c>
      <c r="E9" s="172" t="s">
        <v>209</v>
      </c>
      <c r="F9" s="179" t="s">
        <v>216</v>
      </c>
      <c r="G9" s="156"/>
      <c r="H9" s="173" t="s">
        <v>187</v>
      </c>
      <c r="I9" s="176"/>
      <c r="J9" s="175"/>
      <c r="K9" s="174">
        <v>1.0</v>
      </c>
      <c r="L9" s="176"/>
      <c r="M9" s="176"/>
      <c r="N9" s="176"/>
      <c r="O9" s="176"/>
      <c r="P9" s="176"/>
      <c r="Q9" s="176"/>
      <c r="R9" s="176"/>
      <c r="S9" s="173">
        <v>1.0</v>
      </c>
      <c r="T9" s="176"/>
      <c r="U9" s="175"/>
      <c r="V9" s="156"/>
      <c r="W9" s="162" t="s">
        <v>211</v>
      </c>
      <c r="X9" s="177">
        <f>'2. Zentrale Prämissen'!C6</f>
        <v>288000</v>
      </c>
      <c r="Y9" s="192" t="s">
        <v>195</v>
      </c>
      <c r="Z9" s="187" t="s">
        <v>217</v>
      </c>
      <c r="AA9" s="193" t="s">
        <v>213</v>
      </c>
      <c r="AB9" s="156"/>
      <c r="AC9" s="167">
        <v>2940.0</v>
      </c>
      <c r="AD9" s="189" t="s">
        <v>188</v>
      </c>
      <c r="AE9" s="169" t="s">
        <v>218</v>
      </c>
      <c r="AF9" s="195" t="s">
        <v>215</v>
      </c>
      <c r="AG9" s="171"/>
    </row>
    <row r="10" ht="63.0" customHeight="1">
      <c r="A10" s="152" t="str">
        <f t="shared" si="1"/>
        <v>8.2</v>
      </c>
      <c r="B10" s="153">
        <f t="shared" si="2"/>
        <v>8</v>
      </c>
      <c r="C10" s="190">
        <v>2.0</v>
      </c>
      <c r="D10" s="172" t="s">
        <v>7</v>
      </c>
      <c r="E10" s="172" t="s">
        <v>209</v>
      </c>
      <c r="F10" s="179" t="s">
        <v>219</v>
      </c>
      <c r="G10" s="156"/>
      <c r="H10" s="173" t="s">
        <v>187</v>
      </c>
      <c r="I10" s="176"/>
      <c r="J10" s="175"/>
      <c r="K10" s="174">
        <v>1.0</v>
      </c>
      <c r="L10" s="176"/>
      <c r="M10" s="176"/>
      <c r="N10" s="176"/>
      <c r="O10" s="176"/>
      <c r="P10" s="176"/>
      <c r="Q10" s="176"/>
      <c r="R10" s="176"/>
      <c r="S10" s="173">
        <v>1.0</v>
      </c>
      <c r="T10" s="176"/>
      <c r="U10" s="175"/>
      <c r="V10" s="156"/>
      <c r="W10" s="162" t="s">
        <v>211</v>
      </c>
      <c r="X10" s="177">
        <f>'2. Zentrale Prämissen'!C6</f>
        <v>288000</v>
      </c>
      <c r="Y10" s="192" t="s">
        <v>195</v>
      </c>
      <c r="Z10" s="187" t="s">
        <v>217</v>
      </c>
      <c r="AA10" s="193" t="s">
        <v>213</v>
      </c>
      <c r="AB10" s="156"/>
      <c r="AC10" s="167">
        <v>480.0</v>
      </c>
      <c r="AD10" s="189" t="s">
        <v>188</v>
      </c>
      <c r="AE10" s="169" t="s">
        <v>220</v>
      </c>
      <c r="AF10" s="195" t="s">
        <v>215</v>
      </c>
      <c r="AG10" s="171"/>
    </row>
    <row r="11" ht="36.0" customHeight="1">
      <c r="A11" s="152" t="str">
        <f t="shared" si="1"/>
        <v>9.2</v>
      </c>
      <c r="B11" s="153">
        <f t="shared" si="2"/>
        <v>9</v>
      </c>
      <c r="C11" s="190">
        <v>2.0</v>
      </c>
      <c r="D11" s="172" t="s">
        <v>7</v>
      </c>
      <c r="E11" s="172" t="s">
        <v>221</v>
      </c>
      <c r="F11" s="196" t="s">
        <v>222</v>
      </c>
      <c r="G11" s="156"/>
      <c r="H11" s="174" t="s">
        <v>187</v>
      </c>
      <c r="I11" s="176"/>
      <c r="J11" s="175"/>
      <c r="K11" s="183">
        <v>1.0</v>
      </c>
      <c r="L11" s="176"/>
      <c r="M11" s="176"/>
      <c r="N11" s="176"/>
      <c r="O11" s="176"/>
      <c r="P11" s="176"/>
      <c r="Q11" s="176"/>
      <c r="R11" s="176"/>
      <c r="S11" s="173">
        <v>1.0</v>
      </c>
      <c r="T11" s="176"/>
      <c r="U11" s="175"/>
      <c r="V11" s="156"/>
      <c r="W11" s="162" t="s">
        <v>211</v>
      </c>
      <c r="X11" s="177">
        <f>'2. Zentrale Prämissen'!C6</f>
        <v>288000</v>
      </c>
      <c r="Y11" s="189" t="s">
        <v>195</v>
      </c>
      <c r="Z11" s="187" t="s">
        <v>223</v>
      </c>
      <c r="AA11" s="187" t="s">
        <v>224</v>
      </c>
      <c r="AB11" s="156"/>
      <c r="AC11" s="167">
        <f>1658*2</f>
        <v>3316</v>
      </c>
      <c r="AD11" s="189" t="s">
        <v>188</v>
      </c>
      <c r="AE11" s="169" t="s">
        <v>225</v>
      </c>
      <c r="AF11" s="197" t="s">
        <v>215</v>
      </c>
      <c r="AG11" s="171"/>
    </row>
    <row r="12" ht="36.0" customHeight="1">
      <c r="A12" s="152" t="str">
        <f t="shared" si="1"/>
        <v>10.2</v>
      </c>
      <c r="B12" s="153">
        <f t="shared" si="2"/>
        <v>10</v>
      </c>
      <c r="C12" s="190">
        <v>2.0</v>
      </c>
      <c r="D12" s="172" t="s">
        <v>7</v>
      </c>
      <c r="E12" s="179" t="s">
        <v>226</v>
      </c>
      <c r="F12" s="172" t="s">
        <v>227</v>
      </c>
      <c r="G12" s="156"/>
      <c r="H12" s="176"/>
      <c r="I12" s="176"/>
      <c r="J12" s="175"/>
      <c r="K12" s="183">
        <v>1.0</v>
      </c>
      <c r="L12" s="176"/>
      <c r="M12" s="176"/>
      <c r="N12" s="176"/>
      <c r="O12" s="176"/>
      <c r="P12" s="176"/>
      <c r="Q12" s="176"/>
      <c r="R12" s="176"/>
      <c r="S12" s="173">
        <v>1.0</v>
      </c>
      <c r="T12" s="176"/>
      <c r="U12" s="175"/>
      <c r="V12" s="156"/>
      <c r="W12" s="162" t="s">
        <v>211</v>
      </c>
      <c r="X12" s="177">
        <f>5%*'2. Zentrale Prämissen'!C6</f>
        <v>14400</v>
      </c>
      <c r="Y12" s="192" t="s">
        <v>199</v>
      </c>
      <c r="Z12" s="169" t="s">
        <v>228</v>
      </c>
      <c r="AA12" s="187" t="s">
        <v>190</v>
      </c>
      <c r="AB12" s="156"/>
      <c r="AC12" s="167">
        <v>2000.0</v>
      </c>
      <c r="AD12" s="186" t="s">
        <v>199</v>
      </c>
      <c r="AE12" s="187" t="s">
        <v>229</v>
      </c>
      <c r="AF12" s="170" t="s">
        <v>192</v>
      </c>
      <c r="AG12" s="171"/>
    </row>
    <row r="13" ht="36.0" customHeight="1">
      <c r="A13" s="152" t="str">
        <f t="shared" si="1"/>
        <v>11.1</v>
      </c>
      <c r="B13" s="153">
        <f t="shared" si="2"/>
        <v>11</v>
      </c>
      <c r="C13" s="153">
        <v>3.0</v>
      </c>
      <c r="D13" s="172" t="s">
        <v>8</v>
      </c>
      <c r="E13" s="179" t="s">
        <v>230</v>
      </c>
      <c r="F13" s="179" t="s">
        <v>231</v>
      </c>
      <c r="G13" s="156"/>
      <c r="H13" s="176"/>
      <c r="I13" s="173">
        <v>1.0</v>
      </c>
      <c r="J13" s="175"/>
      <c r="K13" s="176"/>
      <c r="L13" s="176"/>
      <c r="M13" s="176"/>
      <c r="N13" s="176"/>
      <c r="O13" s="176"/>
      <c r="P13" s="176"/>
      <c r="Q13" s="183">
        <v>1.0</v>
      </c>
      <c r="R13" s="176"/>
      <c r="S13" s="176"/>
      <c r="T13" s="176"/>
      <c r="U13" s="175"/>
      <c r="V13" s="156"/>
      <c r="W13" s="172" t="s">
        <v>232</v>
      </c>
      <c r="X13" s="177">
        <v>1.0</v>
      </c>
      <c r="Y13" s="185" t="s">
        <v>188</v>
      </c>
      <c r="Z13" s="193" t="s">
        <v>233</v>
      </c>
      <c r="AA13" s="187" t="s">
        <v>190</v>
      </c>
      <c r="AB13" s="156"/>
      <c r="AC13" s="198">
        <v>200000.0</v>
      </c>
      <c r="AD13" s="192" t="s">
        <v>199</v>
      </c>
      <c r="AE13" s="187" t="s">
        <v>234</v>
      </c>
      <c r="AF13" s="170" t="s">
        <v>192</v>
      </c>
      <c r="AG13" s="171"/>
    </row>
    <row r="14" ht="36.0" customHeight="1">
      <c r="A14" s="152" t="str">
        <f t="shared" si="1"/>
        <v>12.3</v>
      </c>
      <c r="B14" s="153">
        <f t="shared" si="2"/>
        <v>12</v>
      </c>
      <c r="C14" s="190">
        <v>4.0</v>
      </c>
      <c r="D14" s="172" t="s">
        <v>10</v>
      </c>
      <c r="E14" s="172" t="s">
        <v>235</v>
      </c>
      <c r="F14" s="172" t="s">
        <v>236</v>
      </c>
      <c r="G14" s="156"/>
      <c r="H14" s="173" t="s">
        <v>187</v>
      </c>
      <c r="I14" s="176"/>
      <c r="J14" s="175"/>
      <c r="K14" s="174"/>
      <c r="L14" s="183">
        <v>2027.0</v>
      </c>
      <c r="M14" s="183">
        <v>2040.0</v>
      </c>
      <c r="N14" s="176"/>
      <c r="O14" s="176"/>
      <c r="P14" s="176"/>
      <c r="Q14" s="176"/>
      <c r="R14" s="176"/>
      <c r="S14" s="176"/>
      <c r="T14" s="173">
        <v>1.0</v>
      </c>
      <c r="U14" s="175"/>
      <c r="V14" s="156"/>
      <c r="W14" s="196" t="s">
        <v>237</v>
      </c>
      <c r="X14" s="177">
        <f>('2. Zentrale Prämissen'!C5*80%)-'2. Zentrale Prämissen'!C7</f>
        <v>255600</v>
      </c>
      <c r="Y14" s="192" t="s">
        <v>188</v>
      </c>
      <c r="Z14" s="187" t="s">
        <v>238</v>
      </c>
      <c r="AA14" s="187" t="s">
        <v>190</v>
      </c>
      <c r="AB14" s="156"/>
      <c r="AC14" s="167">
        <v>1000.0</v>
      </c>
      <c r="AD14" s="189" t="s">
        <v>239</v>
      </c>
      <c r="AE14" s="169" t="s">
        <v>240</v>
      </c>
      <c r="AF14" s="195" t="s">
        <v>215</v>
      </c>
      <c r="AG14" s="171"/>
    </row>
    <row r="15" ht="36.0" customHeight="1">
      <c r="A15" s="152" t="str">
        <f t="shared" si="1"/>
        <v>13.4</v>
      </c>
      <c r="B15" s="153">
        <f t="shared" si="2"/>
        <v>13</v>
      </c>
      <c r="C15" s="190">
        <v>4.0</v>
      </c>
      <c r="D15" s="172" t="s">
        <v>10</v>
      </c>
      <c r="E15" s="196" t="s">
        <v>241</v>
      </c>
      <c r="F15" s="196" t="s">
        <v>242</v>
      </c>
      <c r="G15" s="156"/>
      <c r="H15" s="174">
        <v>2027.0</v>
      </c>
      <c r="I15" s="176"/>
      <c r="J15" s="175"/>
      <c r="K15" s="176"/>
      <c r="L15" s="176"/>
      <c r="M15" s="176"/>
      <c r="N15" s="176"/>
      <c r="O15" s="176"/>
      <c r="P15" s="176"/>
      <c r="Q15" s="183">
        <v>1.0</v>
      </c>
      <c r="R15" s="173"/>
      <c r="S15" s="176"/>
      <c r="T15" s="176"/>
      <c r="U15" s="199"/>
      <c r="V15" s="156"/>
      <c r="W15" s="172" t="s">
        <v>243</v>
      </c>
      <c r="X15" s="163">
        <v>1.0</v>
      </c>
      <c r="Y15" s="192" t="s">
        <v>199</v>
      </c>
      <c r="Z15" s="187" t="s">
        <v>244</v>
      </c>
      <c r="AA15" s="187" t="s">
        <v>190</v>
      </c>
      <c r="AB15" s="156"/>
      <c r="AC15" s="198">
        <v>200000.0</v>
      </c>
      <c r="AD15" s="192" t="s">
        <v>188</v>
      </c>
      <c r="AE15" s="187" t="s">
        <v>234</v>
      </c>
      <c r="AF15" s="170" t="s">
        <v>192</v>
      </c>
      <c r="AG15" s="171"/>
    </row>
    <row r="16" ht="36.0" customHeight="1">
      <c r="A16" s="152" t="str">
        <f t="shared" si="1"/>
        <v>14.3</v>
      </c>
      <c r="B16" s="153">
        <f t="shared" si="2"/>
        <v>14</v>
      </c>
      <c r="C16" s="153">
        <v>4.0</v>
      </c>
      <c r="D16" s="172" t="s">
        <v>10</v>
      </c>
      <c r="E16" s="196" t="s">
        <v>241</v>
      </c>
      <c r="F16" s="179" t="s">
        <v>245</v>
      </c>
      <c r="G16" s="156"/>
      <c r="H16" s="173" t="s">
        <v>187</v>
      </c>
      <c r="I16" s="176"/>
      <c r="J16" s="175"/>
      <c r="K16" s="180"/>
      <c r="L16" s="183">
        <v>2027.0</v>
      </c>
      <c r="M16" s="183">
        <v>2040.0</v>
      </c>
      <c r="N16" s="176"/>
      <c r="O16" s="176"/>
      <c r="P16" s="176"/>
      <c r="Q16" s="176"/>
      <c r="R16" s="180"/>
      <c r="S16" s="176"/>
      <c r="T16" s="173">
        <v>1.0</v>
      </c>
      <c r="U16" s="175"/>
      <c r="V16" s="156"/>
      <c r="W16" s="196" t="s">
        <v>211</v>
      </c>
      <c r="X16" s="177">
        <v>432000.0</v>
      </c>
      <c r="Y16" s="192" t="s">
        <v>195</v>
      </c>
      <c r="Z16" s="187" t="s">
        <v>246</v>
      </c>
      <c r="AA16" s="169" t="s">
        <v>247</v>
      </c>
      <c r="AB16" s="156"/>
      <c r="AC16" s="167">
        <f>86*2</f>
        <v>172</v>
      </c>
      <c r="AD16" s="189" t="s">
        <v>188</v>
      </c>
      <c r="AE16" s="169" t="s">
        <v>248</v>
      </c>
      <c r="AF16" s="187" t="s">
        <v>249</v>
      </c>
      <c r="AG16" s="171"/>
    </row>
    <row r="17" ht="36.0" customHeight="1">
      <c r="A17" s="152" t="str">
        <f t="shared" si="1"/>
        <v>15.3</v>
      </c>
      <c r="B17" s="153">
        <f t="shared" si="2"/>
        <v>15</v>
      </c>
      <c r="C17" s="190">
        <v>4.0</v>
      </c>
      <c r="D17" s="172" t="s">
        <v>10</v>
      </c>
      <c r="E17" s="196" t="s">
        <v>250</v>
      </c>
      <c r="F17" s="179" t="s">
        <v>245</v>
      </c>
      <c r="G17" s="156"/>
      <c r="H17" s="173" t="s">
        <v>187</v>
      </c>
      <c r="I17" s="176"/>
      <c r="J17" s="175"/>
      <c r="K17" s="180"/>
      <c r="L17" s="200">
        <v>2038.0</v>
      </c>
      <c r="M17" s="200">
        <v>2040.0</v>
      </c>
      <c r="N17" s="176"/>
      <c r="O17" s="176"/>
      <c r="P17" s="176"/>
      <c r="Q17" s="176"/>
      <c r="R17" s="176"/>
      <c r="S17" s="183">
        <v>1.0</v>
      </c>
      <c r="T17" s="180"/>
      <c r="U17" s="175"/>
      <c r="V17" s="156"/>
      <c r="W17" s="172" t="s">
        <v>251</v>
      </c>
      <c r="X17" s="177">
        <f>'2. Zentrale Prämissen'!C9/14*6</f>
        <v>277714.2857</v>
      </c>
      <c r="Y17" s="192" t="s">
        <v>195</v>
      </c>
      <c r="Z17" s="187" t="s">
        <v>252</v>
      </c>
      <c r="AA17" s="187" t="s">
        <v>253</v>
      </c>
      <c r="AB17" s="156"/>
      <c r="AC17" s="167">
        <f>86*2</f>
        <v>172</v>
      </c>
      <c r="AD17" s="189" t="s">
        <v>188</v>
      </c>
      <c r="AE17" s="169" t="s">
        <v>248</v>
      </c>
      <c r="AF17" s="187" t="s">
        <v>249</v>
      </c>
      <c r="AG17" s="171"/>
    </row>
    <row r="18" ht="36.0" customHeight="1">
      <c r="A18" s="152" t="str">
        <f t="shared" si="1"/>
        <v>16.3</v>
      </c>
      <c r="B18" s="153">
        <f t="shared" si="2"/>
        <v>16</v>
      </c>
      <c r="C18" s="190">
        <v>4.0</v>
      </c>
      <c r="D18" s="172" t="s">
        <v>10</v>
      </c>
      <c r="E18" s="196" t="s">
        <v>241</v>
      </c>
      <c r="F18" s="196" t="s">
        <v>254</v>
      </c>
      <c r="G18" s="156"/>
      <c r="H18" s="173" t="s">
        <v>187</v>
      </c>
      <c r="I18" s="176"/>
      <c r="J18" s="175"/>
      <c r="K18" s="174"/>
      <c r="L18" s="183">
        <v>2027.0</v>
      </c>
      <c r="M18" s="183">
        <v>2040.0</v>
      </c>
      <c r="N18" s="176"/>
      <c r="O18" s="176"/>
      <c r="P18" s="176"/>
      <c r="Q18" s="176"/>
      <c r="R18" s="176"/>
      <c r="S18" s="174"/>
      <c r="T18" s="174">
        <v>1.0</v>
      </c>
      <c r="U18" s="175"/>
      <c r="V18" s="156"/>
      <c r="W18" s="172" t="s">
        <v>255</v>
      </c>
      <c r="X18" s="177">
        <f>(('2. Zentrale Prämissen'!C10-'2. Zentrale Prämissen'!C5)/2)+'2. Zentrale Prämissen'!C5</f>
        <v>756000</v>
      </c>
      <c r="Y18" s="189" t="s">
        <v>188</v>
      </c>
      <c r="Z18" s="187" t="s">
        <v>256</v>
      </c>
      <c r="AA18" s="187" t="s">
        <v>253</v>
      </c>
      <c r="AB18" s="156"/>
      <c r="AC18" s="167">
        <f>10*0.5*'2. Zentrale Prämissen'!C4</f>
        <v>150</v>
      </c>
      <c r="AD18" s="189" t="s">
        <v>188</v>
      </c>
      <c r="AE18" s="169" t="s">
        <v>257</v>
      </c>
      <c r="AF18" s="195" t="s">
        <v>258</v>
      </c>
      <c r="AG18" s="171"/>
    </row>
    <row r="19">
      <c r="A19" s="152" t="str">
        <f t="shared" si="1"/>
        <v>17.3</v>
      </c>
      <c r="B19" s="153">
        <f t="shared" si="2"/>
        <v>17</v>
      </c>
      <c r="C19" s="190">
        <v>5.0</v>
      </c>
      <c r="D19" s="172" t="s">
        <v>12</v>
      </c>
      <c r="E19" s="179" t="s">
        <v>259</v>
      </c>
      <c r="F19" s="179" t="s">
        <v>260</v>
      </c>
      <c r="G19" s="156"/>
      <c r="H19" s="176"/>
      <c r="I19" s="176"/>
      <c r="J19" s="175"/>
      <c r="K19" s="176"/>
      <c r="L19" s="200">
        <v>2026.0</v>
      </c>
      <c r="M19" s="173">
        <v>2040.0</v>
      </c>
      <c r="N19" s="176"/>
      <c r="O19" s="176"/>
      <c r="P19" s="176"/>
      <c r="Q19" s="176"/>
      <c r="R19" s="176"/>
      <c r="S19" s="173">
        <v>1.0</v>
      </c>
      <c r="T19" s="176"/>
      <c r="U19" s="175"/>
      <c r="V19" s="156"/>
      <c r="W19" s="196" t="s">
        <v>211</v>
      </c>
      <c r="X19" s="177">
        <f>6000*15*3</f>
        <v>270000</v>
      </c>
      <c r="Y19" s="192" t="s">
        <v>188</v>
      </c>
      <c r="Z19" s="187" t="s">
        <v>261</v>
      </c>
      <c r="AA19" s="166" t="s">
        <v>190</v>
      </c>
      <c r="AB19" s="156"/>
      <c r="AC19" s="167">
        <f>'2. Zentrale Prämissen'!C11</f>
        <v>7736</v>
      </c>
      <c r="AD19" s="192" t="s">
        <v>188</v>
      </c>
      <c r="AE19" s="187" t="s">
        <v>262</v>
      </c>
      <c r="AF19" s="187" t="s">
        <v>263</v>
      </c>
      <c r="AG19" s="171"/>
    </row>
    <row r="20" ht="36.0" customHeight="1">
      <c r="A20" s="152" t="str">
        <f t="shared" si="1"/>
        <v>18.3</v>
      </c>
      <c r="B20" s="153">
        <f t="shared" si="2"/>
        <v>18</v>
      </c>
      <c r="C20" s="190">
        <v>5.0</v>
      </c>
      <c r="D20" s="172" t="s">
        <v>12</v>
      </c>
      <c r="E20" s="179" t="s">
        <v>264</v>
      </c>
      <c r="F20" s="179" t="s">
        <v>265</v>
      </c>
      <c r="G20" s="156"/>
      <c r="H20" s="176"/>
      <c r="I20" s="176"/>
      <c r="J20" s="175"/>
      <c r="K20" s="176"/>
      <c r="L20" s="173">
        <v>2027.0</v>
      </c>
      <c r="M20" s="173">
        <v>2040.0</v>
      </c>
      <c r="N20" s="176"/>
      <c r="O20" s="176"/>
      <c r="P20" s="176"/>
      <c r="Q20" s="176"/>
      <c r="R20" s="176"/>
      <c r="S20" s="173">
        <v>1.0</v>
      </c>
      <c r="T20" s="176"/>
      <c r="U20" s="175"/>
      <c r="V20" s="156"/>
      <c r="W20" s="196" t="s">
        <v>211</v>
      </c>
      <c r="X20" s="177">
        <f>'2. Zentrale Prämissen'!C9*5%</f>
        <v>32400</v>
      </c>
      <c r="Y20" s="192" t="s">
        <v>199</v>
      </c>
      <c r="Z20" s="187" t="s">
        <v>266</v>
      </c>
      <c r="AA20" s="166" t="s">
        <v>190</v>
      </c>
      <c r="AB20" s="156"/>
      <c r="AC20" s="167">
        <f>'2. Zentrale Prämissen'!C11*50%</f>
        <v>3868</v>
      </c>
      <c r="AD20" s="192" t="s">
        <v>188</v>
      </c>
      <c r="AE20" s="193" t="s">
        <v>267</v>
      </c>
      <c r="AF20" s="197" t="s">
        <v>215</v>
      </c>
      <c r="AG20" s="171"/>
    </row>
    <row r="21" ht="36.0" customHeight="1">
      <c r="A21" s="152" t="str">
        <f t="shared" si="1"/>
        <v>19.3</v>
      </c>
      <c r="B21" s="153">
        <f t="shared" si="2"/>
        <v>19</v>
      </c>
      <c r="C21" s="153">
        <v>6.0</v>
      </c>
      <c r="D21" s="172" t="s">
        <v>13</v>
      </c>
      <c r="E21" s="179" t="s">
        <v>268</v>
      </c>
      <c r="F21" s="179" t="s">
        <v>269</v>
      </c>
      <c r="G21" s="156"/>
      <c r="H21" s="176"/>
      <c r="I21" s="176"/>
      <c r="J21" s="175"/>
      <c r="K21" s="176"/>
      <c r="L21" s="173">
        <v>2027.0</v>
      </c>
      <c r="M21" s="173">
        <v>2040.0</v>
      </c>
      <c r="N21" s="176"/>
      <c r="O21" s="176"/>
      <c r="P21" s="176"/>
      <c r="Q21" s="176"/>
      <c r="R21" s="176"/>
      <c r="S21" s="173">
        <v>1.0</v>
      </c>
      <c r="T21" s="176"/>
      <c r="U21" s="175"/>
      <c r="V21" s="156"/>
      <c r="W21" s="196" t="s">
        <v>211</v>
      </c>
      <c r="X21" s="177">
        <f>'2. Zentrale Prämissen'!C7*5%</f>
        <v>4500</v>
      </c>
      <c r="Y21" s="192" t="s">
        <v>199</v>
      </c>
      <c r="Z21" s="187" t="s">
        <v>270</v>
      </c>
      <c r="AA21" s="166" t="s">
        <v>190</v>
      </c>
      <c r="AB21" s="156"/>
      <c r="AC21" s="167">
        <f>'2. Zentrale Prämissen'!C11</f>
        <v>7736</v>
      </c>
      <c r="AD21" s="192" t="s">
        <v>188</v>
      </c>
      <c r="AE21" s="187" t="s">
        <v>271</v>
      </c>
      <c r="AF21" s="197" t="s">
        <v>215</v>
      </c>
      <c r="AG21" s="171"/>
    </row>
    <row r="22" ht="36.0" customHeight="1">
      <c r="A22" s="152" t="str">
        <f t="shared" si="1"/>
        <v>20.3</v>
      </c>
      <c r="B22" s="153">
        <f t="shared" si="2"/>
        <v>20</v>
      </c>
      <c r="C22" s="190">
        <v>6.0</v>
      </c>
      <c r="D22" s="172" t="s">
        <v>13</v>
      </c>
      <c r="E22" s="179" t="s">
        <v>272</v>
      </c>
      <c r="F22" s="179" t="s">
        <v>273</v>
      </c>
      <c r="G22" s="156"/>
      <c r="H22" s="176"/>
      <c r="I22" s="176"/>
      <c r="J22" s="175"/>
      <c r="K22" s="176"/>
      <c r="L22" s="173">
        <v>2027.0</v>
      </c>
      <c r="M22" s="173">
        <v>2040.0</v>
      </c>
      <c r="N22" s="176"/>
      <c r="O22" s="176"/>
      <c r="P22" s="176"/>
      <c r="Q22" s="176"/>
      <c r="R22" s="176"/>
      <c r="S22" s="173">
        <v>1.0</v>
      </c>
      <c r="T22" s="176"/>
      <c r="U22" s="175"/>
      <c r="V22" s="156"/>
      <c r="W22" s="196" t="s">
        <v>211</v>
      </c>
      <c r="X22" s="177">
        <f>'2. Zentrale Prämissen'!C7*5%</f>
        <v>4500</v>
      </c>
      <c r="Y22" s="192" t="s">
        <v>199</v>
      </c>
      <c r="Z22" s="193" t="s">
        <v>274</v>
      </c>
      <c r="AA22" s="166" t="s">
        <v>190</v>
      </c>
      <c r="AB22" s="156"/>
      <c r="AC22" s="167">
        <f>'2. Zentrale Prämissen'!C11</f>
        <v>7736</v>
      </c>
      <c r="AD22" s="192" t="s">
        <v>188</v>
      </c>
      <c r="AE22" s="187" t="s">
        <v>271</v>
      </c>
      <c r="AF22" s="197" t="s">
        <v>215</v>
      </c>
      <c r="AG22" s="171"/>
    </row>
    <row r="23" ht="36.0" customHeight="1">
      <c r="A23" s="152" t="str">
        <f t="shared" si="1"/>
        <v>21.2</v>
      </c>
      <c r="B23" s="153">
        <f t="shared" si="2"/>
        <v>21</v>
      </c>
      <c r="C23" s="190">
        <v>7.0</v>
      </c>
      <c r="D23" s="172" t="s">
        <v>14</v>
      </c>
      <c r="E23" s="179" t="s">
        <v>275</v>
      </c>
      <c r="F23" s="179" t="s">
        <v>276</v>
      </c>
      <c r="G23" s="156"/>
      <c r="H23" s="180"/>
      <c r="I23" s="176"/>
      <c r="J23" s="175"/>
      <c r="K23" s="174">
        <v>1.0</v>
      </c>
      <c r="L23" s="176"/>
      <c r="M23" s="176"/>
      <c r="N23" s="176"/>
      <c r="O23" s="176"/>
      <c r="P23" s="176"/>
      <c r="Q23" s="174">
        <v>1.0</v>
      </c>
      <c r="R23" s="176"/>
      <c r="S23" s="176"/>
      <c r="T23" s="176"/>
      <c r="U23" s="175"/>
      <c r="V23" s="156"/>
      <c r="W23" s="179" t="s">
        <v>277</v>
      </c>
      <c r="X23" s="177">
        <f>'2. Zentrale Prämissen'!C17*'2. Zentrale Prämissen'!C12</f>
        <v>75</v>
      </c>
      <c r="Y23" s="189" t="s">
        <v>188</v>
      </c>
      <c r="Z23" s="169" t="s">
        <v>278</v>
      </c>
      <c r="AA23" s="187" t="s">
        <v>204</v>
      </c>
      <c r="AB23" s="156"/>
      <c r="AC23" s="167">
        <f>0.1*'2. Zentrale Prämissen'!B61</f>
        <v>300000</v>
      </c>
      <c r="AD23" s="189" t="s">
        <v>199</v>
      </c>
      <c r="AE23" s="187" t="s">
        <v>279</v>
      </c>
      <c r="AF23" s="187" t="s">
        <v>192</v>
      </c>
      <c r="AG23" s="171"/>
    </row>
    <row r="24" ht="36.0" customHeight="1">
      <c r="A24" s="152" t="str">
        <f t="shared" si="1"/>
        <v>22.2</v>
      </c>
      <c r="B24" s="153">
        <f t="shared" si="2"/>
        <v>22</v>
      </c>
      <c r="C24" s="190">
        <v>7.0</v>
      </c>
      <c r="D24" s="172" t="s">
        <v>14</v>
      </c>
      <c r="E24" s="179" t="s">
        <v>280</v>
      </c>
      <c r="F24" s="179" t="s">
        <v>281</v>
      </c>
      <c r="G24" s="156"/>
      <c r="H24" s="173" t="s">
        <v>187</v>
      </c>
      <c r="I24" s="176"/>
      <c r="J24" s="175"/>
      <c r="K24" s="174">
        <v>1.0</v>
      </c>
      <c r="L24" s="176"/>
      <c r="M24" s="176"/>
      <c r="N24" s="176"/>
      <c r="O24" s="176"/>
      <c r="P24" s="176"/>
      <c r="Q24" s="174">
        <v>1.0</v>
      </c>
      <c r="R24" s="176"/>
      <c r="S24" s="176"/>
      <c r="T24" s="176"/>
      <c r="U24" s="175"/>
      <c r="V24" s="156"/>
      <c r="W24" s="179" t="s">
        <v>277</v>
      </c>
      <c r="X24" s="177">
        <f>'2. Zentrale Prämissen'!C17*'2. Zentrale Prämissen'!C12</f>
        <v>75</v>
      </c>
      <c r="Y24" s="189" t="s">
        <v>188</v>
      </c>
      <c r="Z24" s="169" t="s">
        <v>278</v>
      </c>
      <c r="AA24" s="187" t="s">
        <v>204</v>
      </c>
      <c r="AB24" s="156"/>
      <c r="AC24" s="167">
        <f>0.9*'2. Zentrale Prämissen'!B61</f>
        <v>2700000</v>
      </c>
      <c r="AD24" s="189" t="s">
        <v>199</v>
      </c>
      <c r="AE24" s="169" t="s">
        <v>282</v>
      </c>
      <c r="AF24" s="187" t="s">
        <v>192</v>
      </c>
      <c r="AG24" s="171"/>
    </row>
    <row r="25" ht="36.0" customHeight="1">
      <c r="A25" s="152" t="str">
        <f t="shared" si="1"/>
        <v>23.2</v>
      </c>
      <c r="B25" s="153">
        <f t="shared" si="2"/>
        <v>23</v>
      </c>
      <c r="C25" s="190">
        <v>7.0</v>
      </c>
      <c r="D25" s="172" t="s">
        <v>14</v>
      </c>
      <c r="E25" s="179" t="s">
        <v>283</v>
      </c>
      <c r="F25" s="179" t="s">
        <v>284</v>
      </c>
      <c r="G25" s="156"/>
      <c r="H25" s="173" t="s">
        <v>187</v>
      </c>
      <c r="I25" s="176"/>
      <c r="J25" s="175"/>
      <c r="K25" s="174">
        <v>1.0</v>
      </c>
      <c r="L25" s="176"/>
      <c r="M25" s="176"/>
      <c r="N25" s="176"/>
      <c r="O25" s="176"/>
      <c r="P25" s="176"/>
      <c r="Q25" s="176"/>
      <c r="R25" s="176"/>
      <c r="S25" s="176"/>
      <c r="T25" s="176"/>
      <c r="U25" s="175"/>
      <c r="V25" s="156"/>
      <c r="W25" s="179" t="s">
        <v>277</v>
      </c>
      <c r="X25" s="177">
        <f>'2. Zentrale Prämissen'!C17*'2. Zentrale Prämissen'!C12</f>
        <v>75</v>
      </c>
      <c r="Y25" s="189" t="s">
        <v>188</v>
      </c>
      <c r="Z25" s="169" t="s">
        <v>278</v>
      </c>
      <c r="AA25" s="187" t="s">
        <v>204</v>
      </c>
      <c r="AB25" s="156"/>
      <c r="AC25" s="167">
        <f>'2. Zentrale Prämissen'!B66</f>
        <v>20000</v>
      </c>
      <c r="AD25" s="185" t="s">
        <v>195</v>
      </c>
      <c r="AE25" s="169" t="s">
        <v>285</v>
      </c>
      <c r="AF25" s="201" t="s">
        <v>137</v>
      </c>
      <c r="AG25" s="171"/>
    </row>
    <row r="26" ht="36.0" customHeight="1">
      <c r="A26" s="152" t="str">
        <f t="shared" si="1"/>
        <v>24.2</v>
      </c>
      <c r="B26" s="153">
        <f t="shared" si="2"/>
        <v>24</v>
      </c>
      <c r="C26" s="190">
        <v>7.0</v>
      </c>
      <c r="D26" s="172" t="s">
        <v>14</v>
      </c>
      <c r="E26" s="179" t="s">
        <v>286</v>
      </c>
      <c r="F26" s="172" t="s">
        <v>287</v>
      </c>
      <c r="G26" s="156"/>
      <c r="H26" s="176"/>
      <c r="I26" s="180"/>
      <c r="J26" s="175"/>
      <c r="K26" s="174">
        <v>1.0</v>
      </c>
      <c r="L26" s="180"/>
      <c r="M26" s="180"/>
      <c r="N26" s="180"/>
      <c r="O26" s="176"/>
      <c r="P26" s="176"/>
      <c r="Q26" s="176"/>
      <c r="R26" s="176"/>
      <c r="S26" s="173">
        <v>1.0</v>
      </c>
      <c r="T26" s="176"/>
      <c r="U26" s="175"/>
      <c r="V26" s="156"/>
      <c r="W26" s="179" t="s">
        <v>288</v>
      </c>
      <c r="X26" s="177">
        <f>('2. Zentrale Prämissen'!C14*'2. Zentrale Prämissen'!C15)+'2. Zentrale Prämissen'!C16</f>
        <v>10886.66667</v>
      </c>
      <c r="Y26" s="186" t="s">
        <v>188</v>
      </c>
      <c r="Z26" s="187" t="s">
        <v>289</v>
      </c>
      <c r="AA26" s="166" t="s">
        <v>190</v>
      </c>
      <c r="AB26" s="156"/>
      <c r="AC26" s="167">
        <f>'2. Zentrale Prämissen'!C11</f>
        <v>7736</v>
      </c>
      <c r="AD26" s="186" t="s">
        <v>188</v>
      </c>
      <c r="AE26" s="169" t="s">
        <v>290</v>
      </c>
      <c r="AF26" s="197" t="s">
        <v>215</v>
      </c>
      <c r="AG26" s="202"/>
    </row>
    <row r="27" ht="36.0" customHeight="1">
      <c r="A27" s="152" t="str">
        <f t="shared" si="1"/>
        <v>25.2</v>
      </c>
      <c r="B27" s="153">
        <f t="shared" si="2"/>
        <v>25</v>
      </c>
      <c r="C27" s="153">
        <v>8.0</v>
      </c>
      <c r="D27" s="172" t="s">
        <v>16</v>
      </c>
      <c r="E27" s="179" t="s">
        <v>291</v>
      </c>
      <c r="F27" s="172" t="s">
        <v>292</v>
      </c>
      <c r="G27" s="156"/>
      <c r="H27" s="173" t="s">
        <v>187</v>
      </c>
      <c r="I27" s="176"/>
      <c r="J27" s="175"/>
      <c r="K27" s="174">
        <v>1.0</v>
      </c>
      <c r="L27" s="176"/>
      <c r="M27" s="176"/>
      <c r="N27" s="176"/>
      <c r="O27" s="176"/>
      <c r="P27" s="176"/>
      <c r="Q27" s="174">
        <v>1.0</v>
      </c>
      <c r="R27" s="176"/>
      <c r="S27" s="176"/>
      <c r="T27" s="176"/>
      <c r="U27" s="175"/>
      <c r="V27" s="156"/>
      <c r="W27" s="179" t="s">
        <v>293</v>
      </c>
      <c r="X27" s="177">
        <f>'2. Zentrale Prämissen'!C17*'2. Zentrale Prämissen'!C13</f>
        <v>4136.666667</v>
      </c>
      <c r="Y27" s="185" t="s">
        <v>199</v>
      </c>
      <c r="Z27" s="187" t="s">
        <v>294</v>
      </c>
      <c r="AA27" s="166" t="s">
        <v>190</v>
      </c>
      <c r="AB27" s="156"/>
      <c r="AC27" s="167">
        <f>'2. Zentrale Prämissen'!B70*10%</f>
        <v>1660.933333</v>
      </c>
      <c r="AD27" s="189" t="s">
        <v>199</v>
      </c>
      <c r="AE27" s="169" t="s">
        <v>295</v>
      </c>
      <c r="AF27" s="187" t="s">
        <v>192</v>
      </c>
      <c r="AG27" s="171"/>
    </row>
    <row r="28" ht="36.0" customHeight="1">
      <c r="A28" s="152" t="str">
        <f t="shared" si="1"/>
        <v>26.2</v>
      </c>
      <c r="B28" s="153">
        <f t="shared" si="2"/>
        <v>26</v>
      </c>
      <c r="C28" s="190">
        <v>8.0</v>
      </c>
      <c r="D28" s="172" t="s">
        <v>16</v>
      </c>
      <c r="E28" s="179" t="s">
        <v>296</v>
      </c>
      <c r="F28" s="172" t="s">
        <v>297</v>
      </c>
      <c r="G28" s="156"/>
      <c r="H28" s="173" t="s">
        <v>187</v>
      </c>
      <c r="I28" s="176"/>
      <c r="J28" s="175"/>
      <c r="K28" s="174">
        <v>1.0</v>
      </c>
      <c r="L28" s="176"/>
      <c r="M28" s="176"/>
      <c r="N28" s="176"/>
      <c r="O28" s="176"/>
      <c r="P28" s="176"/>
      <c r="Q28" s="173">
        <v>1.0</v>
      </c>
      <c r="R28" s="176"/>
      <c r="S28" s="176"/>
      <c r="T28" s="176"/>
      <c r="U28" s="175"/>
      <c r="V28" s="156"/>
      <c r="W28" s="179" t="s">
        <v>293</v>
      </c>
      <c r="X28" s="177">
        <f>'2. Zentrale Prämissen'!C17*'2. Zentrale Prämissen'!C13</f>
        <v>4136.666667</v>
      </c>
      <c r="Y28" s="185" t="s">
        <v>199</v>
      </c>
      <c r="Z28" s="187" t="s">
        <v>294</v>
      </c>
      <c r="AA28" s="166" t="s">
        <v>190</v>
      </c>
      <c r="AB28" s="156"/>
      <c r="AC28" s="167">
        <f>'2. Zentrale Prämissen'!B70*90%</f>
        <v>14948.4</v>
      </c>
      <c r="AD28" s="189" t="s">
        <v>199</v>
      </c>
      <c r="AE28" s="169" t="s">
        <v>298</v>
      </c>
      <c r="AF28" s="187" t="s">
        <v>192</v>
      </c>
      <c r="AG28" s="171"/>
    </row>
    <row r="29" ht="36.0" customHeight="1">
      <c r="A29" s="152" t="str">
        <f t="shared" si="1"/>
        <v>27.2</v>
      </c>
      <c r="B29" s="153">
        <f t="shared" si="2"/>
        <v>27</v>
      </c>
      <c r="C29" s="190">
        <v>8.0</v>
      </c>
      <c r="D29" s="172" t="s">
        <v>16</v>
      </c>
      <c r="E29" s="179" t="s">
        <v>299</v>
      </c>
      <c r="F29" s="172" t="s">
        <v>300</v>
      </c>
      <c r="G29" s="156"/>
      <c r="H29" s="173" t="s">
        <v>187</v>
      </c>
      <c r="I29" s="176"/>
      <c r="J29" s="175"/>
      <c r="K29" s="174">
        <v>1.0</v>
      </c>
      <c r="L29" s="176"/>
      <c r="M29" s="176"/>
      <c r="N29" s="176"/>
      <c r="O29" s="176"/>
      <c r="P29" s="176"/>
      <c r="Q29" s="183">
        <v>1.0</v>
      </c>
      <c r="R29" s="176"/>
      <c r="S29" s="176"/>
      <c r="T29" s="176"/>
      <c r="U29" s="175"/>
      <c r="V29" s="156"/>
      <c r="W29" s="179" t="s">
        <v>293</v>
      </c>
      <c r="X29" s="177">
        <f>'2. Zentrale Prämissen'!C17*'2. Zentrale Prämissen'!C13</f>
        <v>4136.666667</v>
      </c>
      <c r="Y29" s="185" t="s">
        <v>199</v>
      </c>
      <c r="Z29" s="187" t="s">
        <v>294</v>
      </c>
      <c r="AA29" s="166" t="s">
        <v>190</v>
      </c>
      <c r="AB29" s="156"/>
      <c r="AC29" s="167">
        <f>'2. Zentrale Prämissen'!B77</f>
        <v>60</v>
      </c>
      <c r="AD29" s="189" t="s">
        <v>199</v>
      </c>
      <c r="AE29" s="187" t="s">
        <v>301</v>
      </c>
      <c r="AF29" s="187" t="s">
        <v>192</v>
      </c>
      <c r="AG29" s="171"/>
    </row>
    <row r="30" ht="36.0" customHeight="1">
      <c r="A30" s="152" t="str">
        <f t="shared" si="1"/>
        <v>28.2</v>
      </c>
      <c r="B30" s="153">
        <f t="shared" si="2"/>
        <v>28</v>
      </c>
      <c r="C30" s="190">
        <v>9.0</v>
      </c>
      <c r="D30" s="172" t="s">
        <v>18</v>
      </c>
      <c r="E30" s="172" t="s">
        <v>302</v>
      </c>
      <c r="F30" s="172" t="s">
        <v>303</v>
      </c>
      <c r="G30" s="156"/>
      <c r="H30" s="173" t="s">
        <v>187</v>
      </c>
      <c r="I30" s="176"/>
      <c r="J30" s="175"/>
      <c r="K30" s="174">
        <v>1.0</v>
      </c>
      <c r="L30" s="176"/>
      <c r="M30" s="176"/>
      <c r="N30" s="173">
        <v>1.0</v>
      </c>
      <c r="O30" s="176"/>
      <c r="P30" s="176"/>
      <c r="Q30" s="176"/>
      <c r="R30" s="176"/>
      <c r="S30" s="176"/>
      <c r="T30" s="176"/>
      <c r="U30" s="175"/>
      <c r="V30" s="156"/>
      <c r="W30" s="172" t="s">
        <v>304</v>
      </c>
      <c r="X30" s="177">
        <f>'2. Zentrale Prämissen'!C17*'2. Zentrale Prämissen'!C18*2*'2. Zentrale Prämissen'!C19*1000*50%</f>
        <v>12410000</v>
      </c>
      <c r="Y30" s="185" t="s">
        <v>199</v>
      </c>
      <c r="Z30" s="187" t="s">
        <v>305</v>
      </c>
      <c r="AA30" s="166" t="s">
        <v>190</v>
      </c>
      <c r="AB30" s="156"/>
      <c r="AC30" s="167">
        <f>'2. Zentrale Prämissen'!F41</f>
        <v>103</v>
      </c>
      <c r="AD30" s="189" t="s">
        <v>199</v>
      </c>
      <c r="AE30" s="187" t="s">
        <v>306</v>
      </c>
      <c r="AF30" s="201" t="s">
        <v>307</v>
      </c>
      <c r="AG30" s="171"/>
    </row>
    <row r="31" ht="36.0" customHeight="1">
      <c r="A31" s="152" t="str">
        <f t="shared" si="1"/>
        <v>29.2</v>
      </c>
      <c r="B31" s="153">
        <f t="shared" si="2"/>
        <v>29</v>
      </c>
      <c r="C31" s="190">
        <v>10.0</v>
      </c>
      <c r="D31" s="172" t="s">
        <v>19</v>
      </c>
      <c r="E31" s="172" t="s">
        <v>308</v>
      </c>
      <c r="F31" s="179" t="s">
        <v>309</v>
      </c>
      <c r="G31" s="156"/>
      <c r="H31" s="176"/>
      <c r="I31" s="176"/>
      <c r="J31" s="175"/>
      <c r="K31" s="174">
        <v>1.0</v>
      </c>
      <c r="L31" s="176"/>
      <c r="M31" s="176"/>
      <c r="N31" s="176"/>
      <c r="O31" s="176"/>
      <c r="P31" s="174">
        <v>1.0</v>
      </c>
      <c r="Q31" s="176"/>
      <c r="R31" s="176"/>
      <c r="S31" s="180"/>
      <c r="T31" s="176"/>
      <c r="U31" s="175"/>
      <c r="V31" s="156"/>
      <c r="W31" s="179" t="s">
        <v>93</v>
      </c>
      <c r="X31" s="177">
        <f>'2. Zentrale Prämissen'!C17</f>
        <v>170</v>
      </c>
      <c r="Y31" s="186" t="s">
        <v>195</v>
      </c>
      <c r="Z31" s="169" t="s">
        <v>310</v>
      </c>
      <c r="AA31" s="166" t="s">
        <v>204</v>
      </c>
      <c r="AB31" s="156"/>
      <c r="AC31" s="167">
        <f>'2. Zentrale Prämissen'!C22*8*'2. Zentrale Prämissen'!C20</f>
        <v>29333.33333</v>
      </c>
      <c r="AD31" s="189" t="s">
        <v>199</v>
      </c>
      <c r="AE31" s="169" t="s">
        <v>311</v>
      </c>
      <c r="AF31" s="187" t="s">
        <v>192</v>
      </c>
      <c r="AG31" s="171"/>
    </row>
    <row r="32" ht="36.0" customHeight="1">
      <c r="A32" s="152" t="str">
        <f t="shared" si="1"/>
        <v>30.2</v>
      </c>
      <c r="B32" s="153">
        <f t="shared" si="2"/>
        <v>30</v>
      </c>
      <c r="C32" s="190">
        <v>10.0</v>
      </c>
      <c r="D32" s="172" t="s">
        <v>19</v>
      </c>
      <c r="E32" s="179" t="s">
        <v>312</v>
      </c>
      <c r="F32" s="179" t="s">
        <v>210</v>
      </c>
      <c r="G32" s="156"/>
      <c r="H32" s="176"/>
      <c r="I32" s="176"/>
      <c r="J32" s="175"/>
      <c r="K32" s="174">
        <v>1.0</v>
      </c>
      <c r="L32" s="176"/>
      <c r="M32" s="176"/>
      <c r="N32" s="176"/>
      <c r="O32" s="176"/>
      <c r="P32" s="176"/>
      <c r="Q32" s="176"/>
      <c r="R32" s="176"/>
      <c r="S32" s="174">
        <v>1.0</v>
      </c>
      <c r="T32" s="176"/>
      <c r="U32" s="175"/>
      <c r="V32" s="156"/>
      <c r="W32" s="179" t="s">
        <v>313</v>
      </c>
      <c r="X32" s="177">
        <f>'2. Zentrale Prämissen'!C17*'2. Zentrale Prämissen'!C18*'2. Zentrale Prämissen'!C21*2</f>
        <v>81906</v>
      </c>
      <c r="Y32" s="189" t="s">
        <v>199</v>
      </c>
      <c r="Z32" s="169" t="s">
        <v>314</v>
      </c>
      <c r="AA32" s="166" t="s">
        <v>190</v>
      </c>
      <c r="AB32" s="156"/>
      <c r="AC32" s="167">
        <v>1000.0</v>
      </c>
      <c r="AD32" s="189" t="s">
        <v>188</v>
      </c>
      <c r="AE32" s="169" t="s">
        <v>214</v>
      </c>
      <c r="AF32" s="195" t="s">
        <v>215</v>
      </c>
      <c r="AG32" s="171"/>
    </row>
    <row r="33" ht="36.0" customHeight="1">
      <c r="A33" s="152" t="str">
        <f t="shared" si="1"/>
        <v>31.2</v>
      </c>
      <c r="B33" s="153">
        <f t="shared" si="2"/>
        <v>31</v>
      </c>
      <c r="C33" s="153">
        <v>10.0</v>
      </c>
      <c r="D33" s="172" t="s">
        <v>19</v>
      </c>
      <c r="E33" s="179" t="s">
        <v>315</v>
      </c>
      <c r="F33" s="179" t="s">
        <v>216</v>
      </c>
      <c r="G33" s="156"/>
      <c r="H33" s="176"/>
      <c r="I33" s="176"/>
      <c r="J33" s="175"/>
      <c r="K33" s="174">
        <v>1.0</v>
      </c>
      <c r="L33" s="176"/>
      <c r="M33" s="176"/>
      <c r="N33" s="176"/>
      <c r="O33" s="176"/>
      <c r="P33" s="176"/>
      <c r="Q33" s="176"/>
      <c r="R33" s="176"/>
      <c r="S33" s="174">
        <v>1.0</v>
      </c>
      <c r="T33" s="176"/>
      <c r="U33" s="175"/>
      <c r="V33" s="156"/>
      <c r="W33" s="179" t="s">
        <v>313</v>
      </c>
      <c r="X33" s="177">
        <f t="shared" ref="X33:X35" si="3">X32</f>
        <v>81906</v>
      </c>
      <c r="Y33" s="189" t="s">
        <v>199</v>
      </c>
      <c r="Z33" s="169" t="s">
        <v>314</v>
      </c>
      <c r="AA33" s="166" t="s">
        <v>190</v>
      </c>
      <c r="AB33" s="156"/>
      <c r="AC33" s="167">
        <v>2940.0</v>
      </c>
      <c r="AD33" s="189" t="s">
        <v>188</v>
      </c>
      <c r="AE33" s="169" t="s">
        <v>218</v>
      </c>
      <c r="AF33" s="195" t="s">
        <v>215</v>
      </c>
      <c r="AG33" s="171"/>
    </row>
    <row r="34" ht="36.0" customHeight="1">
      <c r="A34" s="152" t="str">
        <f t="shared" si="1"/>
        <v>32.2</v>
      </c>
      <c r="B34" s="153">
        <f t="shared" si="2"/>
        <v>32</v>
      </c>
      <c r="C34" s="190">
        <v>10.0</v>
      </c>
      <c r="D34" s="172" t="s">
        <v>19</v>
      </c>
      <c r="E34" s="179" t="s">
        <v>315</v>
      </c>
      <c r="F34" s="179" t="s">
        <v>219</v>
      </c>
      <c r="G34" s="156"/>
      <c r="H34" s="176"/>
      <c r="I34" s="176"/>
      <c r="J34" s="175"/>
      <c r="K34" s="174">
        <v>1.0</v>
      </c>
      <c r="L34" s="176"/>
      <c r="M34" s="176"/>
      <c r="N34" s="176"/>
      <c r="O34" s="176"/>
      <c r="P34" s="176"/>
      <c r="Q34" s="176"/>
      <c r="R34" s="176"/>
      <c r="S34" s="174">
        <v>1.0</v>
      </c>
      <c r="T34" s="176"/>
      <c r="U34" s="175"/>
      <c r="V34" s="156"/>
      <c r="W34" s="179" t="s">
        <v>313</v>
      </c>
      <c r="X34" s="177">
        <f t="shared" si="3"/>
        <v>81906</v>
      </c>
      <c r="Y34" s="189" t="s">
        <v>199</v>
      </c>
      <c r="Z34" s="169" t="s">
        <v>314</v>
      </c>
      <c r="AA34" s="166" t="s">
        <v>190</v>
      </c>
      <c r="AB34" s="156"/>
      <c r="AC34" s="167">
        <v>480.0</v>
      </c>
      <c r="AD34" s="189" t="s">
        <v>188</v>
      </c>
      <c r="AE34" s="169" t="s">
        <v>316</v>
      </c>
      <c r="AF34" s="195" t="s">
        <v>215</v>
      </c>
      <c r="AG34" s="171"/>
    </row>
    <row r="35" ht="36.0" customHeight="1">
      <c r="A35" s="152" t="str">
        <f t="shared" si="1"/>
        <v>33.2</v>
      </c>
      <c r="B35" s="153">
        <f t="shared" si="2"/>
        <v>33</v>
      </c>
      <c r="C35" s="190">
        <v>10.0</v>
      </c>
      <c r="D35" s="172" t="s">
        <v>19</v>
      </c>
      <c r="E35" s="179" t="s">
        <v>315</v>
      </c>
      <c r="F35" s="179" t="s">
        <v>317</v>
      </c>
      <c r="G35" s="156"/>
      <c r="H35" s="176"/>
      <c r="I35" s="176"/>
      <c r="J35" s="175"/>
      <c r="K35" s="174">
        <v>1.0</v>
      </c>
      <c r="L35" s="176"/>
      <c r="M35" s="176"/>
      <c r="N35" s="176"/>
      <c r="O35" s="180"/>
      <c r="P35" s="176"/>
      <c r="Q35" s="176"/>
      <c r="R35" s="176"/>
      <c r="S35" s="173">
        <v>1.0</v>
      </c>
      <c r="T35" s="176"/>
      <c r="U35" s="175"/>
      <c r="V35" s="156"/>
      <c r="W35" s="179" t="s">
        <v>313</v>
      </c>
      <c r="X35" s="177">
        <f t="shared" si="3"/>
        <v>81906</v>
      </c>
      <c r="Y35" s="189" t="s">
        <v>199</v>
      </c>
      <c r="Z35" s="169" t="s">
        <v>314</v>
      </c>
      <c r="AA35" s="166" t="s">
        <v>190</v>
      </c>
      <c r="AB35" s="156"/>
      <c r="AC35" s="167">
        <f>1658*2</f>
        <v>3316</v>
      </c>
      <c r="AD35" s="189" t="s">
        <v>188</v>
      </c>
      <c r="AE35" s="169" t="s">
        <v>318</v>
      </c>
      <c r="AF35" s="195" t="s">
        <v>215</v>
      </c>
      <c r="AG35" s="171"/>
    </row>
    <row r="36" ht="36.0" customHeight="1">
      <c r="A36" s="152" t="str">
        <f t="shared" si="1"/>
        <v>34.5</v>
      </c>
      <c r="B36" s="153">
        <f t="shared" si="2"/>
        <v>34</v>
      </c>
      <c r="C36" s="190">
        <v>11.0</v>
      </c>
      <c r="D36" s="172" t="s">
        <v>20</v>
      </c>
      <c r="E36" s="179" t="s">
        <v>319</v>
      </c>
      <c r="F36" s="179" t="s">
        <v>320</v>
      </c>
      <c r="G36" s="156"/>
      <c r="H36" s="176"/>
      <c r="I36" s="176"/>
      <c r="J36" s="203" t="s">
        <v>321</v>
      </c>
      <c r="K36" s="173"/>
      <c r="L36" s="176"/>
      <c r="M36" s="176"/>
      <c r="N36" s="176"/>
      <c r="O36" s="176"/>
      <c r="P36" s="176"/>
      <c r="Q36" s="176"/>
      <c r="R36" s="176"/>
      <c r="S36" s="180"/>
      <c r="T36" s="173">
        <v>1.0</v>
      </c>
      <c r="U36" s="175"/>
      <c r="V36" s="156"/>
      <c r="W36" s="172" t="s">
        <v>322</v>
      </c>
      <c r="X36" s="177">
        <f>432000/10</f>
        <v>43200</v>
      </c>
      <c r="Y36" s="189" t="s">
        <v>199</v>
      </c>
      <c r="Z36" s="187" t="s">
        <v>323</v>
      </c>
      <c r="AA36" s="166" t="s">
        <v>190</v>
      </c>
      <c r="AB36" s="156"/>
      <c r="AC36" s="167">
        <f>'2. Zentrale Prämissen'!C25*50%</f>
        <v>17.5</v>
      </c>
      <c r="AD36" s="186" t="s">
        <v>199</v>
      </c>
      <c r="AE36" s="169" t="s">
        <v>324</v>
      </c>
      <c r="AF36" s="166" t="s">
        <v>192</v>
      </c>
      <c r="AG36" s="171"/>
    </row>
    <row r="37" ht="36.0" customHeight="1">
      <c r="A37" s="152" t="str">
        <f t="shared" si="1"/>
        <v>35.1</v>
      </c>
      <c r="B37" s="153">
        <f t="shared" si="2"/>
        <v>35</v>
      </c>
      <c r="C37" s="190">
        <v>11.0</v>
      </c>
      <c r="D37" s="172" t="s">
        <v>20</v>
      </c>
      <c r="E37" s="179" t="s">
        <v>325</v>
      </c>
      <c r="F37" s="179" t="s">
        <v>326</v>
      </c>
      <c r="G37" s="156"/>
      <c r="H37" s="176"/>
      <c r="I37" s="173">
        <v>1.0</v>
      </c>
      <c r="J37" s="175"/>
      <c r="K37" s="176"/>
      <c r="L37" s="176"/>
      <c r="M37" s="176"/>
      <c r="N37" s="176"/>
      <c r="O37" s="176"/>
      <c r="P37" s="176"/>
      <c r="Q37" s="183">
        <v>1.0</v>
      </c>
      <c r="R37" s="176"/>
      <c r="S37" s="176"/>
      <c r="T37" s="176"/>
      <c r="U37" s="175"/>
      <c r="V37" s="156"/>
      <c r="W37" s="172" t="s">
        <v>327</v>
      </c>
      <c r="X37" s="177">
        <v>1.0</v>
      </c>
      <c r="Y37" s="189" t="s">
        <v>199</v>
      </c>
      <c r="Z37" s="169" t="s">
        <v>328</v>
      </c>
      <c r="AA37" s="166" t="s">
        <v>190</v>
      </c>
      <c r="AB37" s="156"/>
      <c r="AC37" s="167">
        <f>8*150*10</f>
        <v>12000</v>
      </c>
      <c r="AD37" s="186" t="s">
        <v>199</v>
      </c>
      <c r="AE37" s="169" t="s">
        <v>329</v>
      </c>
      <c r="AF37" s="166" t="s">
        <v>192</v>
      </c>
      <c r="AG37" s="171"/>
    </row>
    <row r="38" ht="36.0" customHeight="1">
      <c r="A38" s="152" t="str">
        <f t="shared" si="1"/>
        <v>36.1</v>
      </c>
      <c r="B38" s="153">
        <f t="shared" si="2"/>
        <v>36</v>
      </c>
      <c r="C38" s="190">
        <v>12.0</v>
      </c>
      <c r="D38" s="172" t="s">
        <v>22</v>
      </c>
      <c r="E38" s="172" t="s">
        <v>330</v>
      </c>
      <c r="F38" s="172" t="s">
        <v>331</v>
      </c>
      <c r="G38" s="156"/>
      <c r="H38" s="176"/>
      <c r="I38" s="174">
        <v>1.0</v>
      </c>
      <c r="J38" s="175"/>
      <c r="K38" s="176"/>
      <c r="L38" s="176"/>
      <c r="M38" s="176"/>
      <c r="N38" s="176"/>
      <c r="O38" s="176"/>
      <c r="P38" s="176"/>
      <c r="Q38" s="183">
        <v>1.0</v>
      </c>
      <c r="R38" s="176"/>
      <c r="S38" s="176"/>
      <c r="T38" s="176"/>
      <c r="U38" s="175"/>
      <c r="V38" s="156"/>
      <c r="W38" s="172" t="s">
        <v>332</v>
      </c>
      <c r="X38" s="163">
        <v>13.0</v>
      </c>
      <c r="Y38" s="189" t="s">
        <v>199</v>
      </c>
      <c r="Z38" s="169" t="s">
        <v>333</v>
      </c>
      <c r="AA38" s="166" t="s">
        <v>190</v>
      </c>
      <c r="AB38" s="156"/>
      <c r="AC38" s="198">
        <v>40000.0</v>
      </c>
      <c r="AD38" s="186" t="s">
        <v>199</v>
      </c>
      <c r="AE38" s="187" t="s">
        <v>334</v>
      </c>
      <c r="AF38" s="166" t="s">
        <v>192</v>
      </c>
      <c r="AG38" s="171"/>
    </row>
    <row r="39" ht="36.0" customHeight="1">
      <c r="A39" s="152" t="str">
        <f t="shared" si="1"/>
        <v>37.5</v>
      </c>
      <c r="B39" s="153">
        <f t="shared" si="2"/>
        <v>37</v>
      </c>
      <c r="C39" s="153">
        <v>13.0</v>
      </c>
      <c r="D39" s="172" t="s">
        <v>24</v>
      </c>
      <c r="E39" s="172" t="s">
        <v>335</v>
      </c>
      <c r="F39" s="172" t="s">
        <v>336</v>
      </c>
      <c r="G39" s="156"/>
      <c r="H39" s="176"/>
      <c r="I39" s="173"/>
      <c r="J39" s="203" t="s">
        <v>321</v>
      </c>
      <c r="K39" s="176"/>
      <c r="L39" s="176"/>
      <c r="M39" s="176"/>
      <c r="N39" s="176"/>
      <c r="O39" s="176"/>
      <c r="P39" s="176"/>
      <c r="Q39" s="176"/>
      <c r="R39" s="176"/>
      <c r="S39" s="176"/>
      <c r="T39" s="176"/>
      <c r="U39" s="175"/>
      <c r="V39" s="156"/>
      <c r="W39" s="172" t="s">
        <v>167</v>
      </c>
      <c r="X39" s="177">
        <v>1.0</v>
      </c>
      <c r="Y39" s="185" t="s">
        <v>188</v>
      </c>
      <c r="Z39" s="187" t="s">
        <v>337</v>
      </c>
      <c r="AA39" s="166" t="s">
        <v>190</v>
      </c>
      <c r="AB39" s="156"/>
      <c r="AC39" s="167">
        <v>100000.0</v>
      </c>
      <c r="AD39" s="186" t="s">
        <v>199</v>
      </c>
      <c r="AE39" s="193" t="s">
        <v>338</v>
      </c>
      <c r="AF39" s="166" t="s">
        <v>192</v>
      </c>
      <c r="AG39" s="171"/>
    </row>
    <row r="40" ht="36.0" customHeight="1">
      <c r="A40" s="152" t="str">
        <f t="shared" si="1"/>
        <v>38.5</v>
      </c>
      <c r="B40" s="153">
        <f t="shared" si="2"/>
        <v>38</v>
      </c>
      <c r="C40" s="190">
        <v>13.0</v>
      </c>
      <c r="D40" s="172" t="s">
        <v>24</v>
      </c>
      <c r="E40" s="179" t="s">
        <v>339</v>
      </c>
      <c r="F40" s="179" t="s">
        <v>340</v>
      </c>
      <c r="G40" s="156"/>
      <c r="H40" s="176"/>
      <c r="I40" s="176"/>
      <c r="J40" s="199" t="s">
        <v>321</v>
      </c>
      <c r="K40" s="176"/>
      <c r="L40" s="176"/>
      <c r="M40" s="176"/>
      <c r="N40" s="176"/>
      <c r="O40" s="176"/>
      <c r="P40" s="176"/>
      <c r="Q40" s="176"/>
      <c r="R40" s="176"/>
      <c r="S40" s="176"/>
      <c r="T40" s="176"/>
      <c r="U40" s="175"/>
      <c r="V40" s="156"/>
      <c r="W40" s="172" t="s">
        <v>341</v>
      </c>
      <c r="X40" s="177">
        <v>1.0</v>
      </c>
      <c r="Y40" s="185" t="s">
        <v>188</v>
      </c>
      <c r="Z40" s="169" t="s">
        <v>342</v>
      </c>
      <c r="AA40" s="166" t="s">
        <v>190</v>
      </c>
      <c r="AB40" s="156"/>
      <c r="AC40" s="167">
        <f>5*4*5*'2. Zentrale Prämissen'!C24</f>
        <v>120000</v>
      </c>
      <c r="AD40" s="186" t="s">
        <v>199</v>
      </c>
      <c r="AE40" s="169" t="s">
        <v>343</v>
      </c>
      <c r="AF40" s="166" t="s">
        <v>192</v>
      </c>
      <c r="AG40" s="171"/>
    </row>
    <row r="41" ht="36.0" customHeight="1">
      <c r="A41" s="152" t="str">
        <f t="shared" si="1"/>
        <v>39.5</v>
      </c>
      <c r="B41" s="153">
        <f t="shared" si="2"/>
        <v>39</v>
      </c>
      <c r="C41" s="190">
        <v>13.0</v>
      </c>
      <c r="D41" s="172" t="s">
        <v>24</v>
      </c>
      <c r="E41" s="179" t="s">
        <v>344</v>
      </c>
      <c r="F41" s="179" t="s">
        <v>345</v>
      </c>
      <c r="G41" s="156"/>
      <c r="H41" s="176"/>
      <c r="I41" s="176"/>
      <c r="J41" s="199" t="s">
        <v>321</v>
      </c>
      <c r="K41" s="176"/>
      <c r="L41" s="176"/>
      <c r="M41" s="176"/>
      <c r="N41" s="176"/>
      <c r="O41" s="176"/>
      <c r="P41" s="176"/>
      <c r="Q41" s="176"/>
      <c r="R41" s="176"/>
      <c r="S41" s="176"/>
      <c r="T41" s="176"/>
      <c r="U41" s="175"/>
      <c r="V41" s="156"/>
      <c r="W41" s="172" t="s">
        <v>341</v>
      </c>
      <c r="X41" s="177">
        <v>1.0</v>
      </c>
      <c r="Y41" s="185" t="s">
        <v>188</v>
      </c>
      <c r="Z41" s="169" t="s">
        <v>342</v>
      </c>
      <c r="AA41" s="166" t="s">
        <v>190</v>
      </c>
      <c r="AB41" s="156"/>
      <c r="AC41" s="167">
        <f>3*'2. Zentrale Prämissen'!C23*1.2</f>
        <v>180000</v>
      </c>
      <c r="AD41" s="186" t="s">
        <v>199</v>
      </c>
      <c r="AE41" s="169" t="s">
        <v>346</v>
      </c>
      <c r="AF41" s="166" t="s">
        <v>192</v>
      </c>
      <c r="AG41" s="171"/>
    </row>
    <row r="42" ht="36.0" customHeight="1">
      <c r="A42" s="152" t="str">
        <f t="shared" si="1"/>
        <v>40.5</v>
      </c>
      <c r="B42" s="153">
        <f t="shared" si="2"/>
        <v>40</v>
      </c>
      <c r="C42" s="190">
        <v>13.0</v>
      </c>
      <c r="D42" s="172" t="s">
        <v>24</v>
      </c>
      <c r="E42" s="179" t="s">
        <v>347</v>
      </c>
      <c r="F42" s="179" t="s">
        <v>348</v>
      </c>
      <c r="G42" s="156"/>
      <c r="H42" s="176"/>
      <c r="I42" s="176"/>
      <c r="J42" s="199" t="s">
        <v>321</v>
      </c>
      <c r="K42" s="176"/>
      <c r="L42" s="176"/>
      <c r="M42" s="176"/>
      <c r="N42" s="176"/>
      <c r="O42" s="176"/>
      <c r="P42" s="176"/>
      <c r="Q42" s="176"/>
      <c r="R42" s="176"/>
      <c r="S42" s="176"/>
      <c r="T42" s="176"/>
      <c r="U42" s="175"/>
      <c r="V42" s="156"/>
      <c r="W42" s="172" t="s">
        <v>341</v>
      </c>
      <c r="X42" s="177">
        <v>1.0</v>
      </c>
      <c r="Y42" s="185" t="s">
        <v>188</v>
      </c>
      <c r="Z42" s="193" t="s">
        <v>342</v>
      </c>
      <c r="AA42" s="166" t="s">
        <v>190</v>
      </c>
      <c r="AB42" s="156"/>
      <c r="AC42" s="167">
        <f>100000</f>
        <v>100000</v>
      </c>
      <c r="AD42" s="186" t="s">
        <v>199</v>
      </c>
      <c r="AE42" s="193" t="s">
        <v>349</v>
      </c>
      <c r="AF42" s="166" t="s">
        <v>192</v>
      </c>
      <c r="AG42" s="171"/>
    </row>
    <row r="43" ht="36.0" customHeight="1">
      <c r="A43" s="152" t="str">
        <f t="shared" si="1"/>
        <v>41.5</v>
      </c>
      <c r="B43" s="153">
        <f t="shared" si="2"/>
        <v>41</v>
      </c>
      <c r="C43" s="190">
        <v>14.0</v>
      </c>
      <c r="D43" s="172" t="s">
        <v>25</v>
      </c>
      <c r="E43" s="172" t="s">
        <v>350</v>
      </c>
      <c r="F43" s="179" t="s">
        <v>351</v>
      </c>
      <c r="G43" s="156"/>
      <c r="H43" s="176"/>
      <c r="I43" s="173"/>
      <c r="J43" s="203" t="s">
        <v>321</v>
      </c>
      <c r="K43" s="176"/>
      <c r="L43" s="176"/>
      <c r="M43" s="176"/>
      <c r="N43" s="176"/>
      <c r="O43" s="176"/>
      <c r="P43" s="176"/>
      <c r="Q43" s="176"/>
      <c r="R43" s="176"/>
      <c r="S43" s="176"/>
      <c r="T43" s="176"/>
      <c r="U43" s="175"/>
      <c r="V43" s="156"/>
      <c r="W43" s="172" t="s">
        <v>352</v>
      </c>
      <c r="X43" s="177">
        <v>1.0</v>
      </c>
      <c r="Y43" s="185" t="s">
        <v>199</v>
      </c>
      <c r="Z43" s="187" t="s">
        <v>353</v>
      </c>
      <c r="AA43" s="166" t="s">
        <v>190</v>
      </c>
      <c r="AB43" s="156"/>
      <c r="AC43" s="198">
        <f>200000/5</f>
        <v>40000</v>
      </c>
      <c r="AD43" s="192" t="s">
        <v>199</v>
      </c>
      <c r="AE43" s="187" t="s">
        <v>354</v>
      </c>
      <c r="AF43" s="166" t="s">
        <v>192</v>
      </c>
      <c r="AG43" s="171"/>
    </row>
    <row r="44" ht="36.0" customHeight="1">
      <c r="A44" s="152" t="str">
        <f t="shared" si="1"/>
        <v>42.0</v>
      </c>
      <c r="B44" s="153">
        <f t="shared" si="2"/>
        <v>42</v>
      </c>
      <c r="C44" s="190">
        <v>15.0</v>
      </c>
      <c r="D44" s="172" t="s">
        <v>355</v>
      </c>
      <c r="E44" s="179" t="s">
        <v>356</v>
      </c>
      <c r="F44" s="179" t="s">
        <v>357</v>
      </c>
      <c r="G44" s="156"/>
      <c r="H44" s="176"/>
      <c r="I44" s="176"/>
      <c r="J44" s="175"/>
      <c r="K44" s="176"/>
      <c r="L44" s="180"/>
      <c r="M44" s="180"/>
      <c r="N44" s="176"/>
      <c r="O44" s="176"/>
      <c r="P44" s="176"/>
      <c r="Q44" s="176"/>
      <c r="R44" s="176"/>
      <c r="S44" s="176"/>
      <c r="T44" s="176"/>
      <c r="U44" s="199" t="s">
        <v>321</v>
      </c>
      <c r="V44" s="156"/>
      <c r="W44" s="172" t="s">
        <v>358</v>
      </c>
      <c r="X44" s="177">
        <v>0.0</v>
      </c>
      <c r="Y44" s="185" t="s">
        <v>199</v>
      </c>
      <c r="Z44" s="187" t="s">
        <v>359</v>
      </c>
      <c r="AA44" s="166" t="s">
        <v>190</v>
      </c>
      <c r="AB44" s="156"/>
      <c r="AC44" s="198">
        <v>0.0</v>
      </c>
      <c r="AD44" s="186" t="s">
        <v>199</v>
      </c>
      <c r="AE44" s="187" t="s">
        <v>360</v>
      </c>
      <c r="AF44" s="166" t="s">
        <v>192</v>
      </c>
      <c r="AG44" s="171"/>
    </row>
    <row r="45" ht="36.0" customHeight="1">
      <c r="A45" s="152" t="str">
        <f t="shared" si="1"/>
        <v>43.4</v>
      </c>
      <c r="B45" s="153">
        <f t="shared" si="2"/>
        <v>43</v>
      </c>
      <c r="C45" s="190">
        <v>16.0</v>
      </c>
      <c r="D45" s="172" t="s">
        <v>26</v>
      </c>
      <c r="E45" s="172" t="s">
        <v>361</v>
      </c>
      <c r="F45" s="172" t="s">
        <v>362</v>
      </c>
      <c r="G45" s="156"/>
      <c r="H45" s="183">
        <v>2028.0</v>
      </c>
      <c r="I45" s="176"/>
      <c r="J45" s="175"/>
      <c r="K45" s="176"/>
      <c r="L45" s="173"/>
      <c r="M45" s="173"/>
      <c r="N45" s="176"/>
      <c r="O45" s="176"/>
      <c r="P45" s="176"/>
      <c r="Q45" s="183">
        <v>1.0</v>
      </c>
      <c r="R45" s="176"/>
      <c r="S45" s="176"/>
      <c r="T45" s="176"/>
      <c r="U45" s="199"/>
      <c r="V45" s="156"/>
      <c r="W45" s="172" t="s">
        <v>167</v>
      </c>
      <c r="X45" s="177">
        <v>1.0</v>
      </c>
      <c r="Y45" s="185" t="s">
        <v>199</v>
      </c>
      <c r="Z45" s="193" t="s">
        <v>363</v>
      </c>
      <c r="AA45" s="166" t="s">
        <v>190</v>
      </c>
      <c r="AB45" s="156"/>
      <c r="AC45" s="198">
        <f>2*200000</f>
        <v>400000</v>
      </c>
      <c r="AD45" s="204"/>
      <c r="AE45" s="205" t="s">
        <v>364</v>
      </c>
      <c r="AF45" s="205" t="s">
        <v>192</v>
      </c>
      <c r="AG45" s="171"/>
    </row>
    <row r="46" ht="36.0" customHeight="1">
      <c r="A46" s="152" t="str">
        <f t="shared" si="1"/>
        <v>44.5</v>
      </c>
      <c r="B46" s="153">
        <f t="shared" si="2"/>
        <v>44</v>
      </c>
      <c r="C46" s="190">
        <v>17.0</v>
      </c>
      <c r="D46" s="172" t="s">
        <v>27</v>
      </c>
      <c r="E46" s="172" t="s">
        <v>365</v>
      </c>
      <c r="F46" s="179" t="s">
        <v>366</v>
      </c>
      <c r="G46" s="156"/>
      <c r="H46" s="176"/>
      <c r="I46" s="174"/>
      <c r="J46" s="203" t="s">
        <v>321</v>
      </c>
      <c r="K46" s="176"/>
      <c r="L46" s="176"/>
      <c r="M46" s="176"/>
      <c r="N46" s="176"/>
      <c r="O46" s="176"/>
      <c r="P46" s="176"/>
      <c r="Q46" s="176"/>
      <c r="R46" s="176"/>
      <c r="S46" s="176"/>
      <c r="T46" s="176"/>
      <c r="U46" s="175"/>
      <c r="V46" s="156"/>
      <c r="W46" s="172" t="s">
        <v>367</v>
      </c>
      <c r="X46" s="177">
        <v>1.0</v>
      </c>
      <c r="Y46" s="185" t="s">
        <v>199</v>
      </c>
      <c r="Z46" s="187" t="s">
        <v>368</v>
      </c>
      <c r="AA46" s="166" t="s">
        <v>190</v>
      </c>
      <c r="AB46" s="156"/>
      <c r="AC46" s="167">
        <f>'2. Zentrale Prämissen'!C23*2</f>
        <v>100000</v>
      </c>
      <c r="AD46" s="204"/>
      <c r="AE46" s="205" t="s">
        <v>369</v>
      </c>
      <c r="AF46" s="205" t="s">
        <v>192</v>
      </c>
      <c r="AG46" s="171"/>
    </row>
    <row r="47" ht="36.0" customHeight="1">
      <c r="A47" s="152" t="str">
        <f t="shared" si="1"/>
        <v>45.3</v>
      </c>
      <c r="B47" s="153">
        <f t="shared" si="2"/>
        <v>45</v>
      </c>
      <c r="C47" s="190">
        <v>18.0</v>
      </c>
      <c r="D47" s="172" t="s">
        <v>28</v>
      </c>
      <c r="E47" s="179" t="s">
        <v>370</v>
      </c>
      <c r="F47" s="179" t="s">
        <v>371</v>
      </c>
      <c r="G47" s="156"/>
      <c r="H47" s="176"/>
      <c r="I47" s="176"/>
      <c r="J47" s="175"/>
      <c r="K47" s="176"/>
      <c r="L47" s="200">
        <v>2026.0</v>
      </c>
      <c r="M47" s="173">
        <v>2032.0</v>
      </c>
      <c r="N47" s="176"/>
      <c r="O47" s="176"/>
      <c r="P47" s="176"/>
      <c r="Q47" s="173">
        <v>1.0</v>
      </c>
      <c r="R47" s="176"/>
      <c r="S47" s="176"/>
      <c r="T47" s="176"/>
      <c r="U47" s="175"/>
      <c r="V47" s="156"/>
      <c r="W47" s="154" t="s">
        <v>372</v>
      </c>
      <c r="X47" s="177">
        <v>5.0</v>
      </c>
      <c r="Y47" s="185" t="s">
        <v>199</v>
      </c>
      <c r="Z47" s="193" t="s">
        <v>373</v>
      </c>
      <c r="AA47" s="166" t="s">
        <v>190</v>
      </c>
      <c r="AB47" s="156"/>
      <c r="AC47" s="206">
        <f>'2. Zentrale Prämissen'!C23*1.2</f>
        <v>60000</v>
      </c>
      <c r="AD47" s="207"/>
      <c r="AE47" s="208" t="s">
        <v>374</v>
      </c>
      <c r="AF47" s="205" t="s">
        <v>192</v>
      </c>
      <c r="AG47" s="171"/>
    </row>
    <row r="48" ht="36.0" customHeight="1">
      <c r="A48" s="152" t="str">
        <f t="shared" si="1"/>
        <v>46.1</v>
      </c>
      <c r="B48" s="153">
        <f t="shared" si="2"/>
        <v>46</v>
      </c>
      <c r="C48" s="190">
        <v>19.0</v>
      </c>
      <c r="D48" s="172" t="s">
        <v>29</v>
      </c>
      <c r="E48" s="155" t="s">
        <v>375</v>
      </c>
      <c r="F48" s="179" t="s">
        <v>376</v>
      </c>
      <c r="G48" s="156"/>
      <c r="H48" s="176"/>
      <c r="I48" s="174">
        <v>1.0</v>
      </c>
      <c r="J48" s="175"/>
      <c r="K48" s="176"/>
      <c r="L48" s="176"/>
      <c r="M48" s="176"/>
      <c r="N48" s="176"/>
      <c r="O48" s="176"/>
      <c r="P48" s="176"/>
      <c r="Q48" s="183">
        <v>1.0</v>
      </c>
      <c r="R48" s="176"/>
      <c r="S48" s="176"/>
      <c r="T48" s="176"/>
      <c r="U48" s="175"/>
      <c r="V48" s="156"/>
      <c r="W48" s="154" t="s">
        <v>328</v>
      </c>
      <c r="X48" s="177">
        <v>1.0</v>
      </c>
      <c r="Y48" s="178" t="s">
        <v>199</v>
      </c>
      <c r="Z48" s="165" t="s">
        <v>377</v>
      </c>
      <c r="AA48" s="166" t="s">
        <v>190</v>
      </c>
      <c r="AB48" s="156"/>
      <c r="AC48" s="167">
        <f>(20*'2. Zentrale Prämissen'!C24)+50000</f>
        <v>74000</v>
      </c>
      <c r="AD48" s="209" t="s">
        <v>199</v>
      </c>
      <c r="AE48" s="205" t="s">
        <v>378</v>
      </c>
      <c r="AF48" s="205" t="s">
        <v>192</v>
      </c>
      <c r="AG48" s="171"/>
    </row>
    <row r="49" ht="36.0" customHeight="1">
      <c r="A49" s="152" t="str">
        <f t="shared" si="1"/>
        <v>47.3</v>
      </c>
      <c r="B49" s="153">
        <f t="shared" si="2"/>
        <v>47</v>
      </c>
      <c r="C49" s="190">
        <v>19.0</v>
      </c>
      <c r="D49" s="172" t="s">
        <v>29</v>
      </c>
      <c r="E49" s="179" t="s">
        <v>379</v>
      </c>
      <c r="F49" s="179" t="s">
        <v>380</v>
      </c>
      <c r="G49" s="156"/>
      <c r="H49" s="176"/>
      <c r="I49" s="176"/>
      <c r="J49" s="175"/>
      <c r="K49" s="176"/>
      <c r="L49" s="173">
        <v>2026.0</v>
      </c>
      <c r="M49" s="173">
        <v>2030.0</v>
      </c>
      <c r="N49" s="176"/>
      <c r="O49" s="176"/>
      <c r="P49" s="176"/>
      <c r="Q49" s="183">
        <v>1.0</v>
      </c>
      <c r="R49" s="176"/>
      <c r="S49" s="176"/>
      <c r="T49" s="176"/>
      <c r="U49" s="175"/>
      <c r="V49" s="156"/>
      <c r="W49" s="154" t="s">
        <v>328</v>
      </c>
      <c r="X49" s="177">
        <v>12.0</v>
      </c>
      <c r="Y49" s="185" t="s">
        <v>195</v>
      </c>
      <c r="Z49" s="193" t="s">
        <v>381</v>
      </c>
      <c r="AA49" s="166" t="s">
        <v>190</v>
      </c>
      <c r="AB49" s="156"/>
      <c r="AC49" s="167">
        <f>110000000/12</f>
        <v>9166666.667</v>
      </c>
      <c r="AD49" s="210" t="s">
        <v>188</v>
      </c>
      <c r="AE49" s="205" t="s">
        <v>382</v>
      </c>
      <c r="AF49" s="211" t="s">
        <v>383</v>
      </c>
      <c r="AG49" s="171"/>
    </row>
    <row r="50" ht="36.0" customHeight="1">
      <c r="A50" s="152" t="str">
        <f t="shared" si="1"/>
        <v>48.0</v>
      </c>
      <c r="B50" s="153">
        <f t="shared" si="2"/>
        <v>48</v>
      </c>
      <c r="C50" s="190">
        <v>20.0</v>
      </c>
      <c r="D50" s="179" t="s">
        <v>384</v>
      </c>
      <c r="E50" s="179" t="s">
        <v>193</v>
      </c>
      <c r="F50" s="179" t="s">
        <v>385</v>
      </c>
      <c r="G50" s="156"/>
      <c r="H50" s="176"/>
      <c r="I50" s="180"/>
      <c r="J50" s="175"/>
      <c r="K50" s="176"/>
      <c r="L50" s="176"/>
      <c r="M50" s="176"/>
      <c r="N50" s="176"/>
      <c r="O50" s="176"/>
      <c r="P50" s="176"/>
      <c r="Q50" s="176"/>
      <c r="R50" s="176"/>
      <c r="S50" s="176"/>
      <c r="T50" s="176"/>
      <c r="U50" s="203" t="s">
        <v>321</v>
      </c>
      <c r="V50" s="156"/>
      <c r="W50" s="196" t="s">
        <v>187</v>
      </c>
      <c r="X50" s="177"/>
      <c r="Y50" s="189" t="s">
        <v>187</v>
      </c>
      <c r="Z50" s="169" t="s">
        <v>187</v>
      </c>
      <c r="AA50" s="193" t="s">
        <v>187</v>
      </c>
      <c r="AB50" s="156"/>
      <c r="AC50" s="212"/>
      <c r="AD50" s="213"/>
      <c r="AE50" s="214" t="s">
        <v>187</v>
      </c>
      <c r="AF50" s="215"/>
      <c r="AG50" s="171"/>
    </row>
    <row r="51" ht="15.75" hidden="1" customHeight="1">
      <c r="B51" s="216"/>
      <c r="C51" s="216"/>
      <c r="D51" s="56"/>
      <c r="E51" s="56"/>
      <c r="F51" s="57"/>
      <c r="G51" s="58"/>
      <c r="H51" s="58"/>
      <c r="I51" s="58"/>
      <c r="J51" s="58"/>
      <c r="K51" s="58"/>
      <c r="L51" s="58"/>
      <c r="M51" s="58"/>
      <c r="N51" s="58"/>
      <c r="O51" s="58"/>
      <c r="P51" s="58"/>
      <c r="Q51" s="58"/>
      <c r="R51" s="58"/>
      <c r="S51" s="58"/>
      <c r="T51" s="58"/>
      <c r="U51" s="58"/>
      <c r="V51" s="58"/>
      <c r="X51" s="217"/>
      <c r="Z51" s="57"/>
      <c r="AA51" s="56"/>
      <c r="AB51" s="58"/>
      <c r="AC51" s="58"/>
      <c r="AE51" s="57"/>
      <c r="AF51" s="56"/>
      <c r="AG51" s="14"/>
    </row>
    <row r="52" ht="15.75" hidden="1" customHeight="1">
      <c r="B52" s="216"/>
      <c r="C52" s="216"/>
      <c r="D52" s="56"/>
      <c r="E52" s="56"/>
      <c r="F52" s="57"/>
      <c r="G52" s="58"/>
      <c r="H52" s="58"/>
      <c r="I52" s="58"/>
      <c r="J52" s="58"/>
      <c r="K52" s="58"/>
      <c r="L52" s="58"/>
      <c r="M52" s="58"/>
      <c r="N52" s="58"/>
      <c r="O52" s="58"/>
      <c r="P52" s="58"/>
      <c r="Q52" s="58"/>
      <c r="R52" s="58"/>
      <c r="S52" s="58"/>
      <c r="T52" s="58"/>
      <c r="U52" s="58"/>
      <c r="V52" s="58"/>
      <c r="X52" s="217"/>
      <c r="Z52" s="57"/>
      <c r="AA52" s="56"/>
      <c r="AB52" s="58"/>
      <c r="AC52" s="58"/>
      <c r="AE52" s="57"/>
      <c r="AF52" s="56"/>
      <c r="AG52" s="14"/>
    </row>
    <row r="53" ht="15.75" hidden="1" customHeight="1">
      <c r="B53" s="216"/>
      <c r="C53" s="216"/>
      <c r="D53" s="56"/>
      <c r="E53" s="56"/>
      <c r="F53" s="57"/>
      <c r="G53" s="58"/>
      <c r="H53" s="58"/>
      <c r="I53" s="58"/>
      <c r="J53" s="58"/>
      <c r="K53" s="58"/>
      <c r="L53" s="58"/>
      <c r="M53" s="58"/>
      <c r="N53" s="58"/>
      <c r="O53" s="58"/>
      <c r="P53" s="58"/>
      <c r="Q53" s="58"/>
      <c r="R53" s="58"/>
      <c r="S53" s="58"/>
      <c r="T53" s="58"/>
      <c r="U53" s="58"/>
      <c r="V53" s="58"/>
      <c r="X53" s="217"/>
      <c r="Z53" s="57"/>
      <c r="AA53" s="56"/>
      <c r="AB53" s="58"/>
      <c r="AC53" s="58"/>
      <c r="AE53" s="57"/>
      <c r="AF53" s="56"/>
      <c r="AG53" s="14"/>
    </row>
    <row r="54" ht="15.75" hidden="1" customHeight="1">
      <c r="B54" s="216"/>
      <c r="C54" s="216"/>
      <c r="D54" s="56"/>
      <c r="E54" s="56"/>
      <c r="F54" s="57"/>
      <c r="G54" s="58"/>
      <c r="H54" s="58"/>
      <c r="I54" s="58"/>
      <c r="J54" s="58"/>
      <c r="K54" s="58"/>
      <c r="L54" s="58"/>
      <c r="M54" s="58"/>
      <c r="N54" s="58"/>
      <c r="O54" s="58"/>
      <c r="P54" s="58"/>
      <c r="Q54" s="58"/>
      <c r="R54" s="58"/>
      <c r="S54" s="58"/>
      <c r="T54" s="58"/>
      <c r="U54" s="58"/>
      <c r="V54" s="58"/>
      <c r="X54" s="217"/>
      <c r="Z54" s="57"/>
      <c r="AA54" s="56"/>
      <c r="AB54" s="58"/>
      <c r="AC54" s="58"/>
      <c r="AE54" s="57"/>
      <c r="AF54" s="56"/>
      <c r="AG54" s="14"/>
    </row>
    <row r="55" ht="15.75" hidden="1" customHeight="1">
      <c r="B55" s="216"/>
      <c r="C55" s="216"/>
      <c r="D55" s="56"/>
      <c r="E55" s="56"/>
      <c r="F55" s="57"/>
      <c r="G55" s="58"/>
      <c r="H55" s="58"/>
      <c r="I55" s="58"/>
      <c r="J55" s="58"/>
      <c r="K55" s="58"/>
      <c r="L55" s="58"/>
      <c r="M55" s="58"/>
      <c r="N55" s="58"/>
      <c r="O55" s="58"/>
      <c r="P55" s="58"/>
      <c r="Q55" s="58"/>
      <c r="R55" s="58"/>
      <c r="S55" s="58"/>
      <c r="T55" s="58"/>
      <c r="U55" s="58"/>
      <c r="V55" s="58"/>
      <c r="X55" s="217"/>
      <c r="Z55" s="57"/>
      <c r="AA55" s="56"/>
      <c r="AB55" s="58"/>
      <c r="AC55" s="58"/>
      <c r="AE55" s="57"/>
      <c r="AF55" s="56"/>
      <c r="AG55" s="14"/>
    </row>
    <row r="56" ht="15.75" hidden="1" customHeight="1">
      <c r="B56" s="216"/>
      <c r="C56" s="216"/>
      <c r="D56" s="56"/>
      <c r="E56" s="56"/>
      <c r="F56" s="57"/>
      <c r="G56" s="58"/>
      <c r="H56" s="58"/>
      <c r="I56" s="58"/>
      <c r="J56" s="58"/>
      <c r="K56" s="58"/>
      <c r="L56" s="58"/>
      <c r="M56" s="58"/>
      <c r="N56" s="58"/>
      <c r="O56" s="58"/>
      <c r="P56" s="58"/>
      <c r="Q56" s="58"/>
      <c r="R56" s="58"/>
      <c r="S56" s="58"/>
      <c r="T56" s="58"/>
      <c r="U56" s="58"/>
      <c r="V56" s="58"/>
      <c r="X56" s="217"/>
      <c r="Z56" s="57"/>
      <c r="AA56" s="56"/>
      <c r="AB56" s="58"/>
      <c r="AC56" s="58"/>
      <c r="AE56" s="57"/>
      <c r="AF56" s="56"/>
      <c r="AG56" s="14"/>
    </row>
    <row r="57" ht="15.75" hidden="1" customHeight="1">
      <c r="B57" s="216"/>
      <c r="C57" s="216"/>
      <c r="D57" s="56"/>
      <c r="E57" s="56"/>
      <c r="F57" s="57"/>
      <c r="G57" s="58"/>
      <c r="H57" s="58"/>
      <c r="I57" s="58"/>
      <c r="J57" s="58"/>
      <c r="K57" s="58"/>
      <c r="L57" s="58"/>
      <c r="M57" s="58"/>
      <c r="N57" s="58"/>
      <c r="O57" s="58"/>
      <c r="P57" s="58"/>
      <c r="Q57" s="58"/>
      <c r="R57" s="58"/>
      <c r="S57" s="58"/>
      <c r="T57" s="58"/>
      <c r="U57" s="58"/>
      <c r="V57" s="58"/>
      <c r="X57" s="217"/>
      <c r="Z57" s="57"/>
      <c r="AA57" s="56"/>
      <c r="AB57" s="58"/>
      <c r="AC57" s="58"/>
      <c r="AE57" s="57"/>
      <c r="AF57" s="56"/>
      <c r="AG57" s="14"/>
    </row>
    <row r="58" ht="15.75" hidden="1" customHeight="1">
      <c r="B58" s="216"/>
      <c r="C58" s="216"/>
      <c r="D58" s="56"/>
      <c r="E58" s="56"/>
      <c r="F58" s="57"/>
      <c r="G58" s="58"/>
      <c r="H58" s="58"/>
      <c r="I58" s="58"/>
      <c r="J58" s="58"/>
      <c r="K58" s="58"/>
      <c r="L58" s="58"/>
      <c r="M58" s="58"/>
      <c r="N58" s="58"/>
      <c r="O58" s="58"/>
      <c r="P58" s="58"/>
      <c r="Q58" s="58"/>
      <c r="R58" s="58"/>
      <c r="S58" s="58"/>
      <c r="T58" s="58"/>
      <c r="U58" s="58"/>
      <c r="V58" s="58"/>
      <c r="X58" s="217"/>
      <c r="Z58" s="57"/>
      <c r="AA58" s="56"/>
      <c r="AB58" s="58"/>
      <c r="AC58" s="58"/>
      <c r="AE58" s="57"/>
      <c r="AF58" s="56"/>
      <c r="AG58" s="14"/>
    </row>
    <row r="59" ht="15.75" hidden="1" customHeight="1">
      <c r="B59" s="216"/>
      <c r="C59" s="216"/>
      <c r="D59" s="56"/>
      <c r="E59" s="56"/>
      <c r="F59" s="57"/>
      <c r="G59" s="58"/>
      <c r="H59" s="58"/>
      <c r="I59" s="58"/>
      <c r="J59" s="58"/>
      <c r="K59" s="58"/>
      <c r="L59" s="58"/>
      <c r="M59" s="58"/>
      <c r="N59" s="58"/>
      <c r="O59" s="58"/>
      <c r="P59" s="58"/>
      <c r="Q59" s="58"/>
      <c r="R59" s="58"/>
      <c r="S59" s="58"/>
      <c r="T59" s="58"/>
      <c r="U59" s="58"/>
      <c r="V59" s="58"/>
      <c r="X59" s="217"/>
      <c r="Z59" s="57"/>
      <c r="AA59" s="56"/>
      <c r="AB59" s="58"/>
      <c r="AC59" s="58"/>
      <c r="AE59" s="57"/>
      <c r="AF59" s="56"/>
      <c r="AG59" s="14"/>
    </row>
    <row r="60" ht="15.75" hidden="1" customHeight="1">
      <c r="B60" s="216"/>
      <c r="C60" s="216"/>
      <c r="D60" s="56"/>
      <c r="E60" s="56"/>
      <c r="F60" s="57"/>
      <c r="G60" s="58"/>
      <c r="H60" s="58"/>
      <c r="I60" s="58"/>
      <c r="J60" s="58"/>
      <c r="K60" s="58"/>
      <c r="L60" s="58"/>
      <c r="M60" s="58"/>
      <c r="N60" s="58"/>
      <c r="O60" s="58"/>
      <c r="P60" s="58"/>
      <c r="Q60" s="58"/>
      <c r="R60" s="58"/>
      <c r="S60" s="58"/>
      <c r="T60" s="58"/>
      <c r="U60" s="58"/>
      <c r="V60" s="58"/>
      <c r="X60" s="217"/>
      <c r="Z60" s="57"/>
      <c r="AA60" s="56"/>
      <c r="AB60" s="58"/>
      <c r="AC60" s="58"/>
      <c r="AE60" s="57"/>
      <c r="AF60" s="56"/>
      <c r="AG60" s="14"/>
    </row>
    <row r="61" ht="15.75" hidden="1" customHeight="1">
      <c r="B61" s="216"/>
      <c r="C61" s="216"/>
      <c r="D61" s="56"/>
      <c r="E61" s="56"/>
      <c r="F61" s="57"/>
      <c r="G61" s="58"/>
      <c r="H61" s="58"/>
      <c r="I61" s="58"/>
      <c r="J61" s="58"/>
      <c r="K61" s="58"/>
      <c r="L61" s="58"/>
      <c r="M61" s="58"/>
      <c r="N61" s="58"/>
      <c r="O61" s="58"/>
      <c r="P61" s="58"/>
      <c r="Q61" s="58"/>
      <c r="R61" s="58"/>
      <c r="S61" s="58"/>
      <c r="T61" s="58"/>
      <c r="U61" s="58"/>
      <c r="V61" s="58"/>
      <c r="X61" s="217"/>
      <c r="Z61" s="57"/>
      <c r="AA61" s="56"/>
      <c r="AB61" s="58"/>
      <c r="AC61" s="58"/>
      <c r="AE61" s="57"/>
      <c r="AF61" s="56"/>
      <c r="AG61" s="14"/>
    </row>
    <row r="62" ht="15.75" hidden="1" customHeight="1">
      <c r="B62" s="216"/>
      <c r="C62" s="216"/>
      <c r="D62" s="56"/>
      <c r="E62" s="56"/>
      <c r="F62" s="57"/>
      <c r="G62" s="58"/>
      <c r="H62" s="58"/>
      <c r="I62" s="58"/>
      <c r="J62" s="58"/>
      <c r="K62" s="58"/>
      <c r="L62" s="58"/>
      <c r="M62" s="58"/>
      <c r="N62" s="58"/>
      <c r="O62" s="58"/>
      <c r="P62" s="58"/>
      <c r="Q62" s="58"/>
      <c r="R62" s="58"/>
      <c r="S62" s="58"/>
      <c r="T62" s="58"/>
      <c r="U62" s="58"/>
      <c r="V62" s="58"/>
      <c r="X62" s="217"/>
      <c r="Z62" s="57"/>
      <c r="AA62" s="56"/>
      <c r="AB62" s="58"/>
      <c r="AC62" s="58"/>
      <c r="AE62" s="57"/>
      <c r="AF62" s="56"/>
      <c r="AG62" s="14"/>
    </row>
    <row r="63" ht="15.75" hidden="1" customHeight="1">
      <c r="B63" s="216"/>
      <c r="C63" s="216"/>
      <c r="D63" s="56"/>
      <c r="E63" s="56"/>
      <c r="F63" s="57"/>
      <c r="G63" s="58"/>
      <c r="H63" s="58"/>
      <c r="I63" s="58"/>
      <c r="J63" s="58"/>
      <c r="K63" s="58"/>
      <c r="L63" s="58"/>
      <c r="M63" s="58"/>
      <c r="N63" s="58"/>
      <c r="O63" s="58"/>
      <c r="P63" s="58"/>
      <c r="Q63" s="58"/>
      <c r="R63" s="58"/>
      <c r="S63" s="58"/>
      <c r="T63" s="58"/>
      <c r="U63" s="58"/>
      <c r="V63" s="58"/>
      <c r="X63" s="217"/>
      <c r="Z63" s="57"/>
      <c r="AA63" s="56"/>
      <c r="AB63" s="58"/>
      <c r="AC63" s="58"/>
      <c r="AE63" s="57"/>
      <c r="AF63" s="56"/>
      <c r="AG63" s="14"/>
    </row>
    <row r="64" ht="15.75" hidden="1" customHeight="1">
      <c r="B64" s="216"/>
      <c r="C64" s="216"/>
      <c r="D64" s="56"/>
      <c r="E64" s="56"/>
      <c r="F64" s="57"/>
      <c r="G64" s="58"/>
      <c r="H64" s="58"/>
      <c r="I64" s="58"/>
      <c r="J64" s="58"/>
      <c r="K64" s="58"/>
      <c r="L64" s="58"/>
      <c r="M64" s="58"/>
      <c r="N64" s="58"/>
      <c r="O64" s="58"/>
      <c r="P64" s="58"/>
      <c r="Q64" s="58"/>
      <c r="R64" s="58"/>
      <c r="S64" s="58"/>
      <c r="T64" s="58"/>
      <c r="U64" s="58"/>
      <c r="V64" s="58"/>
      <c r="X64" s="217"/>
      <c r="Z64" s="57"/>
      <c r="AA64" s="56"/>
      <c r="AB64" s="58"/>
      <c r="AC64" s="58"/>
      <c r="AE64" s="57"/>
      <c r="AF64" s="56"/>
      <c r="AG64" s="14"/>
    </row>
    <row r="65" ht="15.75" hidden="1" customHeight="1">
      <c r="B65" s="216"/>
      <c r="C65" s="216"/>
      <c r="D65" s="56"/>
      <c r="E65" s="56"/>
      <c r="F65" s="57"/>
      <c r="G65" s="58"/>
      <c r="H65" s="58"/>
      <c r="I65" s="58"/>
      <c r="J65" s="58"/>
      <c r="K65" s="58"/>
      <c r="L65" s="58"/>
      <c r="M65" s="58"/>
      <c r="N65" s="58"/>
      <c r="O65" s="58"/>
      <c r="P65" s="58"/>
      <c r="Q65" s="58"/>
      <c r="R65" s="58"/>
      <c r="S65" s="58"/>
      <c r="T65" s="58"/>
      <c r="U65" s="58"/>
      <c r="V65" s="58"/>
      <c r="X65" s="217"/>
      <c r="Z65" s="57"/>
      <c r="AA65" s="56"/>
      <c r="AB65" s="58"/>
      <c r="AC65" s="58"/>
      <c r="AE65" s="57"/>
      <c r="AF65" s="56"/>
      <c r="AG65" s="14"/>
    </row>
    <row r="66" ht="15.75" hidden="1" customHeight="1">
      <c r="B66" s="216"/>
      <c r="C66" s="216"/>
      <c r="D66" s="56"/>
      <c r="E66" s="56"/>
      <c r="F66" s="57"/>
      <c r="G66" s="58"/>
      <c r="H66" s="58"/>
      <c r="I66" s="58"/>
      <c r="J66" s="58"/>
      <c r="K66" s="58"/>
      <c r="L66" s="58"/>
      <c r="M66" s="58"/>
      <c r="N66" s="58"/>
      <c r="O66" s="58"/>
      <c r="P66" s="58"/>
      <c r="Q66" s="58"/>
      <c r="R66" s="58"/>
      <c r="S66" s="58"/>
      <c r="T66" s="58"/>
      <c r="U66" s="58"/>
      <c r="V66" s="58"/>
      <c r="X66" s="217"/>
      <c r="Z66" s="57"/>
      <c r="AA66" s="56"/>
      <c r="AB66" s="58"/>
      <c r="AC66" s="58"/>
      <c r="AE66" s="57"/>
      <c r="AF66" s="56"/>
      <c r="AG66" s="14"/>
    </row>
    <row r="67" ht="15.75" hidden="1" customHeight="1">
      <c r="B67" s="216"/>
      <c r="C67" s="216"/>
      <c r="D67" s="56"/>
      <c r="E67" s="56"/>
      <c r="F67" s="57"/>
      <c r="G67" s="58"/>
      <c r="H67" s="58"/>
      <c r="I67" s="58"/>
      <c r="J67" s="58"/>
      <c r="K67" s="58"/>
      <c r="L67" s="58"/>
      <c r="M67" s="58"/>
      <c r="N67" s="58"/>
      <c r="O67" s="58"/>
      <c r="P67" s="58"/>
      <c r="Q67" s="58"/>
      <c r="R67" s="58"/>
      <c r="S67" s="58"/>
      <c r="T67" s="58"/>
      <c r="U67" s="58"/>
      <c r="V67" s="58"/>
      <c r="X67" s="217"/>
      <c r="Z67" s="57"/>
      <c r="AA67" s="56"/>
      <c r="AB67" s="58"/>
      <c r="AC67" s="58"/>
      <c r="AE67" s="57"/>
      <c r="AF67" s="56"/>
      <c r="AG67" s="14"/>
    </row>
    <row r="68" ht="15.75" hidden="1" customHeight="1">
      <c r="B68" s="216"/>
      <c r="C68" s="216"/>
      <c r="D68" s="56"/>
      <c r="E68" s="56"/>
      <c r="F68" s="57"/>
      <c r="G68" s="58"/>
      <c r="H68" s="58"/>
      <c r="I68" s="58"/>
      <c r="J68" s="58"/>
      <c r="K68" s="58"/>
      <c r="L68" s="58"/>
      <c r="M68" s="58"/>
      <c r="N68" s="58"/>
      <c r="O68" s="58"/>
      <c r="P68" s="58"/>
      <c r="Q68" s="58"/>
      <c r="R68" s="58"/>
      <c r="S68" s="58"/>
      <c r="T68" s="58"/>
      <c r="U68" s="58"/>
      <c r="V68" s="58"/>
      <c r="X68" s="217"/>
      <c r="Z68" s="57"/>
      <c r="AA68" s="56"/>
      <c r="AB68" s="58"/>
      <c r="AC68" s="58"/>
      <c r="AE68" s="57"/>
      <c r="AF68" s="56"/>
      <c r="AG68" s="14"/>
    </row>
    <row r="69" ht="15.75" hidden="1" customHeight="1">
      <c r="B69" s="216"/>
      <c r="C69" s="216"/>
      <c r="D69" s="56"/>
      <c r="E69" s="56"/>
      <c r="F69" s="57"/>
      <c r="G69" s="58"/>
      <c r="H69" s="58"/>
      <c r="I69" s="58"/>
      <c r="J69" s="58"/>
      <c r="K69" s="58"/>
      <c r="L69" s="58"/>
      <c r="M69" s="58"/>
      <c r="N69" s="58"/>
      <c r="O69" s="58"/>
      <c r="P69" s="58"/>
      <c r="Q69" s="58"/>
      <c r="R69" s="58"/>
      <c r="S69" s="58"/>
      <c r="T69" s="58"/>
      <c r="U69" s="58"/>
      <c r="V69" s="58"/>
      <c r="X69" s="217"/>
      <c r="Z69" s="57"/>
      <c r="AA69" s="56"/>
      <c r="AB69" s="58"/>
      <c r="AC69" s="58"/>
      <c r="AE69" s="57"/>
      <c r="AF69" s="56"/>
      <c r="AG69" s="14"/>
    </row>
    <row r="70" ht="15.75" hidden="1" customHeight="1">
      <c r="B70" s="216"/>
      <c r="C70" s="216"/>
      <c r="D70" s="56"/>
      <c r="E70" s="56"/>
      <c r="F70" s="57"/>
      <c r="G70" s="58"/>
      <c r="H70" s="58"/>
      <c r="I70" s="58"/>
      <c r="J70" s="58"/>
      <c r="K70" s="58"/>
      <c r="L70" s="58"/>
      <c r="M70" s="58"/>
      <c r="N70" s="58"/>
      <c r="O70" s="58"/>
      <c r="P70" s="58"/>
      <c r="Q70" s="58"/>
      <c r="R70" s="58"/>
      <c r="S70" s="58"/>
      <c r="T70" s="58"/>
      <c r="U70" s="58"/>
      <c r="V70" s="58"/>
      <c r="X70" s="217"/>
      <c r="Z70" s="57"/>
      <c r="AA70" s="56"/>
      <c r="AB70" s="58"/>
      <c r="AC70" s="58"/>
      <c r="AE70" s="57"/>
      <c r="AF70" s="56"/>
      <c r="AG70" s="14"/>
    </row>
    <row r="71" ht="15.75" hidden="1" customHeight="1">
      <c r="B71" s="216"/>
      <c r="C71" s="216"/>
      <c r="D71" s="56"/>
      <c r="E71" s="56"/>
      <c r="F71" s="57"/>
      <c r="G71" s="58"/>
      <c r="H71" s="58"/>
      <c r="I71" s="58"/>
      <c r="J71" s="58"/>
      <c r="K71" s="58"/>
      <c r="L71" s="58"/>
      <c r="M71" s="58"/>
      <c r="N71" s="58"/>
      <c r="O71" s="58"/>
      <c r="P71" s="58"/>
      <c r="Q71" s="58"/>
      <c r="R71" s="58"/>
      <c r="S71" s="58"/>
      <c r="T71" s="58"/>
      <c r="U71" s="58"/>
      <c r="V71" s="58"/>
      <c r="X71" s="217"/>
      <c r="Z71" s="57"/>
      <c r="AA71" s="56"/>
      <c r="AB71" s="58"/>
      <c r="AC71" s="58"/>
      <c r="AE71" s="57"/>
      <c r="AF71" s="56"/>
      <c r="AG71" s="14"/>
    </row>
    <row r="72" ht="15.75" hidden="1" customHeight="1">
      <c r="B72" s="216"/>
      <c r="C72" s="216"/>
      <c r="D72" s="56"/>
      <c r="E72" s="56"/>
      <c r="F72" s="57"/>
      <c r="G72" s="58"/>
      <c r="H72" s="58"/>
      <c r="I72" s="58"/>
      <c r="J72" s="58"/>
      <c r="K72" s="58"/>
      <c r="L72" s="58"/>
      <c r="M72" s="58"/>
      <c r="N72" s="58"/>
      <c r="O72" s="58"/>
      <c r="P72" s="58"/>
      <c r="Q72" s="58"/>
      <c r="R72" s="58"/>
      <c r="S72" s="58"/>
      <c r="T72" s="58"/>
      <c r="U72" s="58"/>
      <c r="V72" s="58"/>
      <c r="X72" s="217"/>
      <c r="Z72" s="57"/>
      <c r="AA72" s="56"/>
      <c r="AB72" s="58"/>
      <c r="AC72" s="58"/>
      <c r="AE72" s="57"/>
      <c r="AF72" s="56"/>
      <c r="AG72" s="14"/>
    </row>
    <row r="73" ht="15.75" hidden="1" customHeight="1">
      <c r="B73" s="216"/>
      <c r="C73" s="216"/>
      <c r="D73" s="56"/>
      <c r="E73" s="56"/>
      <c r="F73" s="57"/>
      <c r="G73" s="58"/>
      <c r="H73" s="58"/>
      <c r="I73" s="58"/>
      <c r="J73" s="58"/>
      <c r="K73" s="58"/>
      <c r="L73" s="58"/>
      <c r="M73" s="58"/>
      <c r="N73" s="58"/>
      <c r="O73" s="58"/>
      <c r="P73" s="58"/>
      <c r="Q73" s="58"/>
      <c r="R73" s="58"/>
      <c r="S73" s="58"/>
      <c r="T73" s="58"/>
      <c r="U73" s="58"/>
      <c r="V73" s="58"/>
      <c r="X73" s="217"/>
      <c r="Z73" s="57"/>
      <c r="AA73" s="56"/>
      <c r="AB73" s="58"/>
      <c r="AC73" s="58"/>
      <c r="AE73" s="57"/>
      <c r="AF73" s="56"/>
      <c r="AG73" s="14"/>
    </row>
    <row r="74" ht="15.75" hidden="1" customHeight="1">
      <c r="B74" s="216"/>
      <c r="C74" s="216"/>
      <c r="D74" s="56"/>
      <c r="E74" s="56"/>
      <c r="F74" s="57"/>
      <c r="G74" s="58"/>
      <c r="H74" s="58"/>
      <c r="I74" s="58"/>
      <c r="J74" s="58"/>
      <c r="K74" s="58"/>
      <c r="L74" s="58"/>
      <c r="M74" s="58"/>
      <c r="N74" s="58"/>
      <c r="O74" s="58"/>
      <c r="P74" s="58"/>
      <c r="Q74" s="58"/>
      <c r="R74" s="58"/>
      <c r="S74" s="58"/>
      <c r="T74" s="58"/>
      <c r="U74" s="58"/>
      <c r="V74" s="58"/>
      <c r="X74" s="217"/>
      <c r="Z74" s="57"/>
      <c r="AA74" s="56"/>
      <c r="AB74" s="58"/>
      <c r="AC74" s="58"/>
      <c r="AE74" s="57"/>
      <c r="AF74" s="56"/>
      <c r="AG74" s="14"/>
    </row>
    <row r="75" ht="15.75" hidden="1" customHeight="1">
      <c r="B75" s="216"/>
      <c r="C75" s="216"/>
      <c r="D75" s="56"/>
      <c r="E75" s="56"/>
      <c r="F75" s="57"/>
      <c r="G75" s="58"/>
      <c r="H75" s="58"/>
      <c r="I75" s="58"/>
      <c r="J75" s="58"/>
      <c r="K75" s="58"/>
      <c r="L75" s="58"/>
      <c r="M75" s="58"/>
      <c r="N75" s="58"/>
      <c r="O75" s="58"/>
      <c r="P75" s="58"/>
      <c r="Q75" s="58"/>
      <c r="R75" s="58"/>
      <c r="S75" s="58"/>
      <c r="T75" s="58"/>
      <c r="U75" s="58"/>
      <c r="V75" s="58"/>
      <c r="X75" s="217"/>
      <c r="Z75" s="57"/>
      <c r="AA75" s="56"/>
      <c r="AB75" s="58"/>
      <c r="AC75" s="58"/>
      <c r="AE75" s="57"/>
      <c r="AF75" s="56"/>
      <c r="AG75" s="14"/>
    </row>
    <row r="76" ht="15.75" hidden="1" customHeight="1">
      <c r="B76" s="216"/>
      <c r="C76" s="216"/>
      <c r="D76" s="56"/>
      <c r="E76" s="56"/>
      <c r="F76" s="57"/>
      <c r="G76" s="58"/>
      <c r="H76" s="58"/>
      <c r="I76" s="58"/>
      <c r="J76" s="58"/>
      <c r="K76" s="58"/>
      <c r="L76" s="58"/>
      <c r="M76" s="58"/>
      <c r="N76" s="58"/>
      <c r="O76" s="58"/>
      <c r="P76" s="58"/>
      <c r="Q76" s="58"/>
      <c r="R76" s="58"/>
      <c r="S76" s="58"/>
      <c r="T76" s="58"/>
      <c r="U76" s="58"/>
      <c r="V76" s="58"/>
      <c r="X76" s="217"/>
      <c r="Z76" s="57"/>
      <c r="AA76" s="56"/>
      <c r="AB76" s="58"/>
      <c r="AC76" s="58"/>
      <c r="AE76" s="57"/>
      <c r="AF76" s="56"/>
      <c r="AG76" s="14"/>
    </row>
    <row r="77" ht="15.75" hidden="1" customHeight="1">
      <c r="B77" s="216"/>
      <c r="C77" s="216"/>
      <c r="D77" s="56"/>
      <c r="E77" s="56"/>
      <c r="F77" s="57"/>
      <c r="G77" s="58"/>
      <c r="H77" s="58"/>
      <c r="I77" s="58"/>
      <c r="J77" s="58"/>
      <c r="K77" s="58"/>
      <c r="L77" s="58"/>
      <c r="M77" s="58"/>
      <c r="N77" s="58"/>
      <c r="O77" s="58"/>
      <c r="P77" s="58"/>
      <c r="Q77" s="58"/>
      <c r="R77" s="58"/>
      <c r="S77" s="58"/>
      <c r="T77" s="58"/>
      <c r="U77" s="58"/>
      <c r="V77" s="58"/>
      <c r="X77" s="217"/>
      <c r="Z77" s="57"/>
      <c r="AA77" s="56"/>
      <c r="AB77" s="58"/>
      <c r="AC77" s="58"/>
      <c r="AE77" s="57"/>
      <c r="AF77" s="56"/>
      <c r="AG77" s="14"/>
    </row>
    <row r="78" ht="15.75" hidden="1" customHeight="1">
      <c r="B78" s="216"/>
      <c r="C78" s="216"/>
      <c r="D78" s="56"/>
      <c r="E78" s="56"/>
      <c r="F78" s="57"/>
      <c r="G78" s="58"/>
      <c r="H78" s="58"/>
      <c r="I78" s="58"/>
      <c r="J78" s="58"/>
      <c r="K78" s="58"/>
      <c r="L78" s="58"/>
      <c r="M78" s="58"/>
      <c r="N78" s="58"/>
      <c r="O78" s="58"/>
      <c r="P78" s="58"/>
      <c r="Q78" s="58"/>
      <c r="R78" s="58"/>
      <c r="S78" s="58"/>
      <c r="T78" s="58"/>
      <c r="U78" s="58"/>
      <c r="V78" s="58"/>
      <c r="X78" s="217"/>
      <c r="Z78" s="57"/>
      <c r="AA78" s="56"/>
      <c r="AB78" s="58"/>
      <c r="AC78" s="58"/>
      <c r="AE78" s="57"/>
      <c r="AF78" s="56"/>
      <c r="AG78" s="14"/>
    </row>
    <row r="79" ht="15.75" hidden="1" customHeight="1">
      <c r="B79" s="216"/>
      <c r="C79" s="216"/>
      <c r="D79" s="56"/>
      <c r="E79" s="56"/>
      <c r="F79" s="57"/>
      <c r="G79" s="58"/>
      <c r="H79" s="58"/>
      <c r="I79" s="58"/>
      <c r="J79" s="58"/>
      <c r="K79" s="58"/>
      <c r="L79" s="58"/>
      <c r="M79" s="58"/>
      <c r="N79" s="58"/>
      <c r="O79" s="58"/>
      <c r="P79" s="58"/>
      <c r="Q79" s="58"/>
      <c r="R79" s="58"/>
      <c r="S79" s="58"/>
      <c r="T79" s="58"/>
      <c r="U79" s="58"/>
      <c r="V79" s="58"/>
      <c r="X79" s="217"/>
      <c r="Z79" s="57"/>
      <c r="AA79" s="56"/>
      <c r="AB79" s="58"/>
      <c r="AC79" s="58"/>
      <c r="AE79" s="57"/>
      <c r="AF79" s="56"/>
      <c r="AG79" s="14"/>
    </row>
    <row r="80" ht="15.75" hidden="1" customHeight="1">
      <c r="B80" s="216"/>
      <c r="C80" s="216"/>
      <c r="D80" s="56"/>
      <c r="E80" s="56"/>
      <c r="F80" s="57"/>
      <c r="G80" s="58"/>
      <c r="H80" s="58"/>
      <c r="I80" s="58"/>
      <c r="J80" s="58"/>
      <c r="K80" s="58"/>
      <c r="L80" s="58"/>
      <c r="M80" s="58"/>
      <c r="N80" s="58"/>
      <c r="O80" s="58"/>
      <c r="P80" s="58"/>
      <c r="Q80" s="58"/>
      <c r="R80" s="58"/>
      <c r="S80" s="58"/>
      <c r="T80" s="58"/>
      <c r="U80" s="58"/>
      <c r="V80" s="58"/>
      <c r="X80" s="217"/>
      <c r="Z80" s="57"/>
      <c r="AA80" s="56"/>
      <c r="AB80" s="58"/>
      <c r="AC80" s="58"/>
      <c r="AE80" s="57"/>
      <c r="AF80" s="56"/>
      <c r="AG80" s="14"/>
    </row>
    <row r="81" ht="15.75" hidden="1" customHeight="1">
      <c r="B81" s="216"/>
      <c r="C81" s="216"/>
      <c r="D81" s="56"/>
      <c r="E81" s="56"/>
      <c r="F81" s="57"/>
      <c r="G81" s="58"/>
      <c r="H81" s="58"/>
      <c r="I81" s="58"/>
      <c r="J81" s="58"/>
      <c r="K81" s="58"/>
      <c r="L81" s="58"/>
      <c r="M81" s="58"/>
      <c r="N81" s="58"/>
      <c r="O81" s="58"/>
      <c r="P81" s="58"/>
      <c r="Q81" s="58"/>
      <c r="R81" s="58"/>
      <c r="S81" s="58"/>
      <c r="T81" s="58"/>
      <c r="U81" s="58"/>
      <c r="V81" s="58"/>
      <c r="X81" s="217"/>
      <c r="Z81" s="57"/>
      <c r="AA81" s="56"/>
      <c r="AB81" s="58"/>
      <c r="AC81" s="58"/>
      <c r="AE81" s="57"/>
      <c r="AF81" s="56"/>
      <c r="AG81" s="14"/>
    </row>
    <row r="82" ht="15.75" hidden="1" customHeight="1">
      <c r="B82" s="216"/>
      <c r="C82" s="216"/>
      <c r="D82" s="56"/>
      <c r="E82" s="56"/>
      <c r="F82" s="57"/>
      <c r="G82" s="58"/>
      <c r="H82" s="58"/>
      <c r="I82" s="58"/>
      <c r="J82" s="58"/>
      <c r="K82" s="58"/>
      <c r="L82" s="58"/>
      <c r="M82" s="58"/>
      <c r="N82" s="58"/>
      <c r="O82" s="58"/>
      <c r="P82" s="58"/>
      <c r="Q82" s="58"/>
      <c r="R82" s="58"/>
      <c r="S82" s="58"/>
      <c r="T82" s="58"/>
      <c r="U82" s="58"/>
      <c r="V82" s="58"/>
      <c r="X82" s="217"/>
      <c r="Z82" s="57"/>
      <c r="AA82" s="56"/>
      <c r="AB82" s="58"/>
      <c r="AC82" s="58"/>
      <c r="AE82" s="57"/>
      <c r="AF82" s="56"/>
      <c r="AG82" s="14"/>
    </row>
    <row r="83" ht="15.75" hidden="1" customHeight="1">
      <c r="B83" s="216"/>
      <c r="C83" s="216"/>
      <c r="D83" s="56"/>
      <c r="E83" s="56"/>
      <c r="F83" s="57"/>
      <c r="G83" s="58"/>
      <c r="H83" s="58"/>
      <c r="I83" s="58"/>
      <c r="J83" s="58"/>
      <c r="K83" s="58"/>
      <c r="L83" s="58"/>
      <c r="M83" s="58"/>
      <c r="N83" s="58"/>
      <c r="O83" s="58"/>
      <c r="P83" s="58"/>
      <c r="Q83" s="58"/>
      <c r="R83" s="58"/>
      <c r="S83" s="58"/>
      <c r="T83" s="58"/>
      <c r="U83" s="58"/>
      <c r="V83" s="58"/>
      <c r="X83" s="217"/>
      <c r="Z83" s="57"/>
      <c r="AA83" s="56"/>
      <c r="AB83" s="58"/>
      <c r="AC83" s="58"/>
      <c r="AE83" s="57"/>
      <c r="AF83" s="56"/>
      <c r="AG83" s="14"/>
    </row>
    <row r="84" ht="15.75" hidden="1" customHeight="1">
      <c r="B84" s="216"/>
      <c r="C84" s="216"/>
      <c r="D84" s="56"/>
      <c r="E84" s="56"/>
      <c r="F84" s="57"/>
      <c r="G84" s="58"/>
      <c r="H84" s="58"/>
      <c r="I84" s="58"/>
      <c r="J84" s="58"/>
      <c r="K84" s="58"/>
      <c r="L84" s="58"/>
      <c r="M84" s="58"/>
      <c r="N84" s="58"/>
      <c r="O84" s="58"/>
      <c r="P84" s="58"/>
      <c r="Q84" s="58"/>
      <c r="R84" s="58"/>
      <c r="S84" s="58"/>
      <c r="T84" s="58"/>
      <c r="U84" s="58"/>
      <c r="V84" s="58"/>
      <c r="X84" s="217"/>
      <c r="Z84" s="57"/>
      <c r="AA84" s="56"/>
      <c r="AB84" s="58"/>
      <c r="AC84" s="58"/>
      <c r="AE84" s="57"/>
      <c r="AF84" s="56"/>
      <c r="AG84" s="14"/>
    </row>
    <row r="85" ht="15.75" hidden="1" customHeight="1">
      <c r="B85" s="216"/>
      <c r="C85" s="216"/>
      <c r="D85" s="56"/>
      <c r="E85" s="56"/>
      <c r="F85" s="57"/>
      <c r="G85" s="58"/>
      <c r="H85" s="58"/>
      <c r="I85" s="58"/>
      <c r="J85" s="58"/>
      <c r="K85" s="58"/>
      <c r="L85" s="58"/>
      <c r="M85" s="58"/>
      <c r="N85" s="58"/>
      <c r="O85" s="58"/>
      <c r="P85" s="58"/>
      <c r="Q85" s="58"/>
      <c r="R85" s="58"/>
      <c r="S85" s="58"/>
      <c r="T85" s="58"/>
      <c r="U85" s="58"/>
      <c r="V85" s="58"/>
      <c r="X85" s="217"/>
      <c r="Z85" s="57"/>
      <c r="AA85" s="56"/>
      <c r="AB85" s="58"/>
      <c r="AC85" s="58"/>
      <c r="AE85" s="57"/>
      <c r="AF85" s="56"/>
      <c r="AG85" s="14"/>
    </row>
    <row r="86" ht="15.75" hidden="1" customHeight="1">
      <c r="B86" s="216"/>
      <c r="C86" s="216"/>
      <c r="D86" s="56"/>
      <c r="E86" s="56"/>
      <c r="F86" s="57"/>
      <c r="G86" s="58"/>
      <c r="H86" s="58"/>
      <c r="I86" s="58"/>
      <c r="J86" s="58"/>
      <c r="K86" s="58"/>
      <c r="L86" s="58"/>
      <c r="M86" s="58"/>
      <c r="N86" s="58"/>
      <c r="O86" s="58"/>
      <c r="P86" s="58"/>
      <c r="Q86" s="58"/>
      <c r="R86" s="58"/>
      <c r="S86" s="58"/>
      <c r="T86" s="58"/>
      <c r="U86" s="58"/>
      <c r="V86" s="58"/>
      <c r="X86" s="217"/>
      <c r="Z86" s="57"/>
      <c r="AA86" s="56"/>
      <c r="AB86" s="58"/>
      <c r="AC86" s="58"/>
      <c r="AE86" s="57"/>
      <c r="AF86" s="56"/>
      <c r="AG86" s="14"/>
    </row>
    <row r="87" ht="15.75" hidden="1" customHeight="1">
      <c r="B87" s="216"/>
      <c r="C87" s="216"/>
      <c r="D87" s="56"/>
      <c r="E87" s="56"/>
      <c r="F87" s="57"/>
      <c r="G87" s="58"/>
      <c r="H87" s="58"/>
      <c r="I87" s="58"/>
      <c r="J87" s="58"/>
      <c r="K87" s="58"/>
      <c r="L87" s="58"/>
      <c r="M87" s="58"/>
      <c r="N87" s="58"/>
      <c r="O87" s="58"/>
      <c r="P87" s="58"/>
      <c r="Q87" s="58"/>
      <c r="R87" s="58"/>
      <c r="S87" s="58"/>
      <c r="T87" s="58"/>
      <c r="U87" s="58"/>
      <c r="V87" s="58"/>
      <c r="X87" s="217"/>
      <c r="Z87" s="57"/>
      <c r="AA87" s="56"/>
      <c r="AB87" s="58"/>
      <c r="AC87" s="58"/>
      <c r="AE87" s="57"/>
      <c r="AF87" s="56"/>
      <c r="AG87" s="14"/>
    </row>
    <row r="88" ht="15.75" hidden="1" customHeight="1">
      <c r="B88" s="216"/>
      <c r="C88" s="216"/>
      <c r="D88" s="56"/>
      <c r="E88" s="56"/>
      <c r="F88" s="57"/>
      <c r="G88" s="58"/>
      <c r="H88" s="58"/>
      <c r="I88" s="58"/>
      <c r="J88" s="58"/>
      <c r="K88" s="58"/>
      <c r="L88" s="58"/>
      <c r="M88" s="58"/>
      <c r="N88" s="58"/>
      <c r="O88" s="58"/>
      <c r="P88" s="58"/>
      <c r="Q88" s="58"/>
      <c r="R88" s="58"/>
      <c r="S88" s="58"/>
      <c r="T88" s="58"/>
      <c r="U88" s="58"/>
      <c r="V88" s="58"/>
      <c r="X88" s="217"/>
      <c r="Z88" s="57"/>
      <c r="AA88" s="56"/>
      <c r="AB88" s="58"/>
      <c r="AC88" s="58"/>
      <c r="AE88" s="57"/>
      <c r="AF88" s="56"/>
      <c r="AG88" s="14"/>
    </row>
    <row r="89" ht="15.75" hidden="1" customHeight="1">
      <c r="B89" s="216"/>
      <c r="C89" s="216"/>
      <c r="D89" s="56"/>
      <c r="E89" s="56"/>
      <c r="F89" s="57"/>
      <c r="G89" s="58"/>
      <c r="H89" s="58"/>
      <c r="I89" s="58"/>
      <c r="J89" s="58"/>
      <c r="K89" s="58"/>
      <c r="L89" s="58"/>
      <c r="M89" s="58"/>
      <c r="N89" s="58"/>
      <c r="O89" s="58"/>
      <c r="P89" s="58"/>
      <c r="Q89" s="58"/>
      <c r="R89" s="58"/>
      <c r="S89" s="58"/>
      <c r="T89" s="58"/>
      <c r="U89" s="58"/>
      <c r="V89" s="58"/>
      <c r="X89" s="217"/>
      <c r="Z89" s="57"/>
      <c r="AA89" s="56"/>
      <c r="AB89" s="58"/>
      <c r="AC89" s="58"/>
      <c r="AE89" s="57"/>
      <c r="AF89" s="56"/>
      <c r="AG89" s="14"/>
    </row>
    <row r="90" ht="15.75" hidden="1" customHeight="1">
      <c r="B90" s="216"/>
      <c r="C90" s="216"/>
      <c r="D90" s="56"/>
      <c r="E90" s="56"/>
      <c r="F90" s="57"/>
      <c r="G90" s="58"/>
      <c r="H90" s="58"/>
      <c r="I90" s="58"/>
      <c r="J90" s="58"/>
      <c r="K90" s="58"/>
      <c r="L90" s="58"/>
      <c r="M90" s="58"/>
      <c r="N90" s="58"/>
      <c r="O90" s="58"/>
      <c r="P90" s="58"/>
      <c r="Q90" s="58"/>
      <c r="R90" s="58"/>
      <c r="S90" s="58"/>
      <c r="T90" s="58"/>
      <c r="U90" s="58"/>
      <c r="V90" s="58"/>
      <c r="X90" s="217"/>
      <c r="Z90" s="57"/>
      <c r="AA90" s="56"/>
      <c r="AB90" s="58"/>
      <c r="AC90" s="58"/>
      <c r="AE90" s="57"/>
      <c r="AF90" s="56"/>
      <c r="AG90" s="14"/>
    </row>
    <row r="91" ht="15.75" hidden="1" customHeight="1">
      <c r="B91" s="216"/>
      <c r="C91" s="216"/>
      <c r="D91" s="56"/>
      <c r="E91" s="56"/>
      <c r="F91" s="57"/>
      <c r="G91" s="58"/>
      <c r="H91" s="58"/>
      <c r="I91" s="58"/>
      <c r="J91" s="58"/>
      <c r="K91" s="58"/>
      <c r="L91" s="58"/>
      <c r="M91" s="58"/>
      <c r="N91" s="58"/>
      <c r="O91" s="58"/>
      <c r="P91" s="58"/>
      <c r="Q91" s="58"/>
      <c r="R91" s="58"/>
      <c r="S91" s="58"/>
      <c r="T91" s="58"/>
      <c r="U91" s="58"/>
      <c r="V91" s="58"/>
      <c r="X91" s="217"/>
      <c r="Z91" s="57"/>
      <c r="AA91" s="56"/>
      <c r="AB91" s="58"/>
      <c r="AC91" s="58"/>
      <c r="AE91" s="57"/>
      <c r="AF91" s="56"/>
      <c r="AG91" s="14"/>
    </row>
    <row r="92" ht="15.75" hidden="1" customHeight="1">
      <c r="B92" s="216"/>
      <c r="C92" s="216"/>
      <c r="D92" s="56"/>
      <c r="E92" s="56"/>
      <c r="F92" s="57"/>
      <c r="G92" s="58"/>
      <c r="H92" s="58"/>
      <c r="I92" s="58"/>
      <c r="J92" s="58"/>
      <c r="K92" s="58"/>
      <c r="L92" s="58"/>
      <c r="M92" s="58"/>
      <c r="N92" s="58"/>
      <c r="O92" s="58"/>
      <c r="P92" s="58"/>
      <c r="Q92" s="58"/>
      <c r="R92" s="58"/>
      <c r="S92" s="58"/>
      <c r="T92" s="58"/>
      <c r="U92" s="58"/>
      <c r="V92" s="58"/>
      <c r="X92" s="217"/>
      <c r="Z92" s="57"/>
      <c r="AA92" s="56"/>
      <c r="AB92" s="58"/>
      <c r="AC92" s="58"/>
      <c r="AE92" s="57"/>
      <c r="AF92" s="56"/>
      <c r="AG92" s="14"/>
    </row>
    <row r="93" ht="15.75" hidden="1" customHeight="1">
      <c r="B93" s="216"/>
      <c r="C93" s="216"/>
      <c r="D93" s="56"/>
      <c r="E93" s="56"/>
      <c r="F93" s="57"/>
      <c r="G93" s="58"/>
      <c r="H93" s="58"/>
      <c r="I93" s="58"/>
      <c r="J93" s="58"/>
      <c r="K93" s="58"/>
      <c r="L93" s="58"/>
      <c r="M93" s="58"/>
      <c r="N93" s="58"/>
      <c r="O93" s="58"/>
      <c r="P93" s="58"/>
      <c r="Q93" s="58"/>
      <c r="R93" s="58"/>
      <c r="S93" s="58"/>
      <c r="T93" s="58"/>
      <c r="U93" s="58"/>
      <c r="V93" s="58"/>
      <c r="X93" s="217"/>
      <c r="Z93" s="57"/>
      <c r="AA93" s="56"/>
      <c r="AB93" s="58"/>
      <c r="AC93" s="58"/>
      <c r="AE93" s="57"/>
      <c r="AF93" s="56"/>
      <c r="AG93" s="14"/>
    </row>
    <row r="94" ht="15.75" hidden="1" customHeight="1">
      <c r="B94" s="216"/>
      <c r="C94" s="216"/>
      <c r="D94" s="56"/>
      <c r="E94" s="56"/>
      <c r="F94" s="57"/>
      <c r="G94" s="58"/>
      <c r="H94" s="58"/>
      <c r="I94" s="58"/>
      <c r="J94" s="58"/>
      <c r="K94" s="58"/>
      <c r="L94" s="58"/>
      <c r="M94" s="58"/>
      <c r="N94" s="58"/>
      <c r="O94" s="58"/>
      <c r="P94" s="58"/>
      <c r="Q94" s="58"/>
      <c r="R94" s="58"/>
      <c r="S94" s="58"/>
      <c r="T94" s="58"/>
      <c r="U94" s="58"/>
      <c r="V94" s="58"/>
      <c r="X94" s="217"/>
      <c r="Z94" s="57"/>
      <c r="AA94" s="56"/>
      <c r="AB94" s="58"/>
      <c r="AC94" s="58"/>
      <c r="AE94" s="57"/>
      <c r="AF94" s="56"/>
      <c r="AG94" s="14"/>
    </row>
    <row r="95" ht="15.75" hidden="1" customHeight="1">
      <c r="B95" s="216"/>
      <c r="C95" s="216"/>
      <c r="D95" s="56"/>
      <c r="E95" s="56"/>
      <c r="F95" s="57"/>
      <c r="G95" s="58"/>
      <c r="H95" s="58"/>
      <c r="I95" s="58"/>
      <c r="J95" s="58"/>
      <c r="K95" s="58"/>
      <c r="L95" s="58"/>
      <c r="M95" s="58"/>
      <c r="N95" s="58"/>
      <c r="O95" s="58"/>
      <c r="P95" s="58"/>
      <c r="Q95" s="58"/>
      <c r="R95" s="58"/>
      <c r="S95" s="58"/>
      <c r="T95" s="58"/>
      <c r="U95" s="58"/>
      <c r="V95" s="58"/>
      <c r="X95" s="217"/>
      <c r="Z95" s="57"/>
      <c r="AA95" s="56"/>
      <c r="AB95" s="58"/>
      <c r="AC95" s="58"/>
      <c r="AE95" s="57"/>
      <c r="AF95" s="56"/>
      <c r="AG95" s="14"/>
    </row>
    <row r="96" ht="15.75" hidden="1" customHeight="1">
      <c r="B96" s="216"/>
      <c r="C96" s="216"/>
      <c r="D96" s="56"/>
      <c r="E96" s="56"/>
      <c r="F96" s="57"/>
      <c r="G96" s="58"/>
      <c r="H96" s="58"/>
      <c r="I96" s="58"/>
      <c r="J96" s="58"/>
      <c r="K96" s="58"/>
      <c r="L96" s="58"/>
      <c r="M96" s="58"/>
      <c r="N96" s="58"/>
      <c r="O96" s="58"/>
      <c r="P96" s="58"/>
      <c r="Q96" s="58"/>
      <c r="R96" s="58"/>
      <c r="S96" s="58"/>
      <c r="T96" s="58"/>
      <c r="U96" s="58"/>
      <c r="V96" s="58"/>
      <c r="X96" s="217"/>
      <c r="Z96" s="57"/>
      <c r="AA96" s="56"/>
      <c r="AB96" s="58"/>
      <c r="AC96" s="58"/>
      <c r="AE96" s="57"/>
      <c r="AF96" s="56"/>
      <c r="AG96" s="14"/>
    </row>
    <row r="97" ht="15.75" hidden="1" customHeight="1">
      <c r="B97" s="216"/>
      <c r="C97" s="216"/>
      <c r="D97" s="56"/>
      <c r="E97" s="56"/>
      <c r="F97" s="57"/>
      <c r="G97" s="58"/>
      <c r="H97" s="58"/>
      <c r="I97" s="58"/>
      <c r="J97" s="58"/>
      <c r="K97" s="58"/>
      <c r="L97" s="58"/>
      <c r="M97" s="58"/>
      <c r="N97" s="58"/>
      <c r="O97" s="58"/>
      <c r="P97" s="58"/>
      <c r="Q97" s="58"/>
      <c r="R97" s="58"/>
      <c r="S97" s="58"/>
      <c r="T97" s="58"/>
      <c r="U97" s="58"/>
      <c r="V97" s="58"/>
      <c r="X97" s="217"/>
      <c r="Z97" s="57"/>
      <c r="AA97" s="56"/>
      <c r="AB97" s="58"/>
      <c r="AC97" s="58"/>
      <c r="AE97" s="57"/>
      <c r="AF97" s="56"/>
      <c r="AG97" s="14"/>
    </row>
    <row r="98" ht="15.75" hidden="1" customHeight="1">
      <c r="B98" s="216"/>
      <c r="C98" s="216"/>
      <c r="D98" s="56"/>
      <c r="E98" s="56"/>
      <c r="F98" s="57"/>
      <c r="G98" s="58"/>
      <c r="H98" s="58"/>
      <c r="I98" s="58"/>
      <c r="J98" s="58"/>
      <c r="K98" s="58"/>
      <c r="L98" s="58"/>
      <c r="M98" s="58"/>
      <c r="N98" s="58"/>
      <c r="O98" s="58"/>
      <c r="P98" s="58"/>
      <c r="Q98" s="58"/>
      <c r="R98" s="58"/>
      <c r="S98" s="58"/>
      <c r="T98" s="58"/>
      <c r="U98" s="58"/>
      <c r="V98" s="58"/>
      <c r="X98" s="217"/>
      <c r="Z98" s="57"/>
      <c r="AA98" s="56"/>
      <c r="AB98" s="58"/>
      <c r="AC98" s="58"/>
      <c r="AE98" s="57"/>
      <c r="AF98" s="56"/>
      <c r="AG98" s="14"/>
    </row>
    <row r="99" ht="15.75" hidden="1" customHeight="1">
      <c r="B99" s="216"/>
      <c r="C99" s="216"/>
      <c r="D99" s="56"/>
      <c r="E99" s="56"/>
      <c r="F99" s="57"/>
      <c r="G99" s="58"/>
      <c r="H99" s="58"/>
      <c r="I99" s="58"/>
      <c r="J99" s="58"/>
      <c r="K99" s="58"/>
      <c r="L99" s="58"/>
      <c r="M99" s="58"/>
      <c r="N99" s="58"/>
      <c r="O99" s="58"/>
      <c r="P99" s="58"/>
      <c r="Q99" s="58"/>
      <c r="R99" s="58"/>
      <c r="S99" s="58"/>
      <c r="T99" s="58"/>
      <c r="U99" s="58"/>
      <c r="V99" s="58"/>
      <c r="X99" s="217"/>
      <c r="Z99" s="57"/>
      <c r="AA99" s="56"/>
      <c r="AB99" s="58"/>
      <c r="AC99" s="58"/>
      <c r="AE99" s="57"/>
      <c r="AF99" s="56"/>
      <c r="AG99" s="14"/>
    </row>
    <row r="100" ht="15.75" hidden="1" customHeight="1">
      <c r="B100" s="216"/>
      <c r="C100" s="216"/>
      <c r="D100" s="56"/>
      <c r="E100" s="56"/>
      <c r="F100" s="57"/>
      <c r="G100" s="58"/>
      <c r="H100" s="58"/>
      <c r="I100" s="58"/>
      <c r="J100" s="58"/>
      <c r="K100" s="58"/>
      <c r="L100" s="58"/>
      <c r="M100" s="58"/>
      <c r="N100" s="58"/>
      <c r="O100" s="58"/>
      <c r="P100" s="58"/>
      <c r="Q100" s="58"/>
      <c r="R100" s="58"/>
      <c r="S100" s="58"/>
      <c r="T100" s="58"/>
      <c r="U100" s="58"/>
      <c r="V100" s="58"/>
      <c r="X100" s="217"/>
      <c r="Z100" s="57"/>
      <c r="AA100" s="56"/>
      <c r="AB100" s="58"/>
      <c r="AC100" s="58"/>
      <c r="AE100" s="57"/>
      <c r="AF100" s="56"/>
      <c r="AG100" s="14"/>
    </row>
    <row r="101" ht="15.75" hidden="1" customHeight="1">
      <c r="B101" s="216"/>
      <c r="C101" s="216"/>
      <c r="D101" s="56"/>
      <c r="E101" s="56"/>
      <c r="F101" s="57"/>
      <c r="G101" s="58"/>
      <c r="H101" s="58"/>
      <c r="I101" s="58"/>
      <c r="J101" s="58"/>
      <c r="K101" s="58"/>
      <c r="L101" s="58"/>
      <c r="M101" s="58"/>
      <c r="N101" s="58"/>
      <c r="O101" s="58"/>
      <c r="P101" s="58"/>
      <c r="Q101" s="58"/>
      <c r="R101" s="58"/>
      <c r="S101" s="58"/>
      <c r="T101" s="58"/>
      <c r="U101" s="58"/>
      <c r="V101" s="58"/>
      <c r="X101" s="217"/>
      <c r="Z101" s="57"/>
      <c r="AA101" s="56"/>
      <c r="AB101" s="58"/>
      <c r="AC101" s="58"/>
      <c r="AE101" s="57"/>
      <c r="AF101" s="56"/>
      <c r="AG101" s="14"/>
    </row>
    <row r="102" ht="15.75" hidden="1" customHeight="1">
      <c r="B102" s="216"/>
      <c r="C102" s="216"/>
      <c r="D102" s="56"/>
      <c r="E102" s="56"/>
      <c r="F102" s="57"/>
      <c r="G102" s="58"/>
      <c r="H102" s="58"/>
      <c r="I102" s="58"/>
      <c r="J102" s="58"/>
      <c r="K102" s="58"/>
      <c r="L102" s="58"/>
      <c r="M102" s="58"/>
      <c r="N102" s="58"/>
      <c r="O102" s="58"/>
      <c r="P102" s="58"/>
      <c r="Q102" s="58"/>
      <c r="R102" s="58"/>
      <c r="S102" s="58"/>
      <c r="T102" s="58"/>
      <c r="U102" s="58"/>
      <c r="V102" s="58"/>
      <c r="X102" s="217"/>
      <c r="Z102" s="57"/>
      <c r="AA102" s="56"/>
      <c r="AB102" s="58"/>
      <c r="AC102" s="58"/>
      <c r="AE102" s="57"/>
      <c r="AF102" s="56"/>
      <c r="AG102" s="14"/>
    </row>
    <row r="103" ht="15.75" hidden="1" customHeight="1">
      <c r="B103" s="216"/>
      <c r="C103" s="216"/>
      <c r="D103" s="56"/>
      <c r="E103" s="56"/>
      <c r="F103" s="57"/>
      <c r="G103" s="58"/>
      <c r="H103" s="58"/>
      <c r="I103" s="58"/>
      <c r="J103" s="58"/>
      <c r="K103" s="58"/>
      <c r="L103" s="58"/>
      <c r="M103" s="58"/>
      <c r="N103" s="58"/>
      <c r="O103" s="58"/>
      <c r="P103" s="58"/>
      <c r="Q103" s="58"/>
      <c r="R103" s="58"/>
      <c r="S103" s="58"/>
      <c r="T103" s="58"/>
      <c r="U103" s="58"/>
      <c r="V103" s="58"/>
      <c r="X103" s="217"/>
      <c r="Z103" s="57"/>
      <c r="AA103" s="56"/>
      <c r="AB103" s="58"/>
      <c r="AC103" s="58"/>
      <c r="AE103" s="57"/>
      <c r="AF103" s="56"/>
      <c r="AG103" s="14"/>
    </row>
    <row r="104" ht="15.75" hidden="1" customHeight="1">
      <c r="B104" s="216"/>
      <c r="C104" s="216"/>
      <c r="D104" s="56"/>
      <c r="E104" s="56"/>
      <c r="F104" s="57"/>
      <c r="G104" s="58"/>
      <c r="H104" s="58"/>
      <c r="I104" s="58"/>
      <c r="J104" s="58"/>
      <c r="K104" s="58"/>
      <c r="L104" s="58"/>
      <c r="M104" s="58"/>
      <c r="N104" s="58"/>
      <c r="O104" s="58"/>
      <c r="P104" s="58"/>
      <c r="Q104" s="58"/>
      <c r="R104" s="58"/>
      <c r="S104" s="58"/>
      <c r="T104" s="58"/>
      <c r="U104" s="58"/>
      <c r="V104" s="58"/>
      <c r="X104" s="217"/>
      <c r="Z104" s="57"/>
      <c r="AA104" s="56"/>
      <c r="AB104" s="58"/>
      <c r="AC104" s="58"/>
      <c r="AE104" s="57"/>
      <c r="AF104" s="56"/>
      <c r="AG104" s="14"/>
    </row>
    <row r="105" ht="15.75" hidden="1" customHeight="1">
      <c r="B105" s="216"/>
      <c r="C105" s="216"/>
      <c r="D105" s="56"/>
      <c r="E105" s="56"/>
      <c r="F105" s="57"/>
      <c r="G105" s="58"/>
      <c r="H105" s="58"/>
      <c r="I105" s="58"/>
      <c r="J105" s="58"/>
      <c r="K105" s="58"/>
      <c r="L105" s="58"/>
      <c r="M105" s="58"/>
      <c r="N105" s="58"/>
      <c r="O105" s="58"/>
      <c r="P105" s="58"/>
      <c r="Q105" s="58"/>
      <c r="R105" s="58"/>
      <c r="S105" s="58"/>
      <c r="T105" s="58"/>
      <c r="U105" s="58"/>
      <c r="V105" s="58"/>
      <c r="X105" s="217"/>
      <c r="Z105" s="57"/>
      <c r="AA105" s="56"/>
      <c r="AB105" s="58"/>
      <c r="AC105" s="58"/>
      <c r="AE105" s="57"/>
      <c r="AF105" s="56"/>
      <c r="AG105" s="14"/>
    </row>
    <row r="106" ht="15.75" hidden="1" customHeight="1">
      <c r="B106" s="216"/>
      <c r="C106" s="216"/>
      <c r="D106" s="56"/>
      <c r="E106" s="56"/>
      <c r="F106" s="57"/>
      <c r="G106" s="58"/>
      <c r="H106" s="58"/>
      <c r="I106" s="58"/>
      <c r="J106" s="58"/>
      <c r="K106" s="58"/>
      <c r="L106" s="58"/>
      <c r="M106" s="58"/>
      <c r="N106" s="58"/>
      <c r="O106" s="58"/>
      <c r="P106" s="58"/>
      <c r="Q106" s="58"/>
      <c r="R106" s="58"/>
      <c r="S106" s="58"/>
      <c r="T106" s="58"/>
      <c r="U106" s="58"/>
      <c r="V106" s="58"/>
      <c r="X106" s="217"/>
      <c r="Z106" s="57"/>
      <c r="AA106" s="56"/>
      <c r="AB106" s="58"/>
      <c r="AC106" s="58"/>
      <c r="AE106" s="57"/>
      <c r="AF106" s="56"/>
      <c r="AG106" s="14"/>
    </row>
    <row r="107" ht="15.75" hidden="1" customHeight="1">
      <c r="B107" s="216"/>
      <c r="C107" s="216"/>
      <c r="D107" s="56"/>
      <c r="E107" s="56"/>
      <c r="F107" s="57"/>
      <c r="G107" s="58"/>
      <c r="H107" s="58"/>
      <c r="I107" s="58"/>
      <c r="J107" s="58"/>
      <c r="K107" s="58"/>
      <c r="L107" s="58"/>
      <c r="M107" s="58"/>
      <c r="N107" s="58"/>
      <c r="O107" s="58"/>
      <c r="P107" s="58"/>
      <c r="Q107" s="58"/>
      <c r="R107" s="58"/>
      <c r="S107" s="58"/>
      <c r="T107" s="58"/>
      <c r="U107" s="58"/>
      <c r="V107" s="58"/>
      <c r="X107" s="217"/>
      <c r="Z107" s="57"/>
      <c r="AA107" s="56"/>
      <c r="AB107" s="58"/>
      <c r="AC107" s="58"/>
      <c r="AE107" s="57"/>
      <c r="AF107" s="56"/>
      <c r="AG107" s="14"/>
    </row>
    <row r="108" ht="15.75" hidden="1" customHeight="1">
      <c r="B108" s="216"/>
      <c r="C108" s="216"/>
      <c r="D108" s="56"/>
      <c r="E108" s="56"/>
      <c r="F108" s="57"/>
      <c r="G108" s="58"/>
      <c r="H108" s="58"/>
      <c r="I108" s="58"/>
      <c r="J108" s="58"/>
      <c r="K108" s="58"/>
      <c r="L108" s="58"/>
      <c r="M108" s="58"/>
      <c r="N108" s="58"/>
      <c r="O108" s="58"/>
      <c r="P108" s="58"/>
      <c r="Q108" s="58"/>
      <c r="R108" s="58"/>
      <c r="S108" s="58"/>
      <c r="T108" s="58"/>
      <c r="U108" s="58"/>
      <c r="V108" s="58"/>
      <c r="X108" s="217"/>
      <c r="Z108" s="57"/>
      <c r="AA108" s="56"/>
      <c r="AB108" s="58"/>
      <c r="AC108" s="58"/>
      <c r="AE108" s="57"/>
      <c r="AF108" s="56"/>
      <c r="AG108" s="14"/>
    </row>
    <row r="109" ht="15.75" hidden="1" customHeight="1">
      <c r="B109" s="216"/>
      <c r="C109" s="216"/>
      <c r="D109" s="56"/>
      <c r="E109" s="56"/>
      <c r="F109" s="57"/>
      <c r="G109" s="58"/>
      <c r="H109" s="58"/>
      <c r="I109" s="58"/>
      <c r="J109" s="58"/>
      <c r="K109" s="58"/>
      <c r="L109" s="58"/>
      <c r="M109" s="58"/>
      <c r="N109" s="58"/>
      <c r="O109" s="58"/>
      <c r="P109" s="58"/>
      <c r="Q109" s="58"/>
      <c r="R109" s="58"/>
      <c r="S109" s="58"/>
      <c r="T109" s="58"/>
      <c r="U109" s="58"/>
      <c r="V109" s="58"/>
      <c r="X109" s="217"/>
      <c r="Z109" s="57"/>
      <c r="AA109" s="56"/>
      <c r="AB109" s="58"/>
      <c r="AC109" s="58"/>
      <c r="AE109" s="57"/>
      <c r="AF109" s="56"/>
      <c r="AG109" s="14"/>
    </row>
    <row r="110" ht="15.75" hidden="1" customHeight="1">
      <c r="B110" s="216"/>
      <c r="C110" s="216"/>
      <c r="D110" s="56"/>
      <c r="E110" s="56"/>
      <c r="F110" s="57"/>
      <c r="G110" s="58"/>
      <c r="H110" s="58"/>
      <c r="I110" s="58"/>
      <c r="J110" s="58"/>
      <c r="K110" s="58"/>
      <c r="L110" s="58"/>
      <c r="M110" s="58"/>
      <c r="N110" s="58"/>
      <c r="O110" s="58"/>
      <c r="P110" s="58"/>
      <c r="Q110" s="58"/>
      <c r="R110" s="58"/>
      <c r="S110" s="58"/>
      <c r="T110" s="58"/>
      <c r="U110" s="58"/>
      <c r="V110" s="58"/>
      <c r="X110" s="217"/>
      <c r="Z110" s="57"/>
      <c r="AA110" s="56"/>
      <c r="AB110" s="58"/>
      <c r="AC110" s="58"/>
      <c r="AE110" s="57"/>
      <c r="AF110" s="56"/>
      <c r="AG110" s="14"/>
    </row>
    <row r="111" ht="15.75" hidden="1" customHeight="1">
      <c r="B111" s="216"/>
      <c r="C111" s="216"/>
      <c r="D111" s="56"/>
      <c r="E111" s="56"/>
      <c r="F111" s="57"/>
      <c r="G111" s="58"/>
      <c r="H111" s="58"/>
      <c r="I111" s="58"/>
      <c r="J111" s="58"/>
      <c r="K111" s="58"/>
      <c r="L111" s="58"/>
      <c r="M111" s="58"/>
      <c r="N111" s="58"/>
      <c r="O111" s="58"/>
      <c r="P111" s="58"/>
      <c r="Q111" s="58"/>
      <c r="R111" s="58"/>
      <c r="S111" s="58"/>
      <c r="T111" s="58"/>
      <c r="U111" s="58"/>
      <c r="V111" s="58"/>
      <c r="X111" s="217"/>
      <c r="Z111" s="57"/>
      <c r="AA111" s="56"/>
      <c r="AB111" s="58"/>
      <c r="AC111" s="58"/>
      <c r="AE111" s="57"/>
      <c r="AF111" s="56"/>
      <c r="AG111" s="14"/>
    </row>
    <row r="112" ht="15.75" hidden="1" customHeight="1">
      <c r="B112" s="216"/>
      <c r="C112" s="216"/>
      <c r="D112" s="56"/>
      <c r="E112" s="56"/>
      <c r="F112" s="57"/>
      <c r="G112" s="58"/>
      <c r="H112" s="58"/>
      <c r="I112" s="58"/>
      <c r="J112" s="58"/>
      <c r="K112" s="58"/>
      <c r="L112" s="58"/>
      <c r="M112" s="58"/>
      <c r="N112" s="58"/>
      <c r="O112" s="58"/>
      <c r="P112" s="58"/>
      <c r="Q112" s="58"/>
      <c r="R112" s="58"/>
      <c r="S112" s="58"/>
      <c r="T112" s="58"/>
      <c r="U112" s="58"/>
      <c r="V112" s="58"/>
      <c r="X112" s="217"/>
      <c r="Z112" s="57"/>
      <c r="AA112" s="56"/>
      <c r="AB112" s="58"/>
      <c r="AC112" s="58"/>
      <c r="AE112" s="57"/>
      <c r="AF112" s="56"/>
      <c r="AG112" s="14"/>
    </row>
    <row r="113" ht="15.75" hidden="1" customHeight="1">
      <c r="B113" s="216"/>
      <c r="C113" s="216"/>
      <c r="D113" s="56"/>
      <c r="E113" s="56"/>
      <c r="F113" s="57"/>
      <c r="G113" s="58"/>
      <c r="H113" s="58"/>
      <c r="I113" s="58"/>
      <c r="J113" s="58"/>
      <c r="K113" s="58"/>
      <c r="L113" s="58"/>
      <c r="M113" s="58"/>
      <c r="N113" s="58"/>
      <c r="O113" s="58"/>
      <c r="P113" s="58"/>
      <c r="Q113" s="58"/>
      <c r="R113" s="58"/>
      <c r="S113" s="58"/>
      <c r="T113" s="58"/>
      <c r="U113" s="58"/>
      <c r="V113" s="58"/>
      <c r="X113" s="217"/>
      <c r="Z113" s="57"/>
      <c r="AA113" s="56"/>
      <c r="AB113" s="58"/>
      <c r="AC113" s="58"/>
      <c r="AE113" s="57"/>
      <c r="AF113" s="56"/>
      <c r="AG113" s="14"/>
    </row>
    <row r="114" ht="15.75" hidden="1" customHeight="1">
      <c r="B114" s="216"/>
      <c r="C114" s="216"/>
      <c r="D114" s="56"/>
      <c r="E114" s="56"/>
      <c r="F114" s="57"/>
      <c r="G114" s="58"/>
      <c r="H114" s="58"/>
      <c r="I114" s="58"/>
      <c r="J114" s="58"/>
      <c r="K114" s="58"/>
      <c r="L114" s="58"/>
      <c r="M114" s="58"/>
      <c r="N114" s="58"/>
      <c r="O114" s="58"/>
      <c r="P114" s="58"/>
      <c r="Q114" s="58"/>
      <c r="R114" s="58"/>
      <c r="S114" s="58"/>
      <c r="T114" s="58"/>
      <c r="U114" s="58"/>
      <c r="V114" s="58"/>
      <c r="X114" s="217"/>
      <c r="Z114" s="57"/>
      <c r="AA114" s="56"/>
      <c r="AB114" s="58"/>
      <c r="AC114" s="58"/>
      <c r="AE114" s="57"/>
      <c r="AF114" s="56"/>
      <c r="AG114" s="14"/>
    </row>
    <row r="115" ht="15.75" hidden="1" customHeight="1">
      <c r="B115" s="216"/>
      <c r="C115" s="216"/>
      <c r="D115" s="56"/>
      <c r="E115" s="56"/>
      <c r="F115" s="57"/>
      <c r="G115" s="58"/>
      <c r="H115" s="58"/>
      <c r="I115" s="58"/>
      <c r="J115" s="58"/>
      <c r="K115" s="58"/>
      <c r="L115" s="58"/>
      <c r="M115" s="58"/>
      <c r="N115" s="58"/>
      <c r="O115" s="58"/>
      <c r="P115" s="58"/>
      <c r="Q115" s="58"/>
      <c r="R115" s="58"/>
      <c r="S115" s="58"/>
      <c r="T115" s="58"/>
      <c r="U115" s="58"/>
      <c r="V115" s="58"/>
      <c r="X115" s="217"/>
      <c r="Z115" s="57"/>
      <c r="AA115" s="56"/>
      <c r="AB115" s="58"/>
      <c r="AC115" s="58"/>
      <c r="AE115" s="57"/>
      <c r="AF115" s="56"/>
      <c r="AG115" s="14"/>
    </row>
    <row r="116" ht="15.75" hidden="1" customHeight="1">
      <c r="B116" s="216"/>
      <c r="C116" s="216"/>
      <c r="D116" s="56"/>
      <c r="E116" s="56"/>
      <c r="F116" s="57"/>
      <c r="G116" s="58"/>
      <c r="H116" s="58"/>
      <c r="I116" s="58"/>
      <c r="J116" s="58"/>
      <c r="K116" s="58"/>
      <c r="L116" s="58"/>
      <c r="M116" s="58"/>
      <c r="N116" s="58"/>
      <c r="O116" s="58"/>
      <c r="P116" s="58"/>
      <c r="Q116" s="58"/>
      <c r="R116" s="58"/>
      <c r="S116" s="58"/>
      <c r="T116" s="58"/>
      <c r="U116" s="58"/>
      <c r="V116" s="58"/>
      <c r="X116" s="217"/>
      <c r="Z116" s="57"/>
      <c r="AA116" s="56"/>
      <c r="AB116" s="58"/>
      <c r="AC116" s="58"/>
      <c r="AE116" s="57"/>
      <c r="AF116" s="56"/>
      <c r="AG116" s="14"/>
    </row>
    <row r="117" ht="15.75" hidden="1" customHeight="1">
      <c r="B117" s="216"/>
      <c r="C117" s="216"/>
      <c r="D117" s="56"/>
      <c r="E117" s="56"/>
      <c r="F117" s="57"/>
      <c r="G117" s="58"/>
      <c r="H117" s="58"/>
      <c r="I117" s="58"/>
      <c r="J117" s="58"/>
      <c r="K117" s="58"/>
      <c r="L117" s="58"/>
      <c r="M117" s="58"/>
      <c r="N117" s="58"/>
      <c r="O117" s="58"/>
      <c r="P117" s="58"/>
      <c r="Q117" s="58"/>
      <c r="R117" s="58"/>
      <c r="S117" s="58"/>
      <c r="T117" s="58"/>
      <c r="U117" s="58"/>
      <c r="V117" s="58"/>
      <c r="X117" s="217"/>
      <c r="Z117" s="57"/>
      <c r="AA117" s="56"/>
      <c r="AB117" s="58"/>
      <c r="AC117" s="58"/>
      <c r="AE117" s="57"/>
      <c r="AF117" s="56"/>
      <c r="AG117" s="14"/>
    </row>
    <row r="118" ht="15.75" hidden="1" customHeight="1">
      <c r="B118" s="216"/>
      <c r="C118" s="216"/>
      <c r="D118" s="56"/>
      <c r="E118" s="56"/>
      <c r="F118" s="57"/>
      <c r="G118" s="58"/>
      <c r="H118" s="58"/>
      <c r="I118" s="58"/>
      <c r="J118" s="58"/>
      <c r="K118" s="58"/>
      <c r="L118" s="58"/>
      <c r="M118" s="58"/>
      <c r="N118" s="58"/>
      <c r="O118" s="58"/>
      <c r="P118" s="58"/>
      <c r="Q118" s="58"/>
      <c r="R118" s="58"/>
      <c r="S118" s="58"/>
      <c r="T118" s="58"/>
      <c r="U118" s="58"/>
      <c r="V118" s="58"/>
      <c r="X118" s="217"/>
      <c r="Z118" s="57"/>
      <c r="AA118" s="56"/>
      <c r="AB118" s="58"/>
      <c r="AC118" s="58"/>
      <c r="AE118" s="57"/>
      <c r="AF118" s="56"/>
      <c r="AG118" s="14"/>
    </row>
    <row r="119" ht="15.75" hidden="1" customHeight="1">
      <c r="B119" s="216"/>
      <c r="C119" s="216"/>
      <c r="D119" s="56"/>
      <c r="E119" s="56"/>
      <c r="F119" s="57"/>
      <c r="G119" s="58"/>
      <c r="H119" s="58"/>
      <c r="I119" s="58"/>
      <c r="J119" s="58"/>
      <c r="K119" s="58"/>
      <c r="L119" s="58"/>
      <c r="M119" s="58"/>
      <c r="N119" s="58"/>
      <c r="O119" s="58"/>
      <c r="P119" s="58"/>
      <c r="Q119" s="58"/>
      <c r="R119" s="58"/>
      <c r="S119" s="58"/>
      <c r="T119" s="58"/>
      <c r="U119" s="58"/>
      <c r="V119" s="58"/>
      <c r="X119" s="217"/>
      <c r="Z119" s="57"/>
      <c r="AA119" s="56"/>
      <c r="AB119" s="58"/>
      <c r="AC119" s="58"/>
      <c r="AE119" s="57"/>
      <c r="AF119" s="56"/>
      <c r="AG119" s="14"/>
    </row>
    <row r="120" ht="15.75" hidden="1" customHeight="1">
      <c r="B120" s="216"/>
      <c r="C120" s="216"/>
      <c r="D120" s="56"/>
      <c r="E120" s="56"/>
      <c r="F120" s="57"/>
      <c r="G120" s="58"/>
      <c r="H120" s="58"/>
      <c r="I120" s="58"/>
      <c r="J120" s="58"/>
      <c r="K120" s="58"/>
      <c r="L120" s="58"/>
      <c r="M120" s="58"/>
      <c r="N120" s="58"/>
      <c r="O120" s="58"/>
      <c r="P120" s="58"/>
      <c r="Q120" s="58"/>
      <c r="R120" s="58"/>
      <c r="S120" s="58"/>
      <c r="T120" s="58"/>
      <c r="U120" s="58"/>
      <c r="V120" s="58"/>
      <c r="X120" s="217"/>
      <c r="Z120" s="57"/>
      <c r="AA120" s="56"/>
      <c r="AB120" s="58"/>
      <c r="AC120" s="58"/>
      <c r="AE120" s="57"/>
      <c r="AF120" s="56"/>
      <c r="AG120" s="14"/>
    </row>
    <row r="121" ht="15.75" hidden="1" customHeight="1">
      <c r="B121" s="216"/>
      <c r="C121" s="216"/>
      <c r="D121" s="56"/>
      <c r="E121" s="56"/>
      <c r="F121" s="57"/>
      <c r="G121" s="58"/>
      <c r="H121" s="58"/>
      <c r="I121" s="58"/>
      <c r="J121" s="58"/>
      <c r="K121" s="58"/>
      <c r="L121" s="58"/>
      <c r="M121" s="58"/>
      <c r="N121" s="58"/>
      <c r="O121" s="58"/>
      <c r="P121" s="58"/>
      <c r="Q121" s="58"/>
      <c r="R121" s="58"/>
      <c r="S121" s="58"/>
      <c r="T121" s="58"/>
      <c r="U121" s="58"/>
      <c r="V121" s="58"/>
      <c r="X121" s="217"/>
      <c r="Z121" s="57"/>
      <c r="AA121" s="56"/>
      <c r="AB121" s="58"/>
      <c r="AC121" s="58"/>
      <c r="AE121" s="57"/>
      <c r="AF121" s="56"/>
      <c r="AG121" s="14"/>
    </row>
    <row r="122" ht="15.75" hidden="1" customHeight="1">
      <c r="B122" s="216"/>
      <c r="C122" s="216"/>
      <c r="D122" s="56"/>
      <c r="E122" s="56"/>
      <c r="F122" s="57"/>
      <c r="G122" s="58"/>
      <c r="H122" s="58"/>
      <c r="I122" s="58"/>
      <c r="J122" s="58"/>
      <c r="K122" s="58"/>
      <c r="L122" s="58"/>
      <c r="M122" s="58"/>
      <c r="N122" s="58"/>
      <c r="O122" s="58"/>
      <c r="P122" s="58"/>
      <c r="Q122" s="58"/>
      <c r="R122" s="58"/>
      <c r="S122" s="58"/>
      <c r="T122" s="58"/>
      <c r="U122" s="58"/>
      <c r="V122" s="58"/>
      <c r="X122" s="217"/>
      <c r="Z122" s="57"/>
      <c r="AA122" s="56"/>
      <c r="AB122" s="58"/>
      <c r="AC122" s="58"/>
      <c r="AE122" s="57"/>
      <c r="AF122" s="56"/>
      <c r="AG122" s="14"/>
    </row>
    <row r="123" ht="15.75" hidden="1" customHeight="1">
      <c r="B123" s="216"/>
      <c r="C123" s="216"/>
      <c r="D123" s="56"/>
      <c r="E123" s="56"/>
      <c r="F123" s="57"/>
      <c r="G123" s="58"/>
      <c r="H123" s="58"/>
      <c r="I123" s="58"/>
      <c r="J123" s="58"/>
      <c r="K123" s="58"/>
      <c r="L123" s="58"/>
      <c r="M123" s="58"/>
      <c r="N123" s="58"/>
      <c r="O123" s="58"/>
      <c r="P123" s="58"/>
      <c r="Q123" s="58"/>
      <c r="R123" s="58"/>
      <c r="S123" s="58"/>
      <c r="T123" s="58"/>
      <c r="U123" s="58"/>
      <c r="V123" s="58"/>
      <c r="X123" s="217"/>
      <c r="Z123" s="57"/>
      <c r="AA123" s="56"/>
      <c r="AB123" s="58"/>
      <c r="AC123" s="58"/>
      <c r="AE123" s="57"/>
      <c r="AF123" s="56"/>
      <c r="AG123" s="14"/>
    </row>
    <row r="124" ht="15.75" hidden="1" customHeight="1">
      <c r="B124" s="216"/>
      <c r="C124" s="216"/>
      <c r="D124" s="56"/>
      <c r="E124" s="56"/>
      <c r="F124" s="57"/>
      <c r="G124" s="58"/>
      <c r="H124" s="58"/>
      <c r="I124" s="58"/>
      <c r="J124" s="58"/>
      <c r="K124" s="58"/>
      <c r="L124" s="58"/>
      <c r="M124" s="58"/>
      <c r="N124" s="58"/>
      <c r="O124" s="58"/>
      <c r="P124" s="58"/>
      <c r="Q124" s="58"/>
      <c r="R124" s="58"/>
      <c r="S124" s="58"/>
      <c r="T124" s="58"/>
      <c r="U124" s="58"/>
      <c r="V124" s="58"/>
      <c r="X124" s="217"/>
      <c r="Z124" s="57"/>
      <c r="AA124" s="56"/>
      <c r="AB124" s="58"/>
      <c r="AC124" s="58"/>
      <c r="AE124" s="57"/>
      <c r="AF124" s="56"/>
      <c r="AG124" s="14"/>
    </row>
    <row r="125" ht="15.75" hidden="1" customHeight="1">
      <c r="B125" s="216"/>
      <c r="C125" s="216"/>
      <c r="D125" s="56"/>
      <c r="E125" s="56"/>
      <c r="F125" s="57"/>
      <c r="G125" s="58"/>
      <c r="H125" s="58"/>
      <c r="I125" s="58"/>
      <c r="J125" s="58"/>
      <c r="K125" s="58"/>
      <c r="L125" s="58"/>
      <c r="M125" s="58"/>
      <c r="N125" s="58"/>
      <c r="O125" s="58"/>
      <c r="P125" s="58"/>
      <c r="Q125" s="58"/>
      <c r="R125" s="58"/>
      <c r="S125" s="58"/>
      <c r="T125" s="58"/>
      <c r="U125" s="58"/>
      <c r="V125" s="58"/>
      <c r="X125" s="217"/>
      <c r="Z125" s="57"/>
      <c r="AA125" s="56"/>
      <c r="AB125" s="58"/>
      <c r="AC125" s="58"/>
      <c r="AE125" s="57"/>
      <c r="AF125" s="56"/>
      <c r="AG125" s="14"/>
    </row>
    <row r="126" ht="15.75" hidden="1" customHeight="1">
      <c r="B126" s="216"/>
      <c r="C126" s="216"/>
      <c r="D126" s="56"/>
      <c r="E126" s="56"/>
      <c r="F126" s="57"/>
      <c r="G126" s="58"/>
      <c r="H126" s="58"/>
      <c r="I126" s="58"/>
      <c r="J126" s="58"/>
      <c r="K126" s="58"/>
      <c r="L126" s="58"/>
      <c r="M126" s="58"/>
      <c r="N126" s="58"/>
      <c r="O126" s="58"/>
      <c r="P126" s="58"/>
      <c r="Q126" s="58"/>
      <c r="R126" s="58"/>
      <c r="S126" s="58"/>
      <c r="T126" s="58"/>
      <c r="U126" s="58"/>
      <c r="V126" s="58"/>
      <c r="X126" s="217"/>
      <c r="Z126" s="57"/>
      <c r="AA126" s="56"/>
      <c r="AB126" s="58"/>
      <c r="AC126" s="58"/>
      <c r="AE126" s="57"/>
      <c r="AF126" s="56"/>
      <c r="AG126" s="14"/>
    </row>
    <row r="127" ht="15.75" hidden="1" customHeight="1">
      <c r="B127" s="216"/>
      <c r="C127" s="216"/>
      <c r="D127" s="56"/>
      <c r="E127" s="56"/>
      <c r="F127" s="57"/>
      <c r="G127" s="58"/>
      <c r="H127" s="58"/>
      <c r="I127" s="58"/>
      <c r="J127" s="58"/>
      <c r="K127" s="58"/>
      <c r="L127" s="58"/>
      <c r="M127" s="58"/>
      <c r="N127" s="58"/>
      <c r="O127" s="58"/>
      <c r="P127" s="58"/>
      <c r="Q127" s="58"/>
      <c r="R127" s="58"/>
      <c r="S127" s="58"/>
      <c r="T127" s="58"/>
      <c r="U127" s="58"/>
      <c r="V127" s="58"/>
      <c r="X127" s="217"/>
      <c r="Z127" s="57"/>
      <c r="AA127" s="56"/>
      <c r="AB127" s="58"/>
      <c r="AC127" s="58"/>
      <c r="AE127" s="57"/>
      <c r="AF127" s="56"/>
      <c r="AG127" s="14"/>
    </row>
    <row r="128" ht="15.75" hidden="1" customHeight="1">
      <c r="B128" s="216"/>
      <c r="C128" s="216"/>
      <c r="D128" s="56"/>
      <c r="E128" s="56"/>
      <c r="F128" s="57"/>
      <c r="G128" s="58"/>
      <c r="H128" s="58"/>
      <c r="I128" s="58"/>
      <c r="J128" s="58"/>
      <c r="K128" s="58"/>
      <c r="L128" s="58"/>
      <c r="M128" s="58"/>
      <c r="N128" s="58"/>
      <c r="O128" s="58"/>
      <c r="P128" s="58"/>
      <c r="Q128" s="58"/>
      <c r="R128" s="58"/>
      <c r="S128" s="58"/>
      <c r="T128" s="58"/>
      <c r="U128" s="58"/>
      <c r="V128" s="58"/>
      <c r="X128" s="217"/>
      <c r="Z128" s="57"/>
      <c r="AA128" s="56"/>
      <c r="AB128" s="58"/>
      <c r="AC128" s="58"/>
      <c r="AE128" s="57"/>
      <c r="AF128" s="56"/>
      <c r="AG128" s="14"/>
    </row>
    <row r="129" ht="15.75" hidden="1" customHeight="1">
      <c r="B129" s="216"/>
      <c r="C129" s="216"/>
      <c r="D129" s="56"/>
      <c r="E129" s="56"/>
      <c r="F129" s="57"/>
      <c r="G129" s="58"/>
      <c r="H129" s="58"/>
      <c r="I129" s="58"/>
      <c r="J129" s="58"/>
      <c r="K129" s="58"/>
      <c r="L129" s="58"/>
      <c r="M129" s="58"/>
      <c r="N129" s="58"/>
      <c r="O129" s="58"/>
      <c r="P129" s="58"/>
      <c r="Q129" s="58"/>
      <c r="R129" s="58"/>
      <c r="S129" s="58"/>
      <c r="T129" s="58"/>
      <c r="U129" s="58"/>
      <c r="V129" s="58"/>
      <c r="X129" s="217"/>
      <c r="Z129" s="57"/>
      <c r="AA129" s="56"/>
      <c r="AB129" s="58"/>
      <c r="AC129" s="58"/>
      <c r="AE129" s="57"/>
      <c r="AF129" s="56"/>
      <c r="AG129" s="14"/>
    </row>
    <row r="130" ht="15.75" hidden="1" customHeight="1">
      <c r="B130" s="216"/>
      <c r="C130" s="216"/>
      <c r="D130" s="56"/>
      <c r="E130" s="56"/>
      <c r="F130" s="57"/>
      <c r="G130" s="58"/>
      <c r="H130" s="58"/>
      <c r="I130" s="58"/>
      <c r="J130" s="58"/>
      <c r="K130" s="58"/>
      <c r="L130" s="58"/>
      <c r="M130" s="58"/>
      <c r="N130" s="58"/>
      <c r="O130" s="58"/>
      <c r="P130" s="58"/>
      <c r="Q130" s="58"/>
      <c r="R130" s="58"/>
      <c r="S130" s="58"/>
      <c r="T130" s="58"/>
      <c r="U130" s="58"/>
      <c r="V130" s="58"/>
      <c r="X130" s="217"/>
      <c r="Z130" s="57"/>
      <c r="AA130" s="56"/>
      <c r="AB130" s="58"/>
      <c r="AC130" s="58"/>
      <c r="AE130" s="57"/>
      <c r="AF130" s="56"/>
      <c r="AG130" s="14"/>
    </row>
    <row r="131" ht="15.75" hidden="1" customHeight="1">
      <c r="B131" s="216"/>
      <c r="C131" s="216"/>
      <c r="D131" s="56"/>
      <c r="E131" s="56"/>
      <c r="F131" s="57"/>
      <c r="G131" s="58"/>
      <c r="H131" s="58"/>
      <c r="I131" s="58"/>
      <c r="J131" s="58"/>
      <c r="K131" s="58"/>
      <c r="L131" s="58"/>
      <c r="M131" s="58"/>
      <c r="N131" s="58"/>
      <c r="O131" s="58"/>
      <c r="P131" s="58"/>
      <c r="Q131" s="58"/>
      <c r="R131" s="58"/>
      <c r="S131" s="58"/>
      <c r="T131" s="58"/>
      <c r="U131" s="58"/>
      <c r="V131" s="58"/>
      <c r="X131" s="217"/>
      <c r="Z131" s="57"/>
      <c r="AA131" s="56"/>
      <c r="AB131" s="58"/>
      <c r="AC131" s="58"/>
      <c r="AE131" s="57"/>
      <c r="AF131" s="56"/>
      <c r="AG131" s="14"/>
    </row>
    <row r="132" ht="15.75" hidden="1" customHeight="1">
      <c r="B132" s="216"/>
      <c r="C132" s="216"/>
      <c r="D132" s="56"/>
      <c r="E132" s="56"/>
      <c r="F132" s="57"/>
      <c r="G132" s="58"/>
      <c r="H132" s="58"/>
      <c r="I132" s="58"/>
      <c r="J132" s="58"/>
      <c r="K132" s="58"/>
      <c r="L132" s="58"/>
      <c r="M132" s="58"/>
      <c r="N132" s="58"/>
      <c r="O132" s="58"/>
      <c r="P132" s="58"/>
      <c r="Q132" s="58"/>
      <c r="R132" s="58"/>
      <c r="S132" s="58"/>
      <c r="T132" s="58"/>
      <c r="U132" s="58"/>
      <c r="V132" s="58"/>
      <c r="X132" s="217"/>
      <c r="Z132" s="57"/>
      <c r="AA132" s="56"/>
      <c r="AB132" s="58"/>
      <c r="AC132" s="58"/>
      <c r="AE132" s="57"/>
      <c r="AF132" s="56"/>
      <c r="AG132" s="14"/>
    </row>
    <row r="133" ht="15.75" hidden="1" customHeight="1">
      <c r="B133" s="216"/>
      <c r="C133" s="216"/>
      <c r="D133" s="56"/>
      <c r="E133" s="56"/>
      <c r="F133" s="57"/>
      <c r="G133" s="58"/>
      <c r="H133" s="58"/>
      <c r="I133" s="58"/>
      <c r="J133" s="58"/>
      <c r="K133" s="58"/>
      <c r="L133" s="58"/>
      <c r="M133" s="58"/>
      <c r="N133" s="58"/>
      <c r="O133" s="58"/>
      <c r="P133" s="58"/>
      <c r="Q133" s="58"/>
      <c r="R133" s="58"/>
      <c r="S133" s="58"/>
      <c r="T133" s="58"/>
      <c r="U133" s="58"/>
      <c r="V133" s="58"/>
      <c r="X133" s="217"/>
      <c r="Z133" s="57"/>
      <c r="AA133" s="56"/>
      <c r="AB133" s="58"/>
      <c r="AC133" s="58"/>
      <c r="AE133" s="57"/>
      <c r="AF133" s="56"/>
      <c r="AG133" s="14"/>
    </row>
    <row r="134" ht="15.75" hidden="1" customHeight="1">
      <c r="B134" s="216"/>
      <c r="C134" s="216"/>
      <c r="D134" s="56"/>
      <c r="E134" s="56"/>
      <c r="F134" s="57"/>
      <c r="G134" s="58"/>
      <c r="H134" s="58"/>
      <c r="I134" s="58"/>
      <c r="J134" s="58"/>
      <c r="K134" s="58"/>
      <c r="L134" s="58"/>
      <c r="M134" s="58"/>
      <c r="N134" s="58"/>
      <c r="O134" s="58"/>
      <c r="P134" s="58"/>
      <c r="Q134" s="58"/>
      <c r="R134" s="58"/>
      <c r="S134" s="58"/>
      <c r="T134" s="58"/>
      <c r="U134" s="58"/>
      <c r="V134" s="58"/>
      <c r="X134" s="217"/>
      <c r="Z134" s="57"/>
      <c r="AA134" s="56"/>
      <c r="AB134" s="58"/>
      <c r="AC134" s="58"/>
      <c r="AE134" s="57"/>
      <c r="AF134" s="56"/>
      <c r="AG134" s="14"/>
    </row>
    <row r="135" ht="15.75" hidden="1" customHeight="1">
      <c r="B135" s="216"/>
      <c r="C135" s="216"/>
      <c r="D135" s="56"/>
      <c r="E135" s="56"/>
      <c r="F135" s="57"/>
      <c r="G135" s="58"/>
      <c r="H135" s="58"/>
      <c r="I135" s="58"/>
      <c r="J135" s="58"/>
      <c r="K135" s="58"/>
      <c r="L135" s="58"/>
      <c r="M135" s="58"/>
      <c r="N135" s="58"/>
      <c r="O135" s="58"/>
      <c r="P135" s="58"/>
      <c r="Q135" s="58"/>
      <c r="R135" s="58"/>
      <c r="S135" s="58"/>
      <c r="T135" s="58"/>
      <c r="U135" s="58"/>
      <c r="V135" s="58"/>
      <c r="X135" s="217"/>
      <c r="Z135" s="57"/>
      <c r="AA135" s="56"/>
      <c r="AB135" s="58"/>
      <c r="AC135" s="58"/>
      <c r="AE135" s="57"/>
      <c r="AF135" s="56"/>
      <c r="AG135" s="14"/>
    </row>
    <row r="136" ht="15.75" hidden="1" customHeight="1">
      <c r="B136" s="216"/>
      <c r="C136" s="216"/>
      <c r="D136" s="56"/>
      <c r="E136" s="56"/>
      <c r="F136" s="57"/>
      <c r="G136" s="58"/>
      <c r="H136" s="58"/>
      <c r="I136" s="58"/>
      <c r="J136" s="58"/>
      <c r="K136" s="58"/>
      <c r="L136" s="58"/>
      <c r="M136" s="58"/>
      <c r="N136" s="58"/>
      <c r="O136" s="58"/>
      <c r="P136" s="58"/>
      <c r="Q136" s="58"/>
      <c r="R136" s="58"/>
      <c r="S136" s="58"/>
      <c r="T136" s="58"/>
      <c r="U136" s="58"/>
      <c r="V136" s="58"/>
      <c r="X136" s="217"/>
      <c r="Z136" s="57"/>
      <c r="AA136" s="56"/>
      <c r="AB136" s="58"/>
      <c r="AC136" s="58"/>
      <c r="AE136" s="57"/>
      <c r="AF136" s="56"/>
      <c r="AG136" s="14"/>
    </row>
    <row r="137" ht="15.75" hidden="1" customHeight="1">
      <c r="B137" s="216"/>
      <c r="C137" s="216"/>
      <c r="D137" s="56"/>
      <c r="E137" s="56"/>
      <c r="F137" s="57"/>
      <c r="G137" s="58"/>
      <c r="H137" s="58"/>
      <c r="I137" s="58"/>
      <c r="J137" s="58"/>
      <c r="K137" s="58"/>
      <c r="L137" s="58"/>
      <c r="M137" s="58"/>
      <c r="N137" s="58"/>
      <c r="O137" s="58"/>
      <c r="P137" s="58"/>
      <c r="Q137" s="58"/>
      <c r="R137" s="58"/>
      <c r="S137" s="58"/>
      <c r="T137" s="58"/>
      <c r="U137" s="58"/>
      <c r="V137" s="58"/>
      <c r="X137" s="217"/>
      <c r="Z137" s="57"/>
      <c r="AA137" s="56"/>
      <c r="AB137" s="58"/>
      <c r="AC137" s="58"/>
      <c r="AE137" s="57"/>
      <c r="AF137" s="56"/>
      <c r="AG137" s="14"/>
    </row>
    <row r="138" ht="15.75" hidden="1" customHeight="1">
      <c r="B138" s="216"/>
      <c r="C138" s="216"/>
      <c r="D138" s="56"/>
      <c r="E138" s="56"/>
      <c r="F138" s="57"/>
      <c r="G138" s="58"/>
      <c r="H138" s="58"/>
      <c r="I138" s="58"/>
      <c r="J138" s="58"/>
      <c r="K138" s="58"/>
      <c r="L138" s="58"/>
      <c r="M138" s="58"/>
      <c r="N138" s="58"/>
      <c r="O138" s="58"/>
      <c r="P138" s="58"/>
      <c r="Q138" s="58"/>
      <c r="R138" s="58"/>
      <c r="S138" s="58"/>
      <c r="T138" s="58"/>
      <c r="U138" s="58"/>
      <c r="V138" s="58"/>
      <c r="X138" s="217"/>
      <c r="Z138" s="57"/>
      <c r="AA138" s="56"/>
      <c r="AB138" s="58"/>
      <c r="AC138" s="58"/>
      <c r="AE138" s="57"/>
      <c r="AF138" s="56"/>
      <c r="AG138" s="14"/>
    </row>
    <row r="139" ht="15.75" hidden="1" customHeight="1">
      <c r="B139" s="216"/>
      <c r="C139" s="216"/>
      <c r="D139" s="56"/>
      <c r="E139" s="56"/>
      <c r="F139" s="57"/>
      <c r="G139" s="58"/>
      <c r="H139" s="58"/>
      <c r="I139" s="58"/>
      <c r="J139" s="58"/>
      <c r="K139" s="58"/>
      <c r="L139" s="58"/>
      <c r="M139" s="58"/>
      <c r="N139" s="58"/>
      <c r="O139" s="58"/>
      <c r="P139" s="58"/>
      <c r="Q139" s="58"/>
      <c r="R139" s="58"/>
      <c r="S139" s="58"/>
      <c r="T139" s="58"/>
      <c r="U139" s="58"/>
      <c r="V139" s="58"/>
      <c r="X139" s="217"/>
      <c r="Z139" s="57"/>
      <c r="AA139" s="56"/>
      <c r="AB139" s="58"/>
      <c r="AC139" s="58"/>
      <c r="AE139" s="57"/>
      <c r="AF139" s="56"/>
      <c r="AG139" s="14"/>
    </row>
    <row r="140" ht="15.75" hidden="1" customHeight="1">
      <c r="B140" s="216"/>
      <c r="C140" s="216"/>
      <c r="D140" s="56"/>
      <c r="E140" s="56"/>
      <c r="F140" s="57"/>
      <c r="G140" s="58"/>
      <c r="H140" s="58"/>
      <c r="I140" s="58"/>
      <c r="J140" s="58"/>
      <c r="K140" s="58"/>
      <c r="L140" s="58"/>
      <c r="M140" s="58"/>
      <c r="N140" s="58"/>
      <c r="O140" s="58"/>
      <c r="P140" s="58"/>
      <c r="Q140" s="58"/>
      <c r="R140" s="58"/>
      <c r="S140" s="58"/>
      <c r="T140" s="58"/>
      <c r="U140" s="58"/>
      <c r="V140" s="58"/>
      <c r="X140" s="217"/>
      <c r="Z140" s="57"/>
      <c r="AA140" s="56"/>
      <c r="AB140" s="58"/>
      <c r="AC140" s="58"/>
      <c r="AE140" s="57"/>
      <c r="AF140" s="56"/>
      <c r="AG140" s="14"/>
    </row>
    <row r="141" ht="15.75" hidden="1" customHeight="1">
      <c r="B141" s="216"/>
      <c r="C141" s="216"/>
      <c r="D141" s="56"/>
      <c r="E141" s="56"/>
      <c r="F141" s="57"/>
      <c r="G141" s="58"/>
      <c r="H141" s="58"/>
      <c r="I141" s="58"/>
      <c r="J141" s="58"/>
      <c r="K141" s="58"/>
      <c r="L141" s="58"/>
      <c r="M141" s="58"/>
      <c r="N141" s="58"/>
      <c r="O141" s="58"/>
      <c r="P141" s="58"/>
      <c r="Q141" s="58"/>
      <c r="R141" s="58"/>
      <c r="S141" s="58"/>
      <c r="T141" s="58"/>
      <c r="U141" s="58"/>
      <c r="V141" s="58"/>
      <c r="X141" s="217"/>
      <c r="Z141" s="57"/>
      <c r="AA141" s="56"/>
      <c r="AB141" s="58"/>
      <c r="AC141" s="58"/>
      <c r="AE141" s="57"/>
      <c r="AF141" s="56"/>
      <c r="AG141" s="14"/>
    </row>
    <row r="142" ht="15.75" hidden="1" customHeight="1">
      <c r="B142" s="216"/>
      <c r="C142" s="216"/>
      <c r="D142" s="56"/>
      <c r="E142" s="56"/>
      <c r="F142" s="57"/>
      <c r="G142" s="58"/>
      <c r="H142" s="58"/>
      <c r="I142" s="58"/>
      <c r="J142" s="58"/>
      <c r="K142" s="58"/>
      <c r="L142" s="58"/>
      <c r="M142" s="58"/>
      <c r="N142" s="58"/>
      <c r="O142" s="58"/>
      <c r="P142" s="58"/>
      <c r="Q142" s="58"/>
      <c r="R142" s="58"/>
      <c r="S142" s="58"/>
      <c r="T142" s="58"/>
      <c r="U142" s="58"/>
      <c r="V142" s="58"/>
      <c r="X142" s="217"/>
      <c r="Z142" s="57"/>
      <c r="AA142" s="56"/>
      <c r="AB142" s="58"/>
      <c r="AC142" s="58"/>
      <c r="AE142" s="57"/>
      <c r="AF142" s="56"/>
      <c r="AG142" s="14"/>
    </row>
    <row r="143" ht="15.75" hidden="1" customHeight="1">
      <c r="B143" s="216"/>
      <c r="C143" s="216"/>
      <c r="D143" s="56"/>
      <c r="E143" s="56"/>
      <c r="F143" s="57"/>
      <c r="G143" s="58"/>
      <c r="H143" s="58"/>
      <c r="I143" s="58"/>
      <c r="J143" s="58"/>
      <c r="K143" s="58"/>
      <c r="L143" s="58"/>
      <c r="M143" s="58"/>
      <c r="N143" s="58"/>
      <c r="O143" s="58"/>
      <c r="P143" s="58"/>
      <c r="Q143" s="58"/>
      <c r="R143" s="58"/>
      <c r="S143" s="58"/>
      <c r="T143" s="58"/>
      <c r="U143" s="58"/>
      <c r="V143" s="58"/>
      <c r="X143" s="217"/>
      <c r="Z143" s="57"/>
      <c r="AA143" s="56"/>
      <c r="AB143" s="58"/>
      <c r="AC143" s="58"/>
      <c r="AE143" s="57"/>
      <c r="AF143" s="56"/>
      <c r="AG143" s="14"/>
    </row>
    <row r="144" ht="15.75" hidden="1" customHeight="1">
      <c r="B144" s="216"/>
      <c r="C144" s="216"/>
      <c r="D144" s="56"/>
      <c r="E144" s="56"/>
      <c r="F144" s="57"/>
      <c r="G144" s="58"/>
      <c r="H144" s="58"/>
      <c r="I144" s="58"/>
      <c r="J144" s="58"/>
      <c r="K144" s="58"/>
      <c r="L144" s="58"/>
      <c r="M144" s="58"/>
      <c r="N144" s="58"/>
      <c r="O144" s="58"/>
      <c r="P144" s="58"/>
      <c r="Q144" s="58"/>
      <c r="R144" s="58"/>
      <c r="S144" s="58"/>
      <c r="T144" s="58"/>
      <c r="U144" s="58"/>
      <c r="V144" s="58"/>
      <c r="X144" s="217"/>
      <c r="Z144" s="57"/>
      <c r="AA144" s="56"/>
      <c r="AB144" s="58"/>
      <c r="AC144" s="58"/>
      <c r="AE144" s="57"/>
      <c r="AF144" s="56"/>
      <c r="AG144" s="14"/>
    </row>
    <row r="145" ht="15.75" hidden="1" customHeight="1">
      <c r="B145" s="216"/>
      <c r="C145" s="216"/>
      <c r="D145" s="56"/>
      <c r="E145" s="56"/>
      <c r="F145" s="57"/>
      <c r="G145" s="58"/>
      <c r="H145" s="58"/>
      <c r="I145" s="58"/>
      <c r="J145" s="58"/>
      <c r="K145" s="58"/>
      <c r="L145" s="58"/>
      <c r="M145" s="58"/>
      <c r="N145" s="58"/>
      <c r="O145" s="58"/>
      <c r="P145" s="58"/>
      <c r="Q145" s="58"/>
      <c r="R145" s="58"/>
      <c r="S145" s="58"/>
      <c r="T145" s="58"/>
      <c r="U145" s="58"/>
      <c r="V145" s="58"/>
      <c r="X145" s="217"/>
      <c r="Z145" s="57"/>
      <c r="AA145" s="56"/>
      <c r="AB145" s="58"/>
      <c r="AC145" s="58"/>
      <c r="AE145" s="57"/>
      <c r="AF145" s="56"/>
      <c r="AG145" s="14"/>
    </row>
    <row r="146" ht="15.75" hidden="1" customHeight="1">
      <c r="B146" s="216"/>
      <c r="C146" s="216"/>
      <c r="D146" s="56"/>
      <c r="E146" s="56"/>
      <c r="F146" s="57"/>
      <c r="G146" s="58"/>
      <c r="H146" s="58"/>
      <c r="I146" s="58"/>
      <c r="J146" s="58"/>
      <c r="K146" s="58"/>
      <c r="L146" s="58"/>
      <c r="M146" s="58"/>
      <c r="N146" s="58"/>
      <c r="O146" s="58"/>
      <c r="P146" s="58"/>
      <c r="Q146" s="58"/>
      <c r="R146" s="58"/>
      <c r="S146" s="58"/>
      <c r="T146" s="58"/>
      <c r="U146" s="58"/>
      <c r="V146" s="58"/>
      <c r="X146" s="217"/>
      <c r="Z146" s="57"/>
      <c r="AA146" s="56"/>
      <c r="AB146" s="58"/>
      <c r="AC146" s="58"/>
      <c r="AE146" s="57"/>
      <c r="AF146" s="56"/>
      <c r="AG146" s="14"/>
    </row>
    <row r="147" ht="15.75" hidden="1" customHeight="1">
      <c r="B147" s="216"/>
      <c r="C147" s="216"/>
      <c r="D147" s="56"/>
      <c r="E147" s="56"/>
      <c r="F147" s="57"/>
      <c r="G147" s="58"/>
      <c r="H147" s="58"/>
      <c r="I147" s="58"/>
      <c r="J147" s="58"/>
      <c r="K147" s="58"/>
      <c r="L147" s="58"/>
      <c r="M147" s="58"/>
      <c r="N147" s="58"/>
      <c r="O147" s="58"/>
      <c r="P147" s="58"/>
      <c r="Q147" s="58"/>
      <c r="R147" s="58"/>
      <c r="S147" s="58"/>
      <c r="T147" s="58"/>
      <c r="U147" s="58"/>
      <c r="V147" s="58"/>
      <c r="X147" s="217"/>
      <c r="Z147" s="57"/>
      <c r="AA147" s="56"/>
      <c r="AB147" s="58"/>
      <c r="AC147" s="58"/>
      <c r="AE147" s="57"/>
      <c r="AF147" s="56"/>
      <c r="AG147" s="14"/>
    </row>
    <row r="148" ht="15.75" hidden="1" customHeight="1">
      <c r="B148" s="216"/>
      <c r="C148" s="216"/>
      <c r="D148" s="56"/>
      <c r="E148" s="56"/>
      <c r="F148" s="57"/>
      <c r="G148" s="58"/>
      <c r="H148" s="58"/>
      <c r="I148" s="58"/>
      <c r="J148" s="58"/>
      <c r="K148" s="58"/>
      <c r="L148" s="58"/>
      <c r="M148" s="58"/>
      <c r="N148" s="58"/>
      <c r="O148" s="58"/>
      <c r="P148" s="58"/>
      <c r="Q148" s="58"/>
      <c r="R148" s="58"/>
      <c r="S148" s="58"/>
      <c r="T148" s="58"/>
      <c r="U148" s="58"/>
      <c r="V148" s="58"/>
      <c r="X148" s="217"/>
      <c r="Z148" s="57"/>
      <c r="AA148" s="56"/>
      <c r="AB148" s="58"/>
      <c r="AC148" s="58"/>
      <c r="AE148" s="57"/>
      <c r="AF148" s="56"/>
      <c r="AG148" s="14"/>
    </row>
    <row r="149" ht="15.75" hidden="1" customHeight="1">
      <c r="B149" s="216"/>
      <c r="C149" s="216"/>
      <c r="D149" s="56"/>
      <c r="E149" s="56"/>
      <c r="F149" s="57"/>
      <c r="G149" s="58"/>
      <c r="H149" s="58"/>
      <c r="I149" s="58"/>
      <c r="J149" s="58"/>
      <c r="K149" s="58"/>
      <c r="L149" s="58"/>
      <c r="M149" s="58"/>
      <c r="N149" s="58"/>
      <c r="O149" s="58"/>
      <c r="P149" s="58"/>
      <c r="Q149" s="58"/>
      <c r="R149" s="58"/>
      <c r="S149" s="58"/>
      <c r="T149" s="58"/>
      <c r="U149" s="58"/>
      <c r="V149" s="58"/>
      <c r="X149" s="217"/>
      <c r="Z149" s="57"/>
      <c r="AA149" s="56"/>
      <c r="AB149" s="58"/>
      <c r="AC149" s="58"/>
      <c r="AE149" s="57"/>
      <c r="AF149" s="56"/>
      <c r="AG149" s="14"/>
    </row>
    <row r="150" ht="15.75" hidden="1" customHeight="1">
      <c r="B150" s="216"/>
      <c r="C150" s="216"/>
      <c r="D150" s="56"/>
      <c r="E150" s="56"/>
      <c r="F150" s="57"/>
      <c r="G150" s="58"/>
      <c r="H150" s="58"/>
      <c r="I150" s="58"/>
      <c r="J150" s="58"/>
      <c r="K150" s="58"/>
      <c r="L150" s="58"/>
      <c r="M150" s="58"/>
      <c r="N150" s="58"/>
      <c r="O150" s="58"/>
      <c r="P150" s="58"/>
      <c r="Q150" s="58"/>
      <c r="R150" s="58"/>
      <c r="S150" s="58"/>
      <c r="T150" s="58"/>
      <c r="U150" s="58"/>
      <c r="V150" s="58"/>
      <c r="X150" s="217"/>
      <c r="Z150" s="57"/>
      <c r="AA150" s="56"/>
      <c r="AB150" s="58"/>
      <c r="AC150" s="58"/>
      <c r="AE150" s="57"/>
      <c r="AF150" s="56"/>
      <c r="AG150" s="14"/>
    </row>
    <row r="151" ht="15.75" hidden="1" customHeight="1">
      <c r="B151" s="216"/>
      <c r="C151" s="216"/>
      <c r="D151" s="56"/>
      <c r="E151" s="56"/>
      <c r="F151" s="57"/>
      <c r="G151" s="58"/>
      <c r="H151" s="58"/>
      <c r="I151" s="58"/>
      <c r="J151" s="58"/>
      <c r="K151" s="58"/>
      <c r="L151" s="58"/>
      <c r="M151" s="58"/>
      <c r="N151" s="58"/>
      <c r="O151" s="58"/>
      <c r="P151" s="58"/>
      <c r="Q151" s="58"/>
      <c r="R151" s="58"/>
      <c r="S151" s="58"/>
      <c r="T151" s="58"/>
      <c r="U151" s="58"/>
      <c r="V151" s="58"/>
      <c r="X151" s="217"/>
      <c r="Z151" s="57"/>
      <c r="AA151" s="56"/>
      <c r="AB151" s="58"/>
      <c r="AC151" s="58"/>
      <c r="AE151" s="57"/>
      <c r="AF151" s="56"/>
      <c r="AG151" s="14"/>
    </row>
    <row r="152" ht="15.75" hidden="1" customHeight="1">
      <c r="B152" s="216"/>
      <c r="C152" s="216"/>
      <c r="D152" s="56"/>
      <c r="E152" s="56"/>
      <c r="F152" s="57"/>
      <c r="G152" s="58"/>
      <c r="H152" s="58"/>
      <c r="I152" s="58"/>
      <c r="J152" s="58"/>
      <c r="K152" s="58"/>
      <c r="L152" s="58"/>
      <c r="M152" s="58"/>
      <c r="N152" s="58"/>
      <c r="O152" s="58"/>
      <c r="P152" s="58"/>
      <c r="Q152" s="58"/>
      <c r="R152" s="58"/>
      <c r="S152" s="58"/>
      <c r="T152" s="58"/>
      <c r="U152" s="58"/>
      <c r="V152" s="58"/>
      <c r="X152" s="217"/>
      <c r="Z152" s="57"/>
      <c r="AA152" s="56"/>
      <c r="AB152" s="58"/>
      <c r="AC152" s="58"/>
      <c r="AE152" s="57"/>
      <c r="AF152" s="56"/>
      <c r="AG152" s="14"/>
    </row>
    <row r="153" ht="15.75" hidden="1" customHeight="1">
      <c r="B153" s="216"/>
      <c r="C153" s="216"/>
      <c r="D153" s="56"/>
      <c r="E153" s="56"/>
      <c r="F153" s="57"/>
      <c r="G153" s="58"/>
      <c r="H153" s="58"/>
      <c r="I153" s="58"/>
      <c r="J153" s="58"/>
      <c r="K153" s="58"/>
      <c r="L153" s="58"/>
      <c r="M153" s="58"/>
      <c r="N153" s="58"/>
      <c r="O153" s="58"/>
      <c r="P153" s="58"/>
      <c r="Q153" s="58"/>
      <c r="R153" s="58"/>
      <c r="S153" s="58"/>
      <c r="T153" s="58"/>
      <c r="U153" s="58"/>
      <c r="V153" s="58"/>
      <c r="X153" s="217"/>
      <c r="Z153" s="57"/>
      <c r="AA153" s="56"/>
      <c r="AB153" s="58"/>
      <c r="AC153" s="58"/>
      <c r="AE153" s="57"/>
      <c r="AF153" s="56"/>
      <c r="AG153" s="14"/>
    </row>
    <row r="154" ht="15.75" hidden="1" customHeight="1">
      <c r="B154" s="216"/>
      <c r="C154" s="216"/>
      <c r="D154" s="56"/>
      <c r="E154" s="56"/>
      <c r="F154" s="57"/>
      <c r="G154" s="58"/>
      <c r="H154" s="58"/>
      <c r="I154" s="58"/>
      <c r="J154" s="58"/>
      <c r="K154" s="58"/>
      <c r="L154" s="58"/>
      <c r="M154" s="58"/>
      <c r="N154" s="58"/>
      <c r="O154" s="58"/>
      <c r="P154" s="58"/>
      <c r="Q154" s="58"/>
      <c r="R154" s="58"/>
      <c r="S154" s="58"/>
      <c r="T154" s="58"/>
      <c r="U154" s="58"/>
      <c r="V154" s="58"/>
      <c r="X154" s="217"/>
      <c r="Z154" s="57"/>
      <c r="AA154" s="56"/>
      <c r="AB154" s="58"/>
      <c r="AC154" s="58"/>
      <c r="AE154" s="57"/>
      <c r="AF154" s="56"/>
      <c r="AG154" s="14"/>
    </row>
    <row r="155" ht="15.75" hidden="1" customHeight="1">
      <c r="B155" s="216"/>
      <c r="C155" s="216"/>
      <c r="D155" s="56"/>
      <c r="E155" s="56"/>
      <c r="F155" s="57"/>
      <c r="G155" s="58"/>
      <c r="H155" s="58"/>
      <c r="I155" s="58"/>
      <c r="J155" s="58"/>
      <c r="K155" s="58"/>
      <c r="L155" s="58"/>
      <c r="M155" s="58"/>
      <c r="N155" s="58"/>
      <c r="O155" s="58"/>
      <c r="P155" s="58"/>
      <c r="Q155" s="58"/>
      <c r="R155" s="58"/>
      <c r="S155" s="58"/>
      <c r="T155" s="58"/>
      <c r="U155" s="58"/>
      <c r="V155" s="58"/>
      <c r="X155" s="217"/>
      <c r="Z155" s="57"/>
      <c r="AA155" s="56"/>
      <c r="AB155" s="58"/>
      <c r="AC155" s="58"/>
      <c r="AE155" s="57"/>
      <c r="AF155" s="56"/>
      <c r="AG155" s="14"/>
    </row>
    <row r="156" ht="15.75" hidden="1" customHeight="1">
      <c r="B156" s="216"/>
      <c r="C156" s="216"/>
      <c r="D156" s="56"/>
      <c r="E156" s="56"/>
      <c r="F156" s="57"/>
      <c r="G156" s="58"/>
      <c r="H156" s="58"/>
      <c r="I156" s="58"/>
      <c r="J156" s="58"/>
      <c r="K156" s="58"/>
      <c r="L156" s="58"/>
      <c r="M156" s="58"/>
      <c r="N156" s="58"/>
      <c r="O156" s="58"/>
      <c r="P156" s="58"/>
      <c r="Q156" s="58"/>
      <c r="R156" s="58"/>
      <c r="S156" s="58"/>
      <c r="T156" s="58"/>
      <c r="U156" s="58"/>
      <c r="V156" s="58"/>
      <c r="X156" s="217"/>
      <c r="Z156" s="57"/>
      <c r="AA156" s="56"/>
      <c r="AB156" s="58"/>
      <c r="AC156" s="58"/>
      <c r="AE156" s="57"/>
      <c r="AF156" s="56"/>
      <c r="AG156" s="14"/>
    </row>
    <row r="157" ht="15.75" hidden="1" customHeight="1">
      <c r="B157" s="216"/>
      <c r="C157" s="216"/>
      <c r="D157" s="56"/>
      <c r="E157" s="56"/>
      <c r="F157" s="57"/>
      <c r="G157" s="58"/>
      <c r="H157" s="58"/>
      <c r="I157" s="58"/>
      <c r="J157" s="58"/>
      <c r="K157" s="58"/>
      <c r="L157" s="58"/>
      <c r="M157" s="58"/>
      <c r="N157" s="58"/>
      <c r="O157" s="58"/>
      <c r="P157" s="58"/>
      <c r="Q157" s="58"/>
      <c r="R157" s="58"/>
      <c r="S157" s="58"/>
      <c r="T157" s="58"/>
      <c r="U157" s="58"/>
      <c r="V157" s="58"/>
      <c r="X157" s="217"/>
      <c r="Z157" s="57"/>
      <c r="AA157" s="56"/>
      <c r="AB157" s="58"/>
      <c r="AC157" s="58"/>
      <c r="AE157" s="57"/>
      <c r="AF157" s="56"/>
      <c r="AG157" s="14"/>
    </row>
    <row r="158" ht="15.75" hidden="1" customHeight="1">
      <c r="B158" s="216"/>
      <c r="C158" s="216"/>
      <c r="D158" s="56"/>
      <c r="E158" s="56"/>
      <c r="F158" s="57"/>
      <c r="G158" s="58"/>
      <c r="H158" s="58"/>
      <c r="I158" s="58"/>
      <c r="J158" s="58"/>
      <c r="K158" s="58"/>
      <c r="L158" s="58"/>
      <c r="M158" s="58"/>
      <c r="N158" s="58"/>
      <c r="O158" s="58"/>
      <c r="P158" s="58"/>
      <c r="Q158" s="58"/>
      <c r="R158" s="58"/>
      <c r="S158" s="58"/>
      <c r="T158" s="58"/>
      <c r="U158" s="58"/>
      <c r="V158" s="58"/>
      <c r="X158" s="217"/>
      <c r="Z158" s="57"/>
      <c r="AA158" s="56"/>
      <c r="AB158" s="58"/>
      <c r="AC158" s="58"/>
      <c r="AE158" s="57"/>
      <c r="AF158" s="56"/>
      <c r="AG158" s="14"/>
    </row>
    <row r="159" ht="15.75" hidden="1" customHeight="1">
      <c r="B159" s="216"/>
      <c r="C159" s="216"/>
      <c r="D159" s="56"/>
      <c r="E159" s="56"/>
      <c r="F159" s="57"/>
      <c r="G159" s="58"/>
      <c r="H159" s="58"/>
      <c r="I159" s="58"/>
      <c r="J159" s="58"/>
      <c r="K159" s="58"/>
      <c r="L159" s="58"/>
      <c r="M159" s="58"/>
      <c r="N159" s="58"/>
      <c r="O159" s="58"/>
      <c r="P159" s="58"/>
      <c r="Q159" s="58"/>
      <c r="R159" s="58"/>
      <c r="S159" s="58"/>
      <c r="T159" s="58"/>
      <c r="U159" s="58"/>
      <c r="V159" s="58"/>
      <c r="X159" s="217"/>
      <c r="Z159" s="57"/>
      <c r="AA159" s="56"/>
      <c r="AB159" s="58"/>
      <c r="AC159" s="58"/>
      <c r="AE159" s="57"/>
      <c r="AF159" s="56"/>
      <c r="AG159" s="14"/>
    </row>
    <row r="160" ht="15.75" hidden="1" customHeight="1">
      <c r="B160" s="216"/>
      <c r="C160" s="216"/>
      <c r="D160" s="56"/>
      <c r="E160" s="56"/>
      <c r="F160" s="57"/>
      <c r="G160" s="58"/>
      <c r="H160" s="58"/>
      <c r="I160" s="58"/>
      <c r="J160" s="58"/>
      <c r="K160" s="58"/>
      <c r="L160" s="58"/>
      <c r="M160" s="58"/>
      <c r="N160" s="58"/>
      <c r="O160" s="58"/>
      <c r="P160" s="58"/>
      <c r="Q160" s="58"/>
      <c r="R160" s="58"/>
      <c r="S160" s="58"/>
      <c r="T160" s="58"/>
      <c r="U160" s="58"/>
      <c r="V160" s="58"/>
      <c r="X160" s="217"/>
      <c r="Z160" s="57"/>
      <c r="AA160" s="56"/>
      <c r="AB160" s="58"/>
      <c r="AC160" s="58"/>
      <c r="AE160" s="57"/>
      <c r="AF160" s="56"/>
      <c r="AG160" s="14"/>
    </row>
    <row r="161" ht="15.75" hidden="1" customHeight="1">
      <c r="B161" s="216"/>
      <c r="C161" s="216"/>
      <c r="D161" s="56"/>
      <c r="E161" s="56"/>
      <c r="F161" s="57"/>
      <c r="G161" s="58"/>
      <c r="H161" s="58"/>
      <c r="I161" s="58"/>
      <c r="J161" s="58"/>
      <c r="K161" s="58"/>
      <c r="L161" s="58"/>
      <c r="M161" s="58"/>
      <c r="N161" s="58"/>
      <c r="O161" s="58"/>
      <c r="P161" s="58"/>
      <c r="Q161" s="58"/>
      <c r="R161" s="58"/>
      <c r="S161" s="58"/>
      <c r="T161" s="58"/>
      <c r="U161" s="58"/>
      <c r="V161" s="58"/>
      <c r="X161" s="217"/>
      <c r="Z161" s="57"/>
      <c r="AA161" s="56"/>
      <c r="AB161" s="58"/>
      <c r="AC161" s="58"/>
      <c r="AE161" s="57"/>
      <c r="AF161" s="56"/>
      <c r="AG161" s="14"/>
    </row>
    <row r="162" ht="15.75" hidden="1" customHeight="1">
      <c r="B162" s="216"/>
      <c r="C162" s="216"/>
      <c r="D162" s="56"/>
      <c r="E162" s="56"/>
      <c r="F162" s="57"/>
      <c r="G162" s="58"/>
      <c r="H162" s="58"/>
      <c r="I162" s="58"/>
      <c r="J162" s="58"/>
      <c r="K162" s="58"/>
      <c r="L162" s="58"/>
      <c r="M162" s="58"/>
      <c r="N162" s="58"/>
      <c r="O162" s="58"/>
      <c r="P162" s="58"/>
      <c r="Q162" s="58"/>
      <c r="R162" s="58"/>
      <c r="S162" s="58"/>
      <c r="T162" s="58"/>
      <c r="U162" s="58"/>
      <c r="V162" s="58"/>
      <c r="X162" s="217"/>
      <c r="Z162" s="57"/>
      <c r="AA162" s="56"/>
      <c r="AB162" s="58"/>
      <c r="AC162" s="58"/>
      <c r="AE162" s="57"/>
      <c r="AF162" s="56"/>
      <c r="AG162" s="14"/>
    </row>
    <row r="163" ht="15.75" hidden="1" customHeight="1">
      <c r="B163" s="216"/>
      <c r="C163" s="216"/>
      <c r="D163" s="56"/>
      <c r="E163" s="56"/>
      <c r="F163" s="57"/>
      <c r="G163" s="58"/>
      <c r="H163" s="58"/>
      <c r="I163" s="58"/>
      <c r="J163" s="58"/>
      <c r="K163" s="58"/>
      <c r="L163" s="58"/>
      <c r="M163" s="58"/>
      <c r="N163" s="58"/>
      <c r="O163" s="58"/>
      <c r="P163" s="58"/>
      <c r="Q163" s="58"/>
      <c r="R163" s="58"/>
      <c r="S163" s="58"/>
      <c r="T163" s="58"/>
      <c r="U163" s="58"/>
      <c r="V163" s="58"/>
      <c r="X163" s="217"/>
      <c r="Z163" s="57"/>
      <c r="AA163" s="56"/>
      <c r="AB163" s="58"/>
      <c r="AC163" s="58"/>
      <c r="AE163" s="57"/>
      <c r="AF163" s="56"/>
      <c r="AG163" s="14"/>
    </row>
    <row r="164" ht="15.75" hidden="1" customHeight="1">
      <c r="B164" s="216"/>
      <c r="C164" s="216"/>
      <c r="D164" s="56"/>
      <c r="E164" s="56"/>
      <c r="F164" s="57"/>
      <c r="G164" s="58"/>
      <c r="H164" s="58"/>
      <c r="I164" s="58"/>
      <c r="J164" s="58"/>
      <c r="K164" s="58"/>
      <c r="L164" s="58"/>
      <c r="M164" s="58"/>
      <c r="N164" s="58"/>
      <c r="O164" s="58"/>
      <c r="P164" s="58"/>
      <c r="Q164" s="58"/>
      <c r="R164" s="58"/>
      <c r="S164" s="58"/>
      <c r="T164" s="58"/>
      <c r="U164" s="58"/>
      <c r="V164" s="58"/>
      <c r="X164" s="217"/>
      <c r="Z164" s="57"/>
      <c r="AA164" s="56"/>
      <c r="AB164" s="58"/>
      <c r="AC164" s="58"/>
      <c r="AE164" s="57"/>
      <c r="AF164" s="56"/>
      <c r="AG164" s="14"/>
    </row>
    <row r="165" ht="15.75" hidden="1" customHeight="1">
      <c r="B165" s="216"/>
      <c r="C165" s="216"/>
      <c r="D165" s="56"/>
      <c r="E165" s="56"/>
      <c r="F165" s="57"/>
      <c r="G165" s="58"/>
      <c r="H165" s="58"/>
      <c r="I165" s="58"/>
      <c r="J165" s="58"/>
      <c r="K165" s="58"/>
      <c r="L165" s="58"/>
      <c r="M165" s="58"/>
      <c r="N165" s="58"/>
      <c r="O165" s="58"/>
      <c r="P165" s="58"/>
      <c r="Q165" s="58"/>
      <c r="R165" s="58"/>
      <c r="S165" s="58"/>
      <c r="T165" s="58"/>
      <c r="U165" s="58"/>
      <c r="V165" s="58"/>
      <c r="X165" s="217"/>
      <c r="Z165" s="57"/>
      <c r="AA165" s="56"/>
      <c r="AB165" s="58"/>
      <c r="AC165" s="58"/>
      <c r="AE165" s="57"/>
      <c r="AF165" s="56"/>
      <c r="AG165" s="14"/>
    </row>
    <row r="166" ht="15.75" hidden="1" customHeight="1">
      <c r="B166" s="216"/>
      <c r="C166" s="216"/>
      <c r="D166" s="56"/>
      <c r="E166" s="56"/>
      <c r="F166" s="57"/>
      <c r="G166" s="58"/>
      <c r="H166" s="58"/>
      <c r="I166" s="58"/>
      <c r="J166" s="58"/>
      <c r="K166" s="58"/>
      <c r="L166" s="58"/>
      <c r="M166" s="58"/>
      <c r="N166" s="58"/>
      <c r="O166" s="58"/>
      <c r="P166" s="58"/>
      <c r="Q166" s="58"/>
      <c r="R166" s="58"/>
      <c r="S166" s="58"/>
      <c r="T166" s="58"/>
      <c r="U166" s="58"/>
      <c r="V166" s="58"/>
      <c r="X166" s="217"/>
      <c r="Z166" s="57"/>
      <c r="AA166" s="56"/>
      <c r="AB166" s="58"/>
      <c r="AC166" s="58"/>
      <c r="AE166" s="57"/>
      <c r="AF166" s="56"/>
      <c r="AG166" s="14"/>
    </row>
    <row r="167" ht="15.75" hidden="1" customHeight="1">
      <c r="B167" s="216"/>
      <c r="C167" s="216"/>
      <c r="D167" s="56"/>
      <c r="E167" s="56"/>
      <c r="F167" s="57"/>
      <c r="G167" s="58"/>
      <c r="H167" s="58"/>
      <c r="I167" s="58"/>
      <c r="J167" s="58"/>
      <c r="K167" s="58"/>
      <c r="L167" s="58"/>
      <c r="M167" s="58"/>
      <c r="N167" s="58"/>
      <c r="O167" s="58"/>
      <c r="P167" s="58"/>
      <c r="Q167" s="58"/>
      <c r="R167" s="58"/>
      <c r="S167" s="58"/>
      <c r="T167" s="58"/>
      <c r="U167" s="58"/>
      <c r="V167" s="58"/>
      <c r="X167" s="217"/>
      <c r="Z167" s="57"/>
      <c r="AA167" s="56"/>
      <c r="AB167" s="58"/>
      <c r="AC167" s="58"/>
      <c r="AE167" s="57"/>
      <c r="AF167" s="56"/>
      <c r="AG167" s="14"/>
    </row>
    <row r="168" ht="15.75" hidden="1" customHeight="1">
      <c r="B168" s="216"/>
      <c r="C168" s="216"/>
      <c r="D168" s="56"/>
      <c r="E168" s="56"/>
      <c r="F168" s="56"/>
      <c r="H168" s="218"/>
      <c r="I168" s="218"/>
      <c r="J168" s="218"/>
      <c r="K168" s="218"/>
      <c r="L168" s="218"/>
      <c r="M168" s="218"/>
      <c r="N168" s="218"/>
      <c r="O168" s="218"/>
      <c r="P168" s="218"/>
      <c r="Q168" s="218"/>
      <c r="R168" s="218"/>
      <c r="S168" s="218"/>
      <c r="T168" s="218"/>
      <c r="U168" s="218"/>
      <c r="X168" s="219"/>
      <c r="AA168" s="56"/>
      <c r="AF168" s="56"/>
      <c r="AG168" s="14"/>
    </row>
    <row r="169" ht="15.75" hidden="1" customHeight="1">
      <c r="B169" s="216"/>
      <c r="C169" s="216"/>
      <c r="D169" s="56"/>
      <c r="E169" s="56"/>
      <c r="F169" s="56"/>
      <c r="H169" s="218"/>
      <c r="I169" s="218"/>
      <c r="J169" s="218"/>
      <c r="K169" s="218"/>
      <c r="L169" s="218"/>
      <c r="M169" s="218"/>
      <c r="N169" s="218"/>
      <c r="O169" s="218"/>
      <c r="P169" s="218"/>
      <c r="Q169" s="218"/>
      <c r="R169" s="218"/>
      <c r="S169" s="218"/>
      <c r="T169" s="218"/>
      <c r="U169" s="218"/>
      <c r="X169" s="219"/>
      <c r="AA169" s="56"/>
      <c r="AF169" s="56"/>
      <c r="AG169" s="14"/>
    </row>
    <row r="170" ht="15.75" hidden="1" customHeight="1">
      <c r="B170" s="216"/>
      <c r="C170" s="216"/>
      <c r="D170" s="56"/>
      <c r="E170" s="56"/>
      <c r="F170" s="56"/>
      <c r="H170" s="218"/>
      <c r="I170" s="218"/>
      <c r="J170" s="218"/>
      <c r="K170" s="218"/>
      <c r="L170" s="218"/>
      <c r="M170" s="218"/>
      <c r="N170" s="218"/>
      <c r="O170" s="218"/>
      <c r="P170" s="218"/>
      <c r="Q170" s="218"/>
      <c r="R170" s="218"/>
      <c r="S170" s="218"/>
      <c r="T170" s="218"/>
      <c r="U170" s="218"/>
      <c r="X170" s="219"/>
      <c r="AA170" s="56"/>
      <c r="AF170" s="56"/>
      <c r="AG170" s="14"/>
    </row>
    <row r="171" ht="15.75" hidden="1" customHeight="1">
      <c r="B171" s="216"/>
      <c r="C171" s="216"/>
      <c r="D171" s="56"/>
      <c r="E171" s="56"/>
      <c r="F171" s="56"/>
      <c r="H171" s="218"/>
      <c r="I171" s="218"/>
      <c r="J171" s="218"/>
      <c r="K171" s="218"/>
      <c r="L171" s="218"/>
      <c r="M171" s="218"/>
      <c r="N171" s="218"/>
      <c r="O171" s="218"/>
      <c r="P171" s="218"/>
      <c r="Q171" s="218"/>
      <c r="R171" s="218"/>
      <c r="S171" s="218"/>
      <c r="T171" s="218"/>
      <c r="U171" s="218"/>
      <c r="X171" s="219"/>
      <c r="AA171" s="56"/>
      <c r="AF171" s="56"/>
      <c r="AG171" s="14"/>
    </row>
    <row r="172" ht="15.75" hidden="1" customHeight="1">
      <c r="B172" s="216"/>
      <c r="C172" s="216"/>
      <c r="D172" s="56"/>
      <c r="E172" s="56"/>
      <c r="F172" s="56"/>
      <c r="H172" s="218"/>
      <c r="I172" s="218"/>
      <c r="J172" s="218"/>
      <c r="K172" s="218"/>
      <c r="L172" s="218"/>
      <c r="M172" s="218"/>
      <c r="N172" s="218"/>
      <c r="O172" s="218"/>
      <c r="P172" s="218"/>
      <c r="Q172" s="218"/>
      <c r="R172" s="218"/>
      <c r="S172" s="218"/>
      <c r="T172" s="218"/>
      <c r="U172" s="218"/>
      <c r="X172" s="219"/>
      <c r="AA172" s="56"/>
      <c r="AF172" s="56"/>
      <c r="AG172" s="14"/>
    </row>
    <row r="173" ht="15.75" hidden="1" customHeight="1">
      <c r="B173" s="216"/>
      <c r="C173" s="216"/>
      <c r="D173" s="56"/>
      <c r="E173" s="56"/>
      <c r="F173" s="56"/>
      <c r="H173" s="218"/>
      <c r="I173" s="218"/>
      <c r="J173" s="218"/>
      <c r="K173" s="218"/>
      <c r="L173" s="218"/>
      <c r="M173" s="218"/>
      <c r="N173" s="218"/>
      <c r="O173" s="218"/>
      <c r="P173" s="218"/>
      <c r="Q173" s="218"/>
      <c r="R173" s="218"/>
      <c r="S173" s="218"/>
      <c r="T173" s="218"/>
      <c r="U173" s="218"/>
      <c r="X173" s="219"/>
      <c r="AA173" s="56"/>
      <c r="AF173" s="56"/>
      <c r="AG173" s="14"/>
    </row>
    <row r="174" ht="15.75" hidden="1" customHeight="1">
      <c r="B174" s="216"/>
      <c r="C174" s="216"/>
      <c r="D174" s="56"/>
      <c r="E174" s="56"/>
      <c r="F174" s="56"/>
      <c r="H174" s="218"/>
      <c r="I174" s="218"/>
      <c r="J174" s="218"/>
      <c r="K174" s="218"/>
      <c r="L174" s="218"/>
      <c r="M174" s="218"/>
      <c r="N174" s="218"/>
      <c r="O174" s="218"/>
      <c r="P174" s="218"/>
      <c r="Q174" s="218"/>
      <c r="R174" s="218"/>
      <c r="S174" s="218"/>
      <c r="T174" s="218"/>
      <c r="U174" s="218"/>
      <c r="X174" s="219"/>
      <c r="AA174" s="56"/>
      <c r="AF174" s="56"/>
      <c r="AG174" s="14"/>
    </row>
    <row r="175" ht="15.75" hidden="1" customHeight="1">
      <c r="B175" s="216"/>
      <c r="C175" s="216"/>
      <c r="D175" s="56"/>
      <c r="E175" s="56"/>
      <c r="F175" s="56"/>
      <c r="H175" s="218"/>
      <c r="I175" s="218"/>
      <c r="J175" s="218"/>
      <c r="K175" s="218"/>
      <c r="L175" s="218"/>
      <c r="M175" s="218"/>
      <c r="N175" s="218"/>
      <c r="O175" s="218"/>
      <c r="P175" s="218"/>
      <c r="Q175" s="218"/>
      <c r="R175" s="218"/>
      <c r="S175" s="218"/>
      <c r="T175" s="218"/>
      <c r="U175" s="218"/>
      <c r="X175" s="219"/>
      <c r="AA175" s="56"/>
      <c r="AF175" s="56"/>
      <c r="AG175" s="14"/>
    </row>
    <row r="176" ht="15.75" hidden="1" customHeight="1">
      <c r="B176" s="216"/>
      <c r="C176" s="216"/>
      <c r="D176" s="56"/>
      <c r="E176" s="56"/>
      <c r="F176" s="56"/>
      <c r="H176" s="218"/>
      <c r="I176" s="218"/>
      <c r="J176" s="218"/>
      <c r="K176" s="218"/>
      <c r="L176" s="218"/>
      <c r="M176" s="218"/>
      <c r="N176" s="218"/>
      <c r="O176" s="218"/>
      <c r="P176" s="218"/>
      <c r="Q176" s="218"/>
      <c r="R176" s="218"/>
      <c r="S176" s="218"/>
      <c r="T176" s="218"/>
      <c r="U176" s="218"/>
      <c r="X176" s="219"/>
      <c r="AA176" s="56"/>
      <c r="AF176" s="56"/>
      <c r="AG176" s="14"/>
    </row>
    <row r="177" ht="15.75" hidden="1" customHeight="1">
      <c r="B177" s="216"/>
      <c r="C177" s="216"/>
      <c r="D177" s="56"/>
      <c r="E177" s="56"/>
      <c r="F177" s="56"/>
      <c r="H177" s="218"/>
      <c r="I177" s="218"/>
      <c r="J177" s="218"/>
      <c r="K177" s="218"/>
      <c r="L177" s="218"/>
      <c r="M177" s="218"/>
      <c r="N177" s="218"/>
      <c r="O177" s="218"/>
      <c r="P177" s="218"/>
      <c r="Q177" s="218"/>
      <c r="R177" s="218"/>
      <c r="S177" s="218"/>
      <c r="T177" s="218"/>
      <c r="U177" s="218"/>
      <c r="X177" s="219"/>
      <c r="AA177" s="56"/>
      <c r="AF177" s="56"/>
      <c r="AG177" s="14"/>
    </row>
    <row r="178" ht="15.75" hidden="1" customHeight="1">
      <c r="B178" s="216"/>
      <c r="C178" s="216"/>
      <c r="D178" s="56"/>
      <c r="E178" s="56"/>
      <c r="F178" s="56"/>
      <c r="H178" s="218"/>
      <c r="I178" s="218"/>
      <c r="J178" s="218"/>
      <c r="K178" s="218"/>
      <c r="L178" s="218"/>
      <c r="M178" s="218"/>
      <c r="N178" s="218"/>
      <c r="O178" s="218"/>
      <c r="P178" s="218"/>
      <c r="Q178" s="218"/>
      <c r="R178" s="218"/>
      <c r="S178" s="218"/>
      <c r="T178" s="218"/>
      <c r="U178" s="218"/>
      <c r="X178" s="219"/>
      <c r="AA178" s="56"/>
      <c r="AF178" s="56"/>
      <c r="AG178" s="14"/>
    </row>
    <row r="179" ht="15.75" hidden="1" customHeight="1">
      <c r="B179" s="216"/>
      <c r="C179" s="216"/>
      <c r="D179" s="56"/>
      <c r="E179" s="56"/>
      <c r="F179" s="56"/>
      <c r="H179" s="218"/>
      <c r="I179" s="218"/>
      <c r="J179" s="218"/>
      <c r="K179" s="218"/>
      <c r="L179" s="218"/>
      <c r="M179" s="218"/>
      <c r="N179" s="218"/>
      <c r="O179" s="218"/>
      <c r="P179" s="218"/>
      <c r="Q179" s="218"/>
      <c r="R179" s="218"/>
      <c r="S179" s="218"/>
      <c r="T179" s="218"/>
      <c r="U179" s="218"/>
      <c r="X179" s="219"/>
      <c r="AA179" s="56"/>
      <c r="AF179" s="56"/>
      <c r="AG179" s="14"/>
    </row>
    <row r="180" ht="15.75" hidden="1" customHeight="1">
      <c r="B180" s="216"/>
      <c r="C180" s="216"/>
      <c r="D180" s="56"/>
      <c r="E180" s="56"/>
      <c r="F180" s="56"/>
      <c r="H180" s="218"/>
      <c r="I180" s="218"/>
      <c r="J180" s="218"/>
      <c r="K180" s="218"/>
      <c r="L180" s="218"/>
      <c r="M180" s="218"/>
      <c r="N180" s="218"/>
      <c r="O180" s="218"/>
      <c r="P180" s="218"/>
      <c r="Q180" s="218"/>
      <c r="R180" s="218"/>
      <c r="S180" s="218"/>
      <c r="T180" s="218"/>
      <c r="U180" s="218"/>
      <c r="X180" s="219"/>
      <c r="AA180" s="56"/>
      <c r="AF180" s="56"/>
      <c r="AG180" s="14"/>
    </row>
    <row r="181" ht="15.75" hidden="1" customHeight="1">
      <c r="B181" s="216"/>
      <c r="C181" s="216"/>
      <c r="D181" s="56"/>
      <c r="E181" s="56"/>
      <c r="F181" s="56"/>
      <c r="H181" s="218"/>
      <c r="I181" s="218"/>
      <c r="J181" s="218"/>
      <c r="K181" s="218"/>
      <c r="L181" s="218"/>
      <c r="M181" s="218"/>
      <c r="N181" s="218"/>
      <c r="O181" s="218"/>
      <c r="P181" s="218"/>
      <c r="Q181" s="218"/>
      <c r="R181" s="218"/>
      <c r="S181" s="218"/>
      <c r="T181" s="218"/>
      <c r="U181" s="218"/>
      <c r="X181" s="219"/>
      <c r="AA181" s="56"/>
      <c r="AF181" s="56"/>
      <c r="AG181" s="14"/>
    </row>
    <row r="182" ht="15.75" hidden="1" customHeight="1">
      <c r="B182" s="216"/>
      <c r="C182" s="216"/>
      <c r="D182" s="56"/>
      <c r="E182" s="56"/>
      <c r="F182" s="56"/>
      <c r="H182" s="218"/>
      <c r="I182" s="218"/>
      <c r="J182" s="218"/>
      <c r="K182" s="218"/>
      <c r="L182" s="218"/>
      <c r="M182" s="218"/>
      <c r="N182" s="218"/>
      <c r="O182" s="218"/>
      <c r="P182" s="218"/>
      <c r="Q182" s="218"/>
      <c r="R182" s="218"/>
      <c r="S182" s="218"/>
      <c r="T182" s="218"/>
      <c r="U182" s="218"/>
      <c r="X182" s="219"/>
      <c r="AA182" s="56"/>
      <c r="AF182" s="56"/>
      <c r="AG182" s="14"/>
    </row>
    <row r="183" ht="15.75" hidden="1" customHeight="1">
      <c r="B183" s="216"/>
      <c r="C183" s="216"/>
      <c r="D183" s="56"/>
      <c r="E183" s="56"/>
      <c r="F183" s="56"/>
      <c r="H183" s="218"/>
      <c r="I183" s="218"/>
      <c r="J183" s="218"/>
      <c r="K183" s="218"/>
      <c r="L183" s="218"/>
      <c r="M183" s="218"/>
      <c r="N183" s="218"/>
      <c r="O183" s="218"/>
      <c r="P183" s="218"/>
      <c r="Q183" s="218"/>
      <c r="R183" s="218"/>
      <c r="S183" s="218"/>
      <c r="T183" s="218"/>
      <c r="U183" s="218"/>
      <c r="X183" s="219"/>
      <c r="AA183" s="56"/>
      <c r="AF183" s="56"/>
      <c r="AG183" s="14"/>
    </row>
    <row r="184" ht="15.75" hidden="1" customHeight="1">
      <c r="B184" s="216"/>
      <c r="C184" s="216"/>
      <c r="D184" s="56"/>
      <c r="E184" s="56"/>
      <c r="F184" s="56"/>
      <c r="H184" s="218"/>
      <c r="I184" s="218"/>
      <c r="J184" s="218"/>
      <c r="K184" s="218"/>
      <c r="L184" s="218"/>
      <c r="M184" s="218"/>
      <c r="N184" s="218"/>
      <c r="O184" s="218"/>
      <c r="P184" s="218"/>
      <c r="Q184" s="218"/>
      <c r="R184" s="218"/>
      <c r="S184" s="218"/>
      <c r="T184" s="218"/>
      <c r="U184" s="218"/>
      <c r="X184" s="219"/>
      <c r="AA184" s="56"/>
      <c r="AF184" s="56"/>
      <c r="AG184" s="14"/>
    </row>
    <row r="185" ht="15.75" hidden="1" customHeight="1">
      <c r="B185" s="216"/>
      <c r="C185" s="216"/>
      <c r="D185" s="56"/>
      <c r="E185" s="56"/>
      <c r="F185" s="56"/>
      <c r="H185" s="218"/>
      <c r="I185" s="218"/>
      <c r="J185" s="218"/>
      <c r="K185" s="218"/>
      <c r="L185" s="218"/>
      <c r="M185" s="218"/>
      <c r="N185" s="218"/>
      <c r="O185" s="218"/>
      <c r="P185" s="218"/>
      <c r="Q185" s="218"/>
      <c r="R185" s="218"/>
      <c r="S185" s="218"/>
      <c r="T185" s="218"/>
      <c r="U185" s="218"/>
      <c r="X185" s="219"/>
      <c r="AA185" s="56"/>
      <c r="AF185" s="56"/>
      <c r="AG185" s="14"/>
    </row>
    <row r="186" ht="15.75" hidden="1" customHeight="1">
      <c r="B186" s="216"/>
      <c r="C186" s="216"/>
      <c r="D186" s="56"/>
      <c r="E186" s="56"/>
      <c r="F186" s="56"/>
      <c r="H186" s="218"/>
      <c r="I186" s="218"/>
      <c r="J186" s="218"/>
      <c r="K186" s="218"/>
      <c r="L186" s="218"/>
      <c r="M186" s="218"/>
      <c r="N186" s="218"/>
      <c r="O186" s="218"/>
      <c r="P186" s="218"/>
      <c r="Q186" s="218"/>
      <c r="R186" s="218"/>
      <c r="S186" s="218"/>
      <c r="T186" s="218"/>
      <c r="U186" s="218"/>
      <c r="X186" s="219"/>
      <c r="AA186" s="56"/>
      <c r="AF186" s="56"/>
      <c r="AG186" s="14"/>
    </row>
    <row r="187" ht="15.75" hidden="1" customHeight="1">
      <c r="B187" s="216"/>
      <c r="C187" s="216"/>
      <c r="D187" s="56"/>
      <c r="E187" s="56"/>
      <c r="F187" s="56"/>
      <c r="H187" s="218"/>
      <c r="I187" s="218"/>
      <c r="J187" s="218"/>
      <c r="K187" s="218"/>
      <c r="L187" s="218"/>
      <c r="M187" s="218"/>
      <c r="N187" s="218"/>
      <c r="O187" s="218"/>
      <c r="P187" s="218"/>
      <c r="Q187" s="218"/>
      <c r="R187" s="218"/>
      <c r="S187" s="218"/>
      <c r="T187" s="218"/>
      <c r="U187" s="218"/>
      <c r="X187" s="219"/>
      <c r="AA187" s="56"/>
      <c r="AF187" s="56"/>
      <c r="AG187" s="14"/>
    </row>
    <row r="188" ht="15.75" hidden="1" customHeight="1">
      <c r="B188" s="216"/>
      <c r="C188" s="216"/>
      <c r="D188" s="56"/>
      <c r="E188" s="56"/>
      <c r="F188" s="56"/>
      <c r="H188" s="218"/>
      <c r="I188" s="218"/>
      <c r="J188" s="218"/>
      <c r="K188" s="218"/>
      <c r="L188" s="218"/>
      <c r="M188" s="218"/>
      <c r="N188" s="218"/>
      <c r="O188" s="218"/>
      <c r="P188" s="218"/>
      <c r="Q188" s="218"/>
      <c r="R188" s="218"/>
      <c r="S188" s="218"/>
      <c r="T188" s="218"/>
      <c r="U188" s="218"/>
      <c r="X188" s="219"/>
      <c r="AA188" s="56"/>
      <c r="AF188" s="56"/>
      <c r="AG188" s="14"/>
    </row>
    <row r="189" ht="15.75" hidden="1" customHeight="1">
      <c r="B189" s="216"/>
      <c r="C189" s="216"/>
      <c r="D189" s="56"/>
      <c r="E189" s="56"/>
      <c r="F189" s="56"/>
      <c r="H189" s="218"/>
      <c r="I189" s="218"/>
      <c r="J189" s="218"/>
      <c r="K189" s="218"/>
      <c r="L189" s="218"/>
      <c r="M189" s="218"/>
      <c r="N189" s="218"/>
      <c r="O189" s="218"/>
      <c r="P189" s="218"/>
      <c r="Q189" s="218"/>
      <c r="R189" s="218"/>
      <c r="S189" s="218"/>
      <c r="T189" s="218"/>
      <c r="U189" s="218"/>
      <c r="X189" s="219"/>
      <c r="AA189" s="56"/>
      <c r="AF189" s="56"/>
      <c r="AG189" s="14"/>
    </row>
    <row r="190" ht="15.75" hidden="1" customHeight="1">
      <c r="B190" s="216"/>
      <c r="C190" s="216"/>
      <c r="D190" s="56"/>
      <c r="E190" s="56"/>
      <c r="F190" s="56"/>
      <c r="H190" s="218"/>
      <c r="I190" s="218"/>
      <c r="J190" s="218"/>
      <c r="K190" s="218"/>
      <c r="L190" s="218"/>
      <c r="M190" s="218"/>
      <c r="N190" s="218"/>
      <c r="O190" s="218"/>
      <c r="P190" s="218"/>
      <c r="Q190" s="218"/>
      <c r="R190" s="218"/>
      <c r="S190" s="218"/>
      <c r="T190" s="218"/>
      <c r="U190" s="218"/>
      <c r="X190" s="219"/>
      <c r="AA190" s="56"/>
      <c r="AF190" s="56"/>
      <c r="AG190" s="14"/>
    </row>
    <row r="191" ht="15.75" hidden="1" customHeight="1">
      <c r="B191" s="216"/>
      <c r="C191" s="216"/>
      <c r="D191" s="56"/>
      <c r="E191" s="56"/>
      <c r="F191" s="56"/>
      <c r="H191" s="218"/>
      <c r="I191" s="218"/>
      <c r="J191" s="218"/>
      <c r="K191" s="218"/>
      <c r="L191" s="218"/>
      <c r="M191" s="218"/>
      <c r="N191" s="218"/>
      <c r="O191" s="218"/>
      <c r="P191" s="218"/>
      <c r="Q191" s="218"/>
      <c r="R191" s="218"/>
      <c r="S191" s="218"/>
      <c r="T191" s="218"/>
      <c r="U191" s="218"/>
      <c r="X191" s="219"/>
      <c r="AA191" s="56"/>
      <c r="AF191" s="56"/>
      <c r="AG191" s="14"/>
    </row>
    <row r="192" ht="15.75" hidden="1" customHeight="1">
      <c r="B192" s="216"/>
      <c r="C192" s="216"/>
      <c r="D192" s="56"/>
      <c r="E192" s="56"/>
      <c r="F192" s="56"/>
      <c r="H192" s="218"/>
      <c r="I192" s="218"/>
      <c r="J192" s="218"/>
      <c r="K192" s="218"/>
      <c r="L192" s="218"/>
      <c r="M192" s="218"/>
      <c r="N192" s="218"/>
      <c r="O192" s="218"/>
      <c r="P192" s="218"/>
      <c r="Q192" s="218"/>
      <c r="R192" s="218"/>
      <c r="S192" s="218"/>
      <c r="T192" s="218"/>
      <c r="U192" s="218"/>
      <c r="X192" s="219"/>
      <c r="AA192" s="56"/>
      <c r="AF192" s="56"/>
      <c r="AG192" s="14"/>
    </row>
    <row r="193" ht="15.75" hidden="1" customHeight="1">
      <c r="B193" s="216"/>
      <c r="C193" s="216"/>
      <c r="D193" s="56"/>
      <c r="E193" s="56"/>
      <c r="F193" s="56"/>
      <c r="H193" s="218"/>
      <c r="I193" s="218"/>
      <c r="J193" s="218"/>
      <c r="K193" s="218"/>
      <c r="L193" s="218"/>
      <c r="M193" s="218"/>
      <c r="N193" s="218"/>
      <c r="O193" s="218"/>
      <c r="P193" s="218"/>
      <c r="Q193" s="218"/>
      <c r="R193" s="218"/>
      <c r="S193" s="218"/>
      <c r="T193" s="218"/>
      <c r="U193" s="218"/>
      <c r="X193" s="219"/>
      <c r="AA193" s="56"/>
      <c r="AF193" s="56"/>
      <c r="AG193" s="14"/>
    </row>
    <row r="194" ht="15.75" hidden="1" customHeight="1">
      <c r="B194" s="216"/>
      <c r="C194" s="216"/>
      <c r="D194" s="56"/>
      <c r="E194" s="56"/>
      <c r="F194" s="56"/>
      <c r="H194" s="218"/>
      <c r="I194" s="218"/>
      <c r="J194" s="218"/>
      <c r="K194" s="218"/>
      <c r="L194" s="218"/>
      <c r="M194" s="218"/>
      <c r="N194" s="218"/>
      <c r="O194" s="218"/>
      <c r="P194" s="218"/>
      <c r="Q194" s="218"/>
      <c r="R194" s="218"/>
      <c r="S194" s="218"/>
      <c r="T194" s="218"/>
      <c r="U194" s="218"/>
      <c r="X194" s="219"/>
      <c r="AA194" s="56"/>
      <c r="AF194" s="56"/>
      <c r="AG194" s="14"/>
    </row>
    <row r="195" ht="15.75" hidden="1" customHeight="1">
      <c r="B195" s="216"/>
      <c r="C195" s="216"/>
      <c r="D195" s="56"/>
      <c r="E195" s="56"/>
      <c r="F195" s="56"/>
      <c r="H195" s="218"/>
      <c r="I195" s="218"/>
      <c r="J195" s="218"/>
      <c r="K195" s="218"/>
      <c r="L195" s="218"/>
      <c r="M195" s="218"/>
      <c r="N195" s="218"/>
      <c r="O195" s="218"/>
      <c r="P195" s="218"/>
      <c r="Q195" s="218"/>
      <c r="R195" s="218"/>
      <c r="S195" s="218"/>
      <c r="T195" s="218"/>
      <c r="U195" s="218"/>
      <c r="X195" s="219"/>
      <c r="AA195" s="56"/>
      <c r="AF195" s="56"/>
      <c r="AG195" s="14"/>
    </row>
    <row r="196" ht="15.75" hidden="1" customHeight="1">
      <c r="B196" s="216"/>
      <c r="C196" s="216"/>
      <c r="D196" s="56"/>
      <c r="E196" s="56"/>
      <c r="F196" s="56"/>
      <c r="H196" s="218"/>
      <c r="I196" s="218"/>
      <c r="J196" s="218"/>
      <c r="K196" s="218"/>
      <c r="L196" s="218"/>
      <c r="M196" s="218"/>
      <c r="N196" s="218"/>
      <c r="O196" s="218"/>
      <c r="P196" s="218"/>
      <c r="Q196" s="218"/>
      <c r="R196" s="218"/>
      <c r="S196" s="218"/>
      <c r="T196" s="218"/>
      <c r="U196" s="218"/>
      <c r="X196" s="219"/>
      <c r="AA196" s="56"/>
      <c r="AF196" s="56"/>
      <c r="AG196" s="14"/>
    </row>
    <row r="197" ht="15.75" hidden="1" customHeight="1">
      <c r="B197" s="216"/>
      <c r="C197" s="216"/>
      <c r="D197" s="56"/>
      <c r="E197" s="56"/>
      <c r="F197" s="56"/>
      <c r="H197" s="218"/>
      <c r="I197" s="218"/>
      <c r="J197" s="218"/>
      <c r="K197" s="218"/>
      <c r="L197" s="218"/>
      <c r="M197" s="218"/>
      <c r="N197" s="218"/>
      <c r="O197" s="218"/>
      <c r="P197" s="218"/>
      <c r="Q197" s="218"/>
      <c r="R197" s="218"/>
      <c r="S197" s="218"/>
      <c r="T197" s="218"/>
      <c r="U197" s="218"/>
      <c r="X197" s="219"/>
      <c r="AA197" s="56"/>
      <c r="AF197" s="56"/>
      <c r="AG197" s="14"/>
    </row>
    <row r="198" ht="15.75" hidden="1" customHeight="1">
      <c r="B198" s="216"/>
      <c r="C198" s="216"/>
      <c r="D198" s="56"/>
      <c r="E198" s="56"/>
      <c r="F198" s="56"/>
      <c r="H198" s="218"/>
      <c r="I198" s="218"/>
      <c r="J198" s="218"/>
      <c r="K198" s="218"/>
      <c r="L198" s="218"/>
      <c r="M198" s="218"/>
      <c r="N198" s="218"/>
      <c r="O198" s="218"/>
      <c r="P198" s="218"/>
      <c r="Q198" s="218"/>
      <c r="R198" s="218"/>
      <c r="S198" s="218"/>
      <c r="T198" s="218"/>
      <c r="U198" s="218"/>
      <c r="X198" s="219"/>
      <c r="AA198" s="56"/>
      <c r="AF198" s="56"/>
      <c r="AG198" s="14"/>
    </row>
    <row r="199" ht="15.75" hidden="1" customHeight="1">
      <c r="B199" s="216"/>
      <c r="C199" s="216"/>
      <c r="D199" s="56"/>
      <c r="E199" s="56"/>
      <c r="F199" s="56"/>
      <c r="H199" s="218"/>
      <c r="I199" s="218"/>
      <c r="J199" s="218"/>
      <c r="K199" s="218"/>
      <c r="L199" s="218"/>
      <c r="M199" s="218"/>
      <c r="N199" s="218"/>
      <c r="O199" s="218"/>
      <c r="P199" s="218"/>
      <c r="Q199" s="218"/>
      <c r="R199" s="218"/>
      <c r="S199" s="218"/>
      <c r="T199" s="218"/>
      <c r="U199" s="218"/>
      <c r="X199" s="219"/>
      <c r="AA199" s="56"/>
      <c r="AF199" s="56"/>
      <c r="AG199" s="14"/>
    </row>
    <row r="200" ht="15.75" hidden="1" customHeight="1">
      <c r="B200" s="216"/>
      <c r="C200" s="216"/>
      <c r="D200" s="56"/>
      <c r="E200" s="56"/>
      <c r="F200" s="56"/>
      <c r="H200" s="218"/>
      <c r="I200" s="218"/>
      <c r="J200" s="218"/>
      <c r="K200" s="218"/>
      <c r="L200" s="218"/>
      <c r="M200" s="218"/>
      <c r="N200" s="218"/>
      <c r="O200" s="218"/>
      <c r="P200" s="218"/>
      <c r="Q200" s="218"/>
      <c r="R200" s="218"/>
      <c r="S200" s="218"/>
      <c r="T200" s="218"/>
      <c r="U200" s="218"/>
      <c r="X200" s="219"/>
      <c r="AA200" s="56"/>
      <c r="AF200" s="56"/>
      <c r="AG200" s="14"/>
    </row>
    <row r="201" ht="15.75" hidden="1" customHeight="1">
      <c r="B201" s="216"/>
      <c r="C201" s="216"/>
      <c r="D201" s="56"/>
      <c r="E201" s="56"/>
      <c r="F201" s="56"/>
      <c r="H201" s="218"/>
      <c r="I201" s="218"/>
      <c r="J201" s="218"/>
      <c r="K201" s="218"/>
      <c r="L201" s="218"/>
      <c r="M201" s="218"/>
      <c r="N201" s="218"/>
      <c r="O201" s="218"/>
      <c r="P201" s="218"/>
      <c r="Q201" s="218"/>
      <c r="R201" s="218"/>
      <c r="S201" s="218"/>
      <c r="T201" s="218"/>
      <c r="U201" s="218"/>
      <c r="X201" s="219"/>
      <c r="AA201" s="56"/>
      <c r="AF201" s="56"/>
      <c r="AG201" s="14"/>
    </row>
    <row r="202" ht="15.75" hidden="1" customHeight="1">
      <c r="B202" s="216"/>
      <c r="C202" s="216"/>
      <c r="D202" s="56"/>
      <c r="E202" s="56"/>
      <c r="F202" s="56"/>
      <c r="H202" s="218"/>
      <c r="I202" s="218"/>
      <c r="J202" s="218"/>
      <c r="K202" s="218"/>
      <c r="L202" s="218"/>
      <c r="M202" s="218"/>
      <c r="N202" s="218"/>
      <c r="O202" s="218"/>
      <c r="P202" s="218"/>
      <c r="Q202" s="218"/>
      <c r="R202" s="218"/>
      <c r="S202" s="218"/>
      <c r="T202" s="218"/>
      <c r="U202" s="218"/>
      <c r="X202" s="219"/>
      <c r="AA202" s="56"/>
      <c r="AF202" s="56"/>
      <c r="AG202" s="14"/>
    </row>
    <row r="203" ht="15.75" hidden="1" customHeight="1">
      <c r="B203" s="216"/>
      <c r="C203" s="216"/>
      <c r="D203" s="56"/>
      <c r="E203" s="56"/>
      <c r="F203" s="56"/>
      <c r="H203" s="218"/>
      <c r="I203" s="218"/>
      <c r="J203" s="218"/>
      <c r="K203" s="218"/>
      <c r="L203" s="218"/>
      <c r="M203" s="218"/>
      <c r="N203" s="218"/>
      <c r="O203" s="218"/>
      <c r="P203" s="218"/>
      <c r="Q203" s="218"/>
      <c r="R203" s="218"/>
      <c r="S203" s="218"/>
      <c r="T203" s="218"/>
      <c r="U203" s="218"/>
      <c r="X203" s="219"/>
      <c r="AA203" s="56"/>
      <c r="AF203" s="56"/>
      <c r="AG203" s="14"/>
    </row>
    <row r="204" ht="15.75" hidden="1" customHeight="1">
      <c r="B204" s="216"/>
      <c r="C204" s="216"/>
      <c r="D204" s="56"/>
      <c r="E204" s="56"/>
      <c r="F204" s="56"/>
      <c r="H204" s="218"/>
      <c r="I204" s="218"/>
      <c r="J204" s="218"/>
      <c r="K204" s="218"/>
      <c r="L204" s="218"/>
      <c r="M204" s="218"/>
      <c r="N204" s="218"/>
      <c r="O204" s="218"/>
      <c r="P204" s="218"/>
      <c r="Q204" s="218"/>
      <c r="R204" s="218"/>
      <c r="S204" s="218"/>
      <c r="T204" s="218"/>
      <c r="U204" s="218"/>
      <c r="X204" s="219"/>
      <c r="AA204" s="56"/>
      <c r="AF204" s="56"/>
      <c r="AG204" s="14"/>
    </row>
    <row r="205" ht="15.75" hidden="1" customHeight="1">
      <c r="B205" s="216"/>
      <c r="C205" s="216"/>
      <c r="D205" s="56"/>
      <c r="E205" s="56"/>
      <c r="F205" s="56"/>
      <c r="H205" s="218"/>
      <c r="I205" s="218"/>
      <c r="J205" s="218"/>
      <c r="K205" s="218"/>
      <c r="L205" s="218"/>
      <c r="M205" s="218"/>
      <c r="N205" s="218"/>
      <c r="O205" s="218"/>
      <c r="P205" s="218"/>
      <c r="Q205" s="218"/>
      <c r="R205" s="218"/>
      <c r="S205" s="218"/>
      <c r="T205" s="218"/>
      <c r="U205" s="218"/>
      <c r="X205" s="219"/>
      <c r="AA205" s="56"/>
      <c r="AF205" s="56"/>
      <c r="AG205" s="14"/>
    </row>
    <row r="206" ht="15.75" hidden="1" customHeight="1">
      <c r="B206" s="216"/>
      <c r="C206" s="216"/>
      <c r="D206" s="56"/>
      <c r="E206" s="56"/>
      <c r="F206" s="56"/>
      <c r="H206" s="218"/>
      <c r="I206" s="218"/>
      <c r="J206" s="218"/>
      <c r="K206" s="218"/>
      <c r="L206" s="218"/>
      <c r="M206" s="218"/>
      <c r="N206" s="218"/>
      <c r="O206" s="218"/>
      <c r="P206" s="218"/>
      <c r="Q206" s="218"/>
      <c r="R206" s="218"/>
      <c r="S206" s="218"/>
      <c r="T206" s="218"/>
      <c r="U206" s="218"/>
      <c r="X206" s="219"/>
      <c r="AA206" s="56"/>
      <c r="AF206" s="56"/>
      <c r="AG206" s="14"/>
    </row>
    <row r="207" ht="15.75" hidden="1" customHeight="1">
      <c r="B207" s="216"/>
      <c r="C207" s="216"/>
      <c r="D207" s="56"/>
      <c r="E207" s="56"/>
      <c r="F207" s="56"/>
      <c r="H207" s="218"/>
      <c r="I207" s="218"/>
      <c r="J207" s="218"/>
      <c r="K207" s="218"/>
      <c r="L207" s="218"/>
      <c r="M207" s="218"/>
      <c r="N207" s="218"/>
      <c r="O207" s="218"/>
      <c r="P207" s="218"/>
      <c r="Q207" s="218"/>
      <c r="R207" s="218"/>
      <c r="S207" s="218"/>
      <c r="T207" s="218"/>
      <c r="U207" s="218"/>
      <c r="X207" s="219"/>
      <c r="AA207" s="56"/>
      <c r="AF207" s="56"/>
      <c r="AG207" s="14"/>
    </row>
    <row r="208" ht="15.75" hidden="1" customHeight="1">
      <c r="B208" s="216"/>
      <c r="C208" s="216"/>
      <c r="D208" s="56"/>
      <c r="E208" s="56"/>
      <c r="F208" s="56"/>
      <c r="H208" s="218"/>
      <c r="I208" s="218"/>
      <c r="J208" s="218"/>
      <c r="K208" s="218"/>
      <c r="L208" s="218"/>
      <c r="M208" s="218"/>
      <c r="N208" s="218"/>
      <c r="O208" s="218"/>
      <c r="P208" s="218"/>
      <c r="Q208" s="218"/>
      <c r="R208" s="218"/>
      <c r="S208" s="218"/>
      <c r="T208" s="218"/>
      <c r="U208" s="218"/>
      <c r="X208" s="219"/>
      <c r="AA208" s="56"/>
      <c r="AF208" s="56"/>
      <c r="AG208" s="14"/>
    </row>
    <row r="209" ht="15.75" hidden="1" customHeight="1">
      <c r="B209" s="216"/>
      <c r="C209" s="216"/>
      <c r="D209" s="56"/>
      <c r="E209" s="56"/>
      <c r="F209" s="56"/>
      <c r="H209" s="218"/>
      <c r="I209" s="218"/>
      <c r="J209" s="218"/>
      <c r="K209" s="218"/>
      <c r="L209" s="218"/>
      <c r="M209" s="218"/>
      <c r="N209" s="218"/>
      <c r="O209" s="218"/>
      <c r="P209" s="218"/>
      <c r="Q209" s="218"/>
      <c r="R209" s="218"/>
      <c r="S209" s="218"/>
      <c r="T209" s="218"/>
      <c r="U209" s="218"/>
      <c r="X209" s="219"/>
      <c r="AA209" s="56"/>
      <c r="AF209" s="56"/>
      <c r="AG209" s="14"/>
    </row>
    <row r="210" ht="15.75" hidden="1" customHeight="1">
      <c r="B210" s="216"/>
      <c r="C210" s="216"/>
      <c r="D210" s="56"/>
      <c r="E210" s="56"/>
      <c r="F210" s="56"/>
      <c r="H210" s="218"/>
      <c r="I210" s="218"/>
      <c r="J210" s="218"/>
      <c r="K210" s="218"/>
      <c r="L210" s="218"/>
      <c r="M210" s="218"/>
      <c r="N210" s="218"/>
      <c r="O210" s="218"/>
      <c r="P210" s="218"/>
      <c r="Q210" s="218"/>
      <c r="R210" s="218"/>
      <c r="S210" s="218"/>
      <c r="T210" s="218"/>
      <c r="U210" s="218"/>
      <c r="X210" s="219"/>
      <c r="AA210" s="56"/>
      <c r="AF210" s="56"/>
      <c r="AG210" s="14"/>
    </row>
    <row r="211" ht="15.75" hidden="1" customHeight="1">
      <c r="B211" s="216"/>
      <c r="C211" s="216"/>
      <c r="D211" s="56"/>
      <c r="E211" s="56"/>
      <c r="F211" s="56"/>
      <c r="H211" s="218"/>
      <c r="I211" s="218"/>
      <c r="J211" s="218"/>
      <c r="K211" s="218"/>
      <c r="L211" s="218"/>
      <c r="M211" s="218"/>
      <c r="N211" s="218"/>
      <c r="O211" s="218"/>
      <c r="P211" s="218"/>
      <c r="Q211" s="218"/>
      <c r="R211" s="218"/>
      <c r="S211" s="218"/>
      <c r="T211" s="218"/>
      <c r="U211" s="218"/>
      <c r="X211" s="219"/>
      <c r="AA211" s="56"/>
      <c r="AF211" s="56"/>
      <c r="AG211" s="14"/>
    </row>
    <row r="212" ht="15.75" hidden="1" customHeight="1">
      <c r="B212" s="216"/>
      <c r="C212" s="216"/>
      <c r="D212" s="56"/>
      <c r="E212" s="56"/>
      <c r="F212" s="56"/>
      <c r="H212" s="218"/>
      <c r="I212" s="218"/>
      <c r="J212" s="218"/>
      <c r="K212" s="218"/>
      <c r="L212" s="218"/>
      <c r="M212" s="218"/>
      <c r="N212" s="218"/>
      <c r="O212" s="218"/>
      <c r="P212" s="218"/>
      <c r="Q212" s="218"/>
      <c r="R212" s="218"/>
      <c r="S212" s="218"/>
      <c r="T212" s="218"/>
      <c r="U212" s="218"/>
      <c r="X212" s="219"/>
      <c r="AA212" s="56"/>
      <c r="AF212" s="56"/>
      <c r="AG212" s="14"/>
    </row>
    <row r="213" ht="15.75" hidden="1" customHeight="1">
      <c r="B213" s="216"/>
      <c r="C213" s="216"/>
      <c r="D213" s="56"/>
      <c r="E213" s="56"/>
      <c r="F213" s="56"/>
      <c r="H213" s="218"/>
      <c r="I213" s="218"/>
      <c r="J213" s="218"/>
      <c r="K213" s="218"/>
      <c r="L213" s="218"/>
      <c r="M213" s="218"/>
      <c r="N213" s="218"/>
      <c r="O213" s="218"/>
      <c r="P213" s="218"/>
      <c r="Q213" s="218"/>
      <c r="R213" s="218"/>
      <c r="S213" s="218"/>
      <c r="T213" s="218"/>
      <c r="U213" s="218"/>
      <c r="X213" s="219"/>
      <c r="AA213" s="56"/>
      <c r="AF213" s="56"/>
      <c r="AG213" s="14"/>
    </row>
    <row r="214" ht="15.75" hidden="1" customHeight="1">
      <c r="B214" s="216"/>
      <c r="C214" s="216"/>
      <c r="D214" s="56"/>
      <c r="E214" s="56"/>
      <c r="F214" s="56"/>
      <c r="H214" s="218"/>
      <c r="I214" s="218"/>
      <c r="J214" s="218"/>
      <c r="K214" s="218"/>
      <c r="L214" s="218"/>
      <c r="M214" s="218"/>
      <c r="N214" s="218"/>
      <c r="O214" s="218"/>
      <c r="P214" s="218"/>
      <c r="Q214" s="218"/>
      <c r="R214" s="218"/>
      <c r="S214" s="218"/>
      <c r="T214" s="218"/>
      <c r="U214" s="218"/>
      <c r="X214" s="219"/>
      <c r="AA214" s="56"/>
      <c r="AF214" s="56"/>
      <c r="AG214" s="14"/>
    </row>
    <row r="215" ht="15.75" hidden="1" customHeight="1">
      <c r="B215" s="216"/>
      <c r="C215" s="216"/>
      <c r="D215" s="56"/>
      <c r="E215" s="56"/>
      <c r="F215" s="56"/>
      <c r="H215" s="218"/>
      <c r="I215" s="218"/>
      <c r="J215" s="218"/>
      <c r="K215" s="218"/>
      <c r="L215" s="218"/>
      <c r="M215" s="218"/>
      <c r="N215" s="218"/>
      <c r="O215" s="218"/>
      <c r="P215" s="218"/>
      <c r="Q215" s="218"/>
      <c r="R215" s="218"/>
      <c r="S215" s="218"/>
      <c r="T215" s="218"/>
      <c r="U215" s="218"/>
      <c r="X215" s="219"/>
      <c r="AA215" s="56"/>
      <c r="AF215" s="56"/>
      <c r="AG215" s="14"/>
    </row>
    <row r="216" ht="15.75" hidden="1" customHeight="1">
      <c r="B216" s="216"/>
      <c r="C216" s="216"/>
      <c r="D216" s="56"/>
      <c r="E216" s="56"/>
      <c r="F216" s="56"/>
      <c r="H216" s="218"/>
      <c r="I216" s="218"/>
      <c r="J216" s="218"/>
      <c r="K216" s="218"/>
      <c r="L216" s="218"/>
      <c r="M216" s="218"/>
      <c r="N216" s="218"/>
      <c r="O216" s="218"/>
      <c r="P216" s="218"/>
      <c r="Q216" s="218"/>
      <c r="R216" s="218"/>
      <c r="S216" s="218"/>
      <c r="T216" s="218"/>
      <c r="U216" s="218"/>
      <c r="X216" s="219"/>
      <c r="AA216" s="56"/>
      <c r="AF216" s="56"/>
      <c r="AG216" s="14"/>
    </row>
    <row r="217" ht="15.75" hidden="1" customHeight="1">
      <c r="B217" s="216"/>
      <c r="C217" s="216"/>
      <c r="D217" s="56"/>
      <c r="E217" s="56"/>
      <c r="F217" s="56"/>
      <c r="H217" s="218"/>
      <c r="I217" s="218"/>
      <c r="J217" s="218"/>
      <c r="K217" s="218"/>
      <c r="L217" s="218"/>
      <c r="M217" s="218"/>
      <c r="N217" s="218"/>
      <c r="O217" s="218"/>
      <c r="P217" s="218"/>
      <c r="Q217" s="218"/>
      <c r="R217" s="218"/>
      <c r="S217" s="218"/>
      <c r="T217" s="218"/>
      <c r="U217" s="218"/>
      <c r="X217" s="219"/>
      <c r="AA217" s="56"/>
      <c r="AF217" s="56"/>
      <c r="AG217" s="14"/>
    </row>
    <row r="218" ht="15.75" hidden="1" customHeight="1">
      <c r="B218" s="216"/>
      <c r="C218" s="216"/>
      <c r="D218" s="56"/>
      <c r="E218" s="56"/>
      <c r="F218" s="56"/>
      <c r="H218" s="218"/>
      <c r="I218" s="218"/>
      <c r="J218" s="218"/>
      <c r="K218" s="218"/>
      <c r="L218" s="218"/>
      <c r="M218" s="218"/>
      <c r="N218" s="218"/>
      <c r="O218" s="218"/>
      <c r="P218" s="218"/>
      <c r="Q218" s="218"/>
      <c r="R218" s="218"/>
      <c r="S218" s="218"/>
      <c r="T218" s="218"/>
      <c r="U218" s="218"/>
      <c r="X218" s="219"/>
      <c r="AA218" s="56"/>
      <c r="AF218" s="56"/>
      <c r="AG218" s="14"/>
    </row>
    <row r="219" ht="15.75" hidden="1" customHeight="1">
      <c r="B219" s="216"/>
      <c r="C219" s="216"/>
      <c r="D219" s="56"/>
      <c r="E219" s="56"/>
      <c r="F219" s="56"/>
      <c r="H219" s="218"/>
      <c r="I219" s="218"/>
      <c r="J219" s="218"/>
      <c r="K219" s="218"/>
      <c r="L219" s="218"/>
      <c r="M219" s="218"/>
      <c r="N219" s="218"/>
      <c r="O219" s="218"/>
      <c r="P219" s="218"/>
      <c r="Q219" s="218"/>
      <c r="R219" s="218"/>
      <c r="S219" s="218"/>
      <c r="T219" s="218"/>
      <c r="U219" s="218"/>
      <c r="X219" s="219"/>
      <c r="AA219" s="56"/>
      <c r="AF219" s="56"/>
      <c r="AG219" s="14"/>
    </row>
    <row r="220" ht="15.75" hidden="1" customHeight="1">
      <c r="B220" s="216"/>
      <c r="C220" s="216"/>
      <c r="D220" s="56"/>
      <c r="E220" s="56"/>
      <c r="F220" s="56"/>
      <c r="H220" s="218"/>
      <c r="I220" s="218"/>
      <c r="J220" s="218"/>
      <c r="K220" s="218"/>
      <c r="L220" s="218"/>
      <c r="M220" s="218"/>
      <c r="N220" s="218"/>
      <c r="O220" s="218"/>
      <c r="P220" s="218"/>
      <c r="Q220" s="218"/>
      <c r="R220" s="218"/>
      <c r="S220" s="218"/>
      <c r="T220" s="218"/>
      <c r="U220" s="218"/>
      <c r="X220" s="219"/>
      <c r="AA220" s="56"/>
      <c r="AF220" s="56"/>
      <c r="AG220" s="14"/>
    </row>
    <row r="221" ht="15.75" hidden="1" customHeight="1">
      <c r="B221" s="216"/>
      <c r="C221" s="216"/>
      <c r="D221" s="56"/>
      <c r="E221" s="56"/>
      <c r="F221" s="56"/>
      <c r="H221" s="218"/>
      <c r="I221" s="218"/>
      <c r="J221" s="218"/>
      <c r="K221" s="218"/>
      <c r="L221" s="218"/>
      <c r="M221" s="218"/>
      <c r="N221" s="218"/>
      <c r="O221" s="218"/>
      <c r="P221" s="218"/>
      <c r="Q221" s="218"/>
      <c r="R221" s="218"/>
      <c r="S221" s="218"/>
      <c r="T221" s="218"/>
      <c r="U221" s="218"/>
      <c r="X221" s="219"/>
      <c r="AA221" s="56"/>
      <c r="AF221" s="56"/>
      <c r="AG221" s="14"/>
    </row>
    <row r="222" ht="15.75" hidden="1" customHeight="1">
      <c r="B222" s="216"/>
      <c r="C222" s="216"/>
      <c r="D222" s="56"/>
      <c r="E222" s="56"/>
      <c r="F222" s="56"/>
      <c r="H222" s="218"/>
      <c r="I222" s="218"/>
      <c r="J222" s="218"/>
      <c r="K222" s="218"/>
      <c r="L222" s="218"/>
      <c r="M222" s="218"/>
      <c r="N222" s="218"/>
      <c r="O222" s="218"/>
      <c r="P222" s="218"/>
      <c r="Q222" s="218"/>
      <c r="R222" s="218"/>
      <c r="S222" s="218"/>
      <c r="T222" s="218"/>
      <c r="U222" s="218"/>
      <c r="X222" s="219"/>
      <c r="AA222" s="56"/>
      <c r="AF222" s="56"/>
      <c r="AG222" s="14"/>
    </row>
    <row r="223" ht="15.75" hidden="1" customHeight="1">
      <c r="B223" s="216"/>
      <c r="C223" s="216"/>
      <c r="D223" s="56"/>
      <c r="E223" s="56"/>
      <c r="F223" s="56"/>
      <c r="H223" s="218"/>
      <c r="I223" s="218"/>
      <c r="J223" s="218"/>
      <c r="K223" s="218"/>
      <c r="L223" s="218"/>
      <c r="M223" s="218"/>
      <c r="N223" s="218"/>
      <c r="O223" s="218"/>
      <c r="P223" s="218"/>
      <c r="Q223" s="218"/>
      <c r="R223" s="218"/>
      <c r="S223" s="218"/>
      <c r="T223" s="218"/>
      <c r="U223" s="218"/>
      <c r="X223" s="219"/>
      <c r="AA223" s="56"/>
      <c r="AF223" s="56"/>
      <c r="AG223" s="14"/>
    </row>
    <row r="224" ht="15.75" hidden="1" customHeight="1">
      <c r="B224" s="216"/>
      <c r="C224" s="216"/>
      <c r="D224" s="56"/>
      <c r="E224" s="56"/>
      <c r="F224" s="56"/>
      <c r="H224" s="218"/>
      <c r="I224" s="218"/>
      <c r="J224" s="218"/>
      <c r="K224" s="218"/>
      <c r="L224" s="218"/>
      <c r="M224" s="218"/>
      <c r="N224" s="218"/>
      <c r="O224" s="218"/>
      <c r="P224" s="218"/>
      <c r="Q224" s="218"/>
      <c r="R224" s="218"/>
      <c r="S224" s="218"/>
      <c r="T224" s="218"/>
      <c r="U224" s="218"/>
      <c r="X224" s="219"/>
      <c r="AA224" s="56"/>
      <c r="AF224" s="56"/>
      <c r="AG224" s="14"/>
    </row>
    <row r="225" ht="15.75" hidden="1" customHeight="1">
      <c r="B225" s="216"/>
      <c r="C225" s="216"/>
      <c r="D225" s="56"/>
      <c r="E225" s="56"/>
      <c r="F225" s="56"/>
      <c r="H225" s="218"/>
      <c r="I225" s="218"/>
      <c r="J225" s="218"/>
      <c r="K225" s="218"/>
      <c r="L225" s="218"/>
      <c r="M225" s="218"/>
      <c r="N225" s="218"/>
      <c r="O225" s="218"/>
      <c r="P225" s="218"/>
      <c r="Q225" s="218"/>
      <c r="R225" s="218"/>
      <c r="S225" s="218"/>
      <c r="T225" s="218"/>
      <c r="U225" s="218"/>
      <c r="X225" s="219"/>
      <c r="AA225" s="56"/>
      <c r="AF225" s="56"/>
      <c r="AG225" s="14"/>
    </row>
    <row r="226" ht="15.75" hidden="1" customHeight="1">
      <c r="B226" s="216"/>
      <c r="C226" s="216"/>
      <c r="D226" s="56"/>
      <c r="E226" s="56"/>
      <c r="F226" s="56"/>
      <c r="H226" s="218"/>
      <c r="I226" s="218"/>
      <c r="J226" s="218"/>
      <c r="K226" s="218"/>
      <c r="L226" s="218"/>
      <c r="M226" s="218"/>
      <c r="N226" s="218"/>
      <c r="O226" s="218"/>
      <c r="P226" s="218"/>
      <c r="Q226" s="218"/>
      <c r="R226" s="218"/>
      <c r="S226" s="218"/>
      <c r="T226" s="218"/>
      <c r="U226" s="218"/>
      <c r="X226" s="219"/>
      <c r="AA226" s="56"/>
      <c r="AF226" s="56"/>
      <c r="AG226" s="14"/>
    </row>
    <row r="227" ht="15.75" hidden="1" customHeight="1">
      <c r="B227" s="216"/>
      <c r="C227" s="216"/>
      <c r="D227" s="56"/>
      <c r="E227" s="56"/>
      <c r="F227" s="56"/>
      <c r="H227" s="218"/>
      <c r="I227" s="218"/>
      <c r="J227" s="218"/>
      <c r="K227" s="218"/>
      <c r="L227" s="218"/>
      <c r="M227" s="218"/>
      <c r="N227" s="218"/>
      <c r="O227" s="218"/>
      <c r="P227" s="218"/>
      <c r="Q227" s="218"/>
      <c r="R227" s="218"/>
      <c r="S227" s="218"/>
      <c r="T227" s="218"/>
      <c r="U227" s="218"/>
      <c r="X227" s="219"/>
      <c r="AA227" s="56"/>
      <c r="AF227" s="56"/>
      <c r="AG227" s="14"/>
    </row>
    <row r="228" ht="15.75" hidden="1" customHeight="1">
      <c r="B228" s="216"/>
      <c r="C228" s="216"/>
      <c r="D228" s="56"/>
      <c r="E228" s="56"/>
      <c r="F228" s="56"/>
      <c r="H228" s="218"/>
      <c r="I228" s="218"/>
      <c r="J228" s="218"/>
      <c r="K228" s="218"/>
      <c r="L228" s="218"/>
      <c r="M228" s="218"/>
      <c r="N228" s="218"/>
      <c r="O228" s="218"/>
      <c r="P228" s="218"/>
      <c r="Q228" s="218"/>
      <c r="R228" s="218"/>
      <c r="S228" s="218"/>
      <c r="T228" s="218"/>
      <c r="U228" s="218"/>
      <c r="X228" s="219"/>
      <c r="AA228" s="56"/>
      <c r="AF228" s="56"/>
      <c r="AG228" s="14"/>
    </row>
    <row r="229" ht="15.75" hidden="1" customHeight="1">
      <c r="B229" s="216"/>
      <c r="C229" s="216"/>
      <c r="D229" s="56"/>
      <c r="E229" s="56"/>
      <c r="F229" s="56"/>
      <c r="H229" s="218"/>
      <c r="I229" s="218"/>
      <c r="J229" s="218"/>
      <c r="K229" s="218"/>
      <c r="L229" s="218"/>
      <c r="M229" s="218"/>
      <c r="N229" s="218"/>
      <c r="O229" s="218"/>
      <c r="P229" s="218"/>
      <c r="Q229" s="218"/>
      <c r="R229" s="218"/>
      <c r="S229" s="218"/>
      <c r="T229" s="218"/>
      <c r="U229" s="218"/>
      <c r="X229" s="219"/>
      <c r="AA229" s="56"/>
      <c r="AF229" s="56"/>
      <c r="AG229" s="14"/>
    </row>
    <row r="230" ht="15.75" hidden="1" customHeight="1">
      <c r="B230" s="216"/>
      <c r="C230" s="216"/>
      <c r="D230" s="56"/>
      <c r="E230" s="56"/>
      <c r="F230" s="56"/>
      <c r="H230" s="218"/>
      <c r="I230" s="218"/>
      <c r="J230" s="218"/>
      <c r="K230" s="218"/>
      <c r="L230" s="218"/>
      <c r="M230" s="218"/>
      <c r="N230" s="218"/>
      <c r="O230" s="218"/>
      <c r="P230" s="218"/>
      <c r="Q230" s="218"/>
      <c r="R230" s="218"/>
      <c r="S230" s="218"/>
      <c r="T230" s="218"/>
      <c r="U230" s="218"/>
      <c r="X230" s="219"/>
      <c r="AA230" s="56"/>
      <c r="AF230" s="56"/>
      <c r="AG230" s="14"/>
    </row>
    <row r="231" ht="15.75" hidden="1" customHeight="1">
      <c r="B231" s="216"/>
      <c r="C231" s="216"/>
      <c r="D231" s="56"/>
      <c r="E231" s="56"/>
      <c r="F231" s="56"/>
      <c r="H231" s="218"/>
      <c r="I231" s="218"/>
      <c r="J231" s="218"/>
      <c r="K231" s="218"/>
      <c r="L231" s="218"/>
      <c r="M231" s="218"/>
      <c r="N231" s="218"/>
      <c r="O231" s="218"/>
      <c r="P231" s="218"/>
      <c r="Q231" s="218"/>
      <c r="R231" s="218"/>
      <c r="S231" s="218"/>
      <c r="T231" s="218"/>
      <c r="U231" s="218"/>
      <c r="X231" s="219"/>
      <c r="AA231" s="56"/>
      <c r="AF231" s="56"/>
      <c r="AG231" s="14"/>
    </row>
    <row r="232" ht="15.75" hidden="1" customHeight="1">
      <c r="B232" s="216"/>
      <c r="C232" s="216"/>
      <c r="D232" s="56"/>
      <c r="E232" s="56"/>
      <c r="F232" s="56"/>
      <c r="H232" s="218"/>
      <c r="I232" s="218"/>
      <c r="J232" s="218"/>
      <c r="K232" s="218"/>
      <c r="L232" s="218"/>
      <c r="M232" s="218"/>
      <c r="N232" s="218"/>
      <c r="O232" s="218"/>
      <c r="P232" s="218"/>
      <c r="Q232" s="218"/>
      <c r="R232" s="218"/>
      <c r="S232" s="218"/>
      <c r="T232" s="218"/>
      <c r="U232" s="218"/>
      <c r="X232" s="219"/>
      <c r="AA232" s="56"/>
      <c r="AF232" s="56"/>
      <c r="AG232" s="14"/>
    </row>
    <row r="233" ht="15.75" hidden="1" customHeight="1">
      <c r="B233" s="216"/>
      <c r="C233" s="216"/>
      <c r="D233" s="56"/>
      <c r="E233" s="56"/>
      <c r="F233" s="56"/>
      <c r="H233" s="218"/>
      <c r="I233" s="218"/>
      <c r="J233" s="218"/>
      <c r="K233" s="218"/>
      <c r="L233" s="218"/>
      <c r="M233" s="218"/>
      <c r="N233" s="218"/>
      <c r="O233" s="218"/>
      <c r="P233" s="218"/>
      <c r="Q233" s="218"/>
      <c r="R233" s="218"/>
      <c r="S233" s="218"/>
      <c r="T233" s="218"/>
      <c r="U233" s="218"/>
      <c r="X233" s="219"/>
      <c r="AA233" s="56"/>
      <c r="AF233" s="56"/>
      <c r="AG233" s="14"/>
    </row>
    <row r="234" ht="15.75" hidden="1" customHeight="1">
      <c r="B234" s="216"/>
      <c r="C234" s="216"/>
      <c r="D234" s="56"/>
      <c r="E234" s="56"/>
      <c r="F234" s="56"/>
      <c r="H234" s="218"/>
      <c r="I234" s="218"/>
      <c r="J234" s="218"/>
      <c r="K234" s="218"/>
      <c r="L234" s="218"/>
      <c r="M234" s="218"/>
      <c r="N234" s="218"/>
      <c r="O234" s="218"/>
      <c r="P234" s="218"/>
      <c r="Q234" s="218"/>
      <c r="R234" s="218"/>
      <c r="S234" s="218"/>
      <c r="T234" s="218"/>
      <c r="U234" s="218"/>
      <c r="X234" s="219"/>
      <c r="AA234" s="56"/>
      <c r="AF234" s="56"/>
      <c r="AG234" s="14"/>
    </row>
    <row r="235" ht="15.75" hidden="1" customHeight="1">
      <c r="B235" s="216"/>
      <c r="C235" s="216"/>
      <c r="D235" s="56"/>
      <c r="E235" s="56"/>
      <c r="F235" s="56"/>
      <c r="H235" s="218"/>
      <c r="I235" s="218"/>
      <c r="J235" s="218"/>
      <c r="K235" s="218"/>
      <c r="L235" s="218"/>
      <c r="M235" s="218"/>
      <c r="N235" s="218"/>
      <c r="O235" s="218"/>
      <c r="P235" s="218"/>
      <c r="Q235" s="218"/>
      <c r="R235" s="218"/>
      <c r="S235" s="218"/>
      <c r="T235" s="218"/>
      <c r="U235" s="218"/>
      <c r="X235" s="219"/>
      <c r="AA235" s="56"/>
      <c r="AF235" s="56"/>
      <c r="AG235" s="14"/>
    </row>
    <row r="236" ht="15.75" hidden="1" customHeight="1">
      <c r="B236" s="216"/>
      <c r="C236" s="216"/>
      <c r="D236" s="56"/>
      <c r="E236" s="56"/>
      <c r="F236" s="56"/>
      <c r="H236" s="218"/>
      <c r="I236" s="218"/>
      <c r="J236" s="218"/>
      <c r="K236" s="218"/>
      <c r="L236" s="218"/>
      <c r="M236" s="218"/>
      <c r="N236" s="218"/>
      <c r="O236" s="218"/>
      <c r="P236" s="218"/>
      <c r="Q236" s="218"/>
      <c r="R236" s="218"/>
      <c r="S236" s="218"/>
      <c r="T236" s="218"/>
      <c r="U236" s="218"/>
      <c r="X236" s="219"/>
      <c r="AA236" s="56"/>
      <c r="AF236" s="56"/>
      <c r="AG236" s="14"/>
    </row>
    <row r="237" ht="15.75" hidden="1" customHeight="1">
      <c r="B237" s="216"/>
      <c r="C237" s="216"/>
      <c r="D237" s="56"/>
      <c r="E237" s="56"/>
      <c r="F237" s="56"/>
      <c r="H237" s="218"/>
      <c r="I237" s="218"/>
      <c r="J237" s="218"/>
      <c r="K237" s="218"/>
      <c r="L237" s="218"/>
      <c r="M237" s="218"/>
      <c r="N237" s="218"/>
      <c r="O237" s="218"/>
      <c r="P237" s="218"/>
      <c r="Q237" s="218"/>
      <c r="R237" s="218"/>
      <c r="S237" s="218"/>
      <c r="T237" s="218"/>
      <c r="U237" s="218"/>
      <c r="X237" s="219"/>
      <c r="AA237" s="56"/>
      <c r="AF237" s="56"/>
      <c r="AG237" s="14"/>
    </row>
    <row r="238" ht="15.75" hidden="1" customHeight="1">
      <c r="B238" s="216"/>
      <c r="C238" s="216"/>
      <c r="D238" s="56"/>
      <c r="E238" s="56"/>
      <c r="F238" s="56"/>
      <c r="H238" s="218"/>
      <c r="I238" s="218"/>
      <c r="J238" s="218"/>
      <c r="K238" s="218"/>
      <c r="L238" s="218"/>
      <c r="M238" s="218"/>
      <c r="N238" s="218"/>
      <c r="O238" s="218"/>
      <c r="P238" s="218"/>
      <c r="Q238" s="218"/>
      <c r="R238" s="218"/>
      <c r="S238" s="218"/>
      <c r="T238" s="218"/>
      <c r="U238" s="218"/>
      <c r="X238" s="219"/>
      <c r="AA238" s="56"/>
      <c r="AF238" s="56"/>
      <c r="AG238" s="14"/>
    </row>
    <row r="239" ht="15.75" hidden="1" customHeight="1">
      <c r="B239" s="216"/>
      <c r="C239" s="216"/>
      <c r="D239" s="56"/>
      <c r="E239" s="56"/>
      <c r="F239" s="56"/>
      <c r="H239" s="218"/>
      <c r="I239" s="218"/>
      <c r="J239" s="218"/>
      <c r="K239" s="218"/>
      <c r="L239" s="218"/>
      <c r="M239" s="218"/>
      <c r="N239" s="218"/>
      <c r="O239" s="218"/>
      <c r="P239" s="218"/>
      <c r="Q239" s="218"/>
      <c r="R239" s="218"/>
      <c r="S239" s="218"/>
      <c r="T239" s="218"/>
      <c r="U239" s="218"/>
      <c r="X239" s="219"/>
      <c r="AA239" s="56"/>
      <c r="AF239" s="56"/>
      <c r="AG239" s="14"/>
    </row>
    <row r="240" ht="15.75" hidden="1" customHeight="1">
      <c r="B240" s="216"/>
      <c r="C240" s="216"/>
      <c r="D240" s="56"/>
      <c r="E240" s="56"/>
      <c r="F240" s="56"/>
      <c r="H240" s="218"/>
      <c r="I240" s="218"/>
      <c r="J240" s="218"/>
      <c r="K240" s="218"/>
      <c r="L240" s="218"/>
      <c r="M240" s="218"/>
      <c r="N240" s="218"/>
      <c r="O240" s="218"/>
      <c r="P240" s="218"/>
      <c r="Q240" s="218"/>
      <c r="R240" s="218"/>
      <c r="S240" s="218"/>
      <c r="T240" s="218"/>
      <c r="U240" s="218"/>
      <c r="X240" s="219"/>
      <c r="AA240" s="56"/>
      <c r="AF240" s="56"/>
      <c r="AG240" s="14"/>
    </row>
    <row r="241" ht="15.75" hidden="1" customHeight="1">
      <c r="B241" s="216"/>
      <c r="C241" s="216"/>
      <c r="D241" s="56"/>
      <c r="E241" s="56"/>
      <c r="F241" s="56"/>
      <c r="H241" s="218"/>
      <c r="I241" s="218"/>
      <c r="J241" s="218"/>
      <c r="K241" s="218"/>
      <c r="L241" s="218"/>
      <c r="M241" s="218"/>
      <c r="N241" s="218"/>
      <c r="O241" s="218"/>
      <c r="P241" s="218"/>
      <c r="Q241" s="218"/>
      <c r="R241" s="218"/>
      <c r="S241" s="218"/>
      <c r="T241" s="218"/>
      <c r="U241" s="218"/>
      <c r="X241" s="219"/>
      <c r="AA241" s="56"/>
      <c r="AF241" s="56"/>
      <c r="AG241" s="14"/>
    </row>
    <row r="242" ht="15.75" hidden="1" customHeight="1">
      <c r="B242" s="216"/>
      <c r="C242" s="216"/>
      <c r="D242" s="56"/>
      <c r="E242" s="56"/>
      <c r="F242" s="56"/>
      <c r="H242" s="218"/>
      <c r="I242" s="218"/>
      <c r="J242" s="218"/>
      <c r="K242" s="218"/>
      <c r="L242" s="218"/>
      <c r="M242" s="218"/>
      <c r="N242" s="218"/>
      <c r="O242" s="218"/>
      <c r="P242" s="218"/>
      <c r="Q242" s="218"/>
      <c r="R242" s="218"/>
      <c r="S242" s="218"/>
      <c r="T242" s="218"/>
      <c r="U242" s="218"/>
      <c r="X242" s="219"/>
      <c r="AA242" s="56"/>
      <c r="AF242" s="56"/>
      <c r="AG242" s="14"/>
    </row>
    <row r="243" ht="15.75" hidden="1" customHeight="1">
      <c r="B243" s="216"/>
      <c r="C243" s="216"/>
      <c r="D243" s="56"/>
      <c r="E243" s="56"/>
      <c r="F243" s="56"/>
      <c r="H243" s="218"/>
      <c r="I243" s="218"/>
      <c r="J243" s="218"/>
      <c r="K243" s="218"/>
      <c r="L243" s="218"/>
      <c r="M243" s="218"/>
      <c r="N243" s="218"/>
      <c r="O243" s="218"/>
      <c r="P243" s="218"/>
      <c r="Q243" s="218"/>
      <c r="R243" s="218"/>
      <c r="S243" s="218"/>
      <c r="T243" s="218"/>
      <c r="U243" s="218"/>
      <c r="X243" s="219"/>
      <c r="AA243" s="56"/>
      <c r="AF243" s="56"/>
      <c r="AG243" s="14"/>
    </row>
    <row r="244" ht="15.75" hidden="1" customHeight="1">
      <c r="B244" s="216"/>
      <c r="C244" s="216"/>
      <c r="D244" s="56"/>
      <c r="E244" s="56"/>
      <c r="F244" s="56"/>
      <c r="H244" s="218"/>
      <c r="I244" s="218"/>
      <c r="J244" s="218"/>
      <c r="K244" s="218"/>
      <c r="L244" s="218"/>
      <c r="M244" s="218"/>
      <c r="N244" s="218"/>
      <c r="O244" s="218"/>
      <c r="P244" s="218"/>
      <c r="Q244" s="218"/>
      <c r="R244" s="218"/>
      <c r="S244" s="218"/>
      <c r="T244" s="218"/>
      <c r="U244" s="218"/>
      <c r="X244" s="219"/>
      <c r="AA244" s="56"/>
      <c r="AF244" s="56"/>
      <c r="AG244" s="14"/>
    </row>
    <row r="245" ht="15.75" hidden="1" customHeight="1">
      <c r="B245" s="216"/>
      <c r="C245" s="216"/>
      <c r="D245" s="56"/>
      <c r="E245" s="56"/>
      <c r="F245" s="56"/>
      <c r="H245" s="218"/>
      <c r="I245" s="218"/>
      <c r="J245" s="218"/>
      <c r="K245" s="218"/>
      <c r="L245" s="218"/>
      <c r="M245" s="218"/>
      <c r="N245" s="218"/>
      <c r="O245" s="218"/>
      <c r="P245" s="218"/>
      <c r="Q245" s="218"/>
      <c r="R245" s="218"/>
      <c r="S245" s="218"/>
      <c r="T245" s="218"/>
      <c r="U245" s="218"/>
      <c r="X245" s="219"/>
      <c r="AA245" s="56"/>
      <c r="AF245" s="56"/>
      <c r="AG245" s="14"/>
    </row>
    <row r="246" ht="15.75" hidden="1" customHeight="1">
      <c r="B246" s="216"/>
      <c r="C246" s="216"/>
      <c r="D246" s="56"/>
      <c r="E246" s="56"/>
      <c r="F246" s="56"/>
      <c r="H246" s="218"/>
      <c r="I246" s="218"/>
      <c r="J246" s="218"/>
      <c r="K246" s="218"/>
      <c r="L246" s="218"/>
      <c r="M246" s="218"/>
      <c r="N246" s="218"/>
      <c r="O246" s="218"/>
      <c r="P246" s="218"/>
      <c r="Q246" s="218"/>
      <c r="R246" s="218"/>
      <c r="S246" s="218"/>
      <c r="T246" s="218"/>
      <c r="U246" s="218"/>
      <c r="X246" s="219"/>
      <c r="AA246" s="56"/>
      <c r="AF246" s="56"/>
      <c r="AG246" s="14"/>
    </row>
    <row r="247" ht="15.75" hidden="1" customHeight="1">
      <c r="B247" s="216"/>
      <c r="C247" s="216"/>
      <c r="D247" s="56"/>
      <c r="E247" s="56"/>
      <c r="F247" s="56"/>
      <c r="H247" s="218"/>
      <c r="I247" s="218"/>
      <c r="J247" s="218"/>
      <c r="K247" s="218"/>
      <c r="L247" s="218"/>
      <c r="M247" s="218"/>
      <c r="N247" s="218"/>
      <c r="O247" s="218"/>
      <c r="P247" s="218"/>
      <c r="Q247" s="218"/>
      <c r="R247" s="218"/>
      <c r="S247" s="218"/>
      <c r="T247" s="218"/>
      <c r="U247" s="218"/>
      <c r="X247" s="219"/>
      <c r="AA247" s="56"/>
      <c r="AF247" s="56"/>
      <c r="AG247" s="14"/>
    </row>
    <row r="248" ht="15.75" hidden="1" customHeight="1">
      <c r="B248" s="216"/>
      <c r="C248" s="216"/>
      <c r="D248" s="56"/>
      <c r="E248" s="56"/>
      <c r="F248" s="56"/>
      <c r="H248" s="218"/>
      <c r="I248" s="218"/>
      <c r="J248" s="218"/>
      <c r="K248" s="218"/>
      <c r="L248" s="218"/>
      <c r="M248" s="218"/>
      <c r="N248" s="218"/>
      <c r="O248" s="218"/>
      <c r="P248" s="218"/>
      <c r="Q248" s="218"/>
      <c r="R248" s="218"/>
      <c r="S248" s="218"/>
      <c r="T248" s="218"/>
      <c r="U248" s="218"/>
      <c r="X248" s="219"/>
      <c r="AA248" s="56"/>
      <c r="AF248" s="56"/>
      <c r="AG248" s="14"/>
    </row>
    <row r="249" ht="15.75" hidden="1" customHeight="1">
      <c r="B249" s="216"/>
      <c r="C249" s="216"/>
      <c r="D249" s="56"/>
      <c r="E249" s="56"/>
      <c r="F249" s="56"/>
      <c r="H249" s="218"/>
      <c r="I249" s="218"/>
      <c r="J249" s="218"/>
      <c r="K249" s="218"/>
      <c r="L249" s="218"/>
      <c r="M249" s="218"/>
      <c r="N249" s="218"/>
      <c r="O249" s="218"/>
      <c r="P249" s="218"/>
      <c r="Q249" s="218"/>
      <c r="R249" s="218"/>
      <c r="S249" s="218"/>
      <c r="T249" s="218"/>
      <c r="U249" s="218"/>
      <c r="X249" s="219"/>
      <c r="AA249" s="56"/>
      <c r="AF249" s="56"/>
      <c r="AG249" s="14"/>
    </row>
    <row r="250" ht="15.75" hidden="1" customHeight="1">
      <c r="B250" s="216"/>
      <c r="C250" s="216"/>
      <c r="D250" s="56"/>
      <c r="E250" s="56"/>
      <c r="F250" s="56"/>
      <c r="H250" s="218"/>
      <c r="I250" s="218"/>
      <c r="J250" s="218"/>
      <c r="K250" s="218"/>
      <c r="L250" s="218"/>
      <c r="M250" s="218"/>
      <c r="N250" s="218"/>
      <c r="O250" s="218"/>
      <c r="P250" s="218"/>
      <c r="Q250" s="218"/>
      <c r="R250" s="218"/>
      <c r="S250" s="218"/>
      <c r="T250" s="218"/>
      <c r="U250" s="218"/>
      <c r="X250" s="219"/>
      <c r="AA250" s="56"/>
      <c r="AF250" s="56"/>
      <c r="AG250" s="14"/>
    </row>
    <row r="251" ht="15.75" hidden="1" customHeight="1">
      <c r="B251" s="216"/>
      <c r="C251" s="216"/>
      <c r="D251" s="56"/>
      <c r="E251" s="56"/>
      <c r="F251" s="56"/>
      <c r="H251" s="218"/>
      <c r="I251" s="218"/>
      <c r="J251" s="218"/>
      <c r="K251" s="218"/>
      <c r="L251" s="218"/>
      <c r="M251" s="218"/>
      <c r="N251" s="218"/>
      <c r="O251" s="218"/>
      <c r="P251" s="218"/>
      <c r="Q251" s="218"/>
      <c r="R251" s="218"/>
      <c r="S251" s="218"/>
      <c r="T251" s="218"/>
      <c r="U251" s="218"/>
      <c r="X251" s="219"/>
      <c r="AA251" s="56"/>
      <c r="AF251" s="56"/>
      <c r="AG251" s="14"/>
    </row>
    <row r="252" ht="15.75" hidden="1" customHeight="1">
      <c r="B252" s="216"/>
      <c r="C252" s="216"/>
      <c r="D252" s="56"/>
      <c r="E252" s="56"/>
      <c r="F252" s="56"/>
      <c r="H252" s="218"/>
      <c r="I252" s="218"/>
      <c r="J252" s="218"/>
      <c r="K252" s="218"/>
      <c r="L252" s="218"/>
      <c r="M252" s="218"/>
      <c r="N252" s="218"/>
      <c r="O252" s="218"/>
      <c r="P252" s="218"/>
      <c r="Q252" s="218"/>
      <c r="R252" s="218"/>
      <c r="S252" s="218"/>
      <c r="T252" s="218"/>
      <c r="U252" s="218"/>
      <c r="X252" s="219"/>
      <c r="AA252" s="56"/>
      <c r="AF252" s="56"/>
      <c r="AG252" s="14"/>
    </row>
    <row r="253" ht="15.75" hidden="1" customHeight="1">
      <c r="B253" s="216"/>
      <c r="C253" s="216"/>
      <c r="D253" s="56"/>
      <c r="E253" s="56"/>
      <c r="F253" s="56"/>
      <c r="H253" s="218"/>
      <c r="I253" s="218"/>
      <c r="J253" s="218"/>
      <c r="K253" s="218"/>
      <c r="L253" s="218"/>
      <c r="M253" s="218"/>
      <c r="N253" s="218"/>
      <c r="O253" s="218"/>
      <c r="P253" s="218"/>
      <c r="Q253" s="218"/>
      <c r="R253" s="218"/>
      <c r="S253" s="218"/>
      <c r="T253" s="218"/>
      <c r="U253" s="218"/>
      <c r="X253" s="219"/>
      <c r="AA253" s="56"/>
      <c r="AF253" s="56"/>
      <c r="AG253" s="14"/>
    </row>
    <row r="254" ht="15.75" hidden="1" customHeight="1">
      <c r="B254" s="216"/>
      <c r="C254" s="216"/>
      <c r="D254" s="56"/>
      <c r="E254" s="56"/>
      <c r="F254" s="56"/>
      <c r="H254" s="218"/>
      <c r="I254" s="218"/>
      <c r="J254" s="218"/>
      <c r="K254" s="218"/>
      <c r="L254" s="218"/>
      <c r="M254" s="218"/>
      <c r="N254" s="218"/>
      <c r="O254" s="218"/>
      <c r="P254" s="218"/>
      <c r="Q254" s="218"/>
      <c r="R254" s="218"/>
      <c r="S254" s="218"/>
      <c r="T254" s="218"/>
      <c r="U254" s="218"/>
      <c r="X254" s="219"/>
      <c r="AA254" s="56"/>
      <c r="AF254" s="56"/>
      <c r="AG254" s="14"/>
    </row>
    <row r="255" ht="15.75" hidden="1" customHeight="1">
      <c r="B255" s="216"/>
      <c r="C255" s="216"/>
      <c r="D255" s="56"/>
      <c r="E255" s="56"/>
      <c r="F255" s="56"/>
      <c r="H255" s="218"/>
      <c r="I255" s="218"/>
      <c r="J255" s="218"/>
      <c r="K255" s="218"/>
      <c r="L255" s="218"/>
      <c r="M255" s="218"/>
      <c r="N255" s="218"/>
      <c r="O255" s="218"/>
      <c r="P255" s="218"/>
      <c r="Q255" s="218"/>
      <c r="R255" s="218"/>
      <c r="S255" s="218"/>
      <c r="T255" s="218"/>
      <c r="U255" s="218"/>
      <c r="X255" s="219"/>
      <c r="AA255" s="56"/>
      <c r="AF255" s="56"/>
      <c r="AG255" s="14"/>
    </row>
    <row r="256" ht="15.75" hidden="1" customHeight="1">
      <c r="B256" s="216"/>
      <c r="C256" s="216"/>
      <c r="D256" s="56"/>
      <c r="E256" s="56"/>
      <c r="F256" s="56"/>
      <c r="H256" s="218"/>
      <c r="I256" s="218"/>
      <c r="J256" s="218"/>
      <c r="K256" s="218"/>
      <c r="L256" s="218"/>
      <c r="M256" s="218"/>
      <c r="N256" s="218"/>
      <c r="O256" s="218"/>
      <c r="P256" s="218"/>
      <c r="Q256" s="218"/>
      <c r="R256" s="218"/>
      <c r="S256" s="218"/>
      <c r="T256" s="218"/>
      <c r="U256" s="218"/>
      <c r="X256" s="219"/>
      <c r="AA256" s="56"/>
      <c r="AF256" s="56"/>
      <c r="AG256" s="14"/>
    </row>
    <row r="257" ht="15.75" hidden="1" customHeight="1">
      <c r="B257" s="216"/>
      <c r="C257" s="216"/>
      <c r="D257" s="56"/>
      <c r="E257" s="56"/>
      <c r="F257" s="56"/>
      <c r="H257" s="218"/>
      <c r="I257" s="218"/>
      <c r="J257" s="218"/>
      <c r="K257" s="218"/>
      <c r="L257" s="218"/>
      <c r="M257" s="218"/>
      <c r="N257" s="218"/>
      <c r="O257" s="218"/>
      <c r="P257" s="218"/>
      <c r="Q257" s="218"/>
      <c r="R257" s="218"/>
      <c r="S257" s="218"/>
      <c r="T257" s="218"/>
      <c r="U257" s="218"/>
      <c r="X257" s="219"/>
      <c r="AA257" s="56"/>
      <c r="AF257" s="56"/>
      <c r="AG257" s="14"/>
    </row>
    <row r="258" ht="15.75" hidden="1" customHeight="1">
      <c r="B258" s="216"/>
      <c r="C258" s="216"/>
      <c r="D258" s="56"/>
      <c r="E258" s="56"/>
      <c r="F258" s="56"/>
      <c r="H258" s="218"/>
      <c r="I258" s="218"/>
      <c r="J258" s="218"/>
      <c r="K258" s="218"/>
      <c r="L258" s="218"/>
      <c r="M258" s="218"/>
      <c r="N258" s="218"/>
      <c r="O258" s="218"/>
      <c r="P258" s="218"/>
      <c r="Q258" s="218"/>
      <c r="R258" s="218"/>
      <c r="S258" s="218"/>
      <c r="T258" s="218"/>
      <c r="U258" s="218"/>
      <c r="X258" s="219"/>
      <c r="AA258" s="56"/>
      <c r="AF258" s="56"/>
      <c r="AG258" s="14"/>
    </row>
    <row r="259" ht="15.75" hidden="1" customHeight="1">
      <c r="B259" s="216"/>
      <c r="C259" s="216"/>
      <c r="D259" s="56"/>
      <c r="E259" s="56"/>
      <c r="F259" s="56"/>
      <c r="H259" s="218"/>
      <c r="I259" s="218"/>
      <c r="J259" s="218"/>
      <c r="K259" s="218"/>
      <c r="L259" s="218"/>
      <c r="M259" s="218"/>
      <c r="N259" s="218"/>
      <c r="O259" s="218"/>
      <c r="P259" s="218"/>
      <c r="Q259" s="218"/>
      <c r="R259" s="218"/>
      <c r="S259" s="218"/>
      <c r="T259" s="218"/>
      <c r="U259" s="218"/>
      <c r="X259" s="219"/>
      <c r="AA259" s="56"/>
      <c r="AF259" s="56"/>
      <c r="AG259" s="14"/>
    </row>
    <row r="260" ht="15.75" hidden="1" customHeight="1">
      <c r="B260" s="216"/>
      <c r="C260" s="216"/>
      <c r="D260" s="56"/>
      <c r="E260" s="56"/>
      <c r="F260" s="56"/>
      <c r="H260" s="218"/>
      <c r="I260" s="218"/>
      <c r="J260" s="218"/>
      <c r="K260" s="218"/>
      <c r="L260" s="218"/>
      <c r="M260" s="218"/>
      <c r="N260" s="218"/>
      <c r="O260" s="218"/>
      <c r="P260" s="218"/>
      <c r="Q260" s="218"/>
      <c r="R260" s="218"/>
      <c r="S260" s="218"/>
      <c r="T260" s="218"/>
      <c r="U260" s="218"/>
      <c r="X260" s="219"/>
      <c r="AA260" s="56"/>
      <c r="AF260" s="56"/>
      <c r="AG260" s="14"/>
    </row>
    <row r="261" ht="15.75" hidden="1" customHeight="1">
      <c r="B261" s="216"/>
      <c r="C261" s="216"/>
      <c r="D261" s="56"/>
      <c r="E261" s="56"/>
      <c r="F261" s="56"/>
      <c r="H261" s="218"/>
      <c r="I261" s="218"/>
      <c r="J261" s="218"/>
      <c r="K261" s="218"/>
      <c r="L261" s="218"/>
      <c r="M261" s="218"/>
      <c r="N261" s="218"/>
      <c r="O261" s="218"/>
      <c r="P261" s="218"/>
      <c r="Q261" s="218"/>
      <c r="R261" s="218"/>
      <c r="S261" s="218"/>
      <c r="T261" s="218"/>
      <c r="U261" s="218"/>
      <c r="X261" s="219"/>
      <c r="AA261" s="56"/>
      <c r="AF261" s="56"/>
      <c r="AG261" s="14"/>
    </row>
    <row r="262" ht="15.75" hidden="1" customHeight="1">
      <c r="B262" s="216"/>
      <c r="C262" s="216"/>
      <c r="D262" s="56"/>
      <c r="E262" s="56"/>
      <c r="F262" s="56"/>
      <c r="H262" s="218"/>
      <c r="I262" s="218"/>
      <c r="J262" s="218"/>
      <c r="K262" s="218"/>
      <c r="L262" s="218"/>
      <c r="M262" s="218"/>
      <c r="N262" s="218"/>
      <c r="O262" s="218"/>
      <c r="P262" s="218"/>
      <c r="Q262" s="218"/>
      <c r="R262" s="218"/>
      <c r="S262" s="218"/>
      <c r="T262" s="218"/>
      <c r="U262" s="218"/>
      <c r="X262" s="219"/>
      <c r="AA262" s="56"/>
      <c r="AF262" s="56"/>
      <c r="AG262" s="14"/>
    </row>
    <row r="263" ht="15.75" hidden="1" customHeight="1">
      <c r="B263" s="216"/>
      <c r="C263" s="216"/>
      <c r="D263" s="56"/>
      <c r="E263" s="56"/>
      <c r="F263" s="56"/>
      <c r="H263" s="218"/>
      <c r="I263" s="218"/>
      <c r="J263" s="218"/>
      <c r="K263" s="218"/>
      <c r="L263" s="218"/>
      <c r="M263" s="218"/>
      <c r="N263" s="218"/>
      <c r="O263" s="218"/>
      <c r="P263" s="218"/>
      <c r="Q263" s="218"/>
      <c r="R263" s="218"/>
      <c r="S263" s="218"/>
      <c r="T263" s="218"/>
      <c r="U263" s="218"/>
      <c r="X263" s="219"/>
      <c r="AA263" s="56"/>
      <c r="AF263" s="56"/>
      <c r="AG263" s="14"/>
    </row>
    <row r="264" ht="15.75" hidden="1" customHeight="1">
      <c r="B264" s="216"/>
      <c r="C264" s="216"/>
      <c r="D264" s="56"/>
      <c r="E264" s="56"/>
      <c r="F264" s="56"/>
      <c r="H264" s="218"/>
      <c r="I264" s="218"/>
      <c r="J264" s="218"/>
      <c r="K264" s="218"/>
      <c r="L264" s="218"/>
      <c r="M264" s="218"/>
      <c r="N264" s="218"/>
      <c r="O264" s="218"/>
      <c r="P264" s="218"/>
      <c r="Q264" s="218"/>
      <c r="R264" s="218"/>
      <c r="S264" s="218"/>
      <c r="T264" s="218"/>
      <c r="U264" s="218"/>
      <c r="X264" s="219"/>
      <c r="AA264" s="56"/>
      <c r="AF264" s="56"/>
      <c r="AG264" s="14"/>
    </row>
    <row r="265" ht="15.75" hidden="1" customHeight="1">
      <c r="B265" s="216"/>
      <c r="C265" s="216"/>
      <c r="D265" s="56"/>
      <c r="E265" s="56"/>
      <c r="F265" s="56"/>
      <c r="H265" s="218"/>
      <c r="I265" s="218"/>
      <c r="J265" s="218"/>
      <c r="K265" s="218"/>
      <c r="L265" s="218"/>
      <c r="M265" s="218"/>
      <c r="N265" s="218"/>
      <c r="O265" s="218"/>
      <c r="P265" s="218"/>
      <c r="Q265" s="218"/>
      <c r="R265" s="218"/>
      <c r="S265" s="218"/>
      <c r="T265" s="218"/>
      <c r="U265" s="218"/>
      <c r="X265" s="219"/>
      <c r="AA265" s="56"/>
      <c r="AF265" s="56"/>
      <c r="AG265" s="14"/>
    </row>
    <row r="266" ht="15.75" hidden="1" customHeight="1">
      <c r="B266" s="216"/>
      <c r="C266" s="216"/>
      <c r="D266" s="56"/>
      <c r="E266" s="56"/>
      <c r="F266" s="56"/>
      <c r="H266" s="218"/>
      <c r="I266" s="218"/>
      <c r="J266" s="218"/>
      <c r="K266" s="218"/>
      <c r="L266" s="218"/>
      <c r="M266" s="218"/>
      <c r="N266" s="218"/>
      <c r="O266" s="218"/>
      <c r="P266" s="218"/>
      <c r="Q266" s="218"/>
      <c r="R266" s="218"/>
      <c r="S266" s="218"/>
      <c r="T266" s="218"/>
      <c r="U266" s="218"/>
      <c r="X266" s="219"/>
      <c r="AA266" s="56"/>
      <c r="AF266" s="56"/>
      <c r="AG266" s="14"/>
    </row>
    <row r="267" ht="15.75" hidden="1" customHeight="1">
      <c r="B267" s="216"/>
      <c r="C267" s="216"/>
      <c r="D267" s="56"/>
      <c r="E267" s="56"/>
      <c r="F267" s="56"/>
      <c r="H267" s="218"/>
      <c r="I267" s="218"/>
      <c r="J267" s="218"/>
      <c r="K267" s="218"/>
      <c r="L267" s="218"/>
      <c r="M267" s="218"/>
      <c r="N267" s="218"/>
      <c r="O267" s="218"/>
      <c r="P267" s="218"/>
      <c r="Q267" s="218"/>
      <c r="R267" s="218"/>
      <c r="S267" s="218"/>
      <c r="T267" s="218"/>
      <c r="U267" s="218"/>
      <c r="X267" s="219"/>
      <c r="AA267" s="56"/>
      <c r="AF267" s="56"/>
      <c r="AG267" s="14"/>
    </row>
    <row r="268" ht="15.75" hidden="1" customHeight="1">
      <c r="B268" s="216"/>
      <c r="C268" s="216"/>
      <c r="D268" s="56"/>
      <c r="E268" s="56"/>
      <c r="F268" s="56"/>
      <c r="H268" s="218"/>
      <c r="I268" s="218"/>
      <c r="J268" s="218"/>
      <c r="K268" s="218"/>
      <c r="L268" s="218"/>
      <c r="M268" s="218"/>
      <c r="N268" s="218"/>
      <c r="O268" s="218"/>
      <c r="P268" s="218"/>
      <c r="Q268" s="218"/>
      <c r="R268" s="218"/>
      <c r="S268" s="218"/>
      <c r="T268" s="218"/>
      <c r="U268" s="218"/>
      <c r="X268" s="219"/>
      <c r="AA268" s="56"/>
      <c r="AF268" s="56"/>
      <c r="AG268" s="14"/>
    </row>
    <row r="269" ht="15.75" hidden="1" customHeight="1">
      <c r="B269" s="216"/>
      <c r="C269" s="216"/>
      <c r="D269" s="56"/>
      <c r="E269" s="56"/>
      <c r="F269" s="56"/>
      <c r="H269" s="218"/>
      <c r="I269" s="218"/>
      <c r="J269" s="218"/>
      <c r="K269" s="218"/>
      <c r="L269" s="218"/>
      <c r="M269" s="218"/>
      <c r="N269" s="218"/>
      <c r="O269" s="218"/>
      <c r="P269" s="218"/>
      <c r="Q269" s="218"/>
      <c r="R269" s="218"/>
      <c r="S269" s="218"/>
      <c r="T269" s="218"/>
      <c r="U269" s="218"/>
      <c r="X269" s="219"/>
      <c r="AA269" s="56"/>
      <c r="AF269" s="56"/>
      <c r="AG269" s="14"/>
    </row>
    <row r="270" ht="15.75" hidden="1" customHeight="1">
      <c r="B270" s="216"/>
      <c r="C270" s="216"/>
      <c r="D270" s="56"/>
      <c r="E270" s="56"/>
      <c r="F270" s="56"/>
      <c r="H270" s="218"/>
      <c r="I270" s="218"/>
      <c r="J270" s="218"/>
      <c r="K270" s="218"/>
      <c r="L270" s="218"/>
      <c r="M270" s="218"/>
      <c r="N270" s="218"/>
      <c r="O270" s="218"/>
      <c r="P270" s="218"/>
      <c r="Q270" s="218"/>
      <c r="R270" s="218"/>
      <c r="S270" s="218"/>
      <c r="T270" s="218"/>
      <c r="U270" s="218"/>
      <c r="X270" s="219"/>
      <c r="AA270" s="56"/>
      <c r="AF270" s="56"/>
      <c r="AG270" s="14"/>
    </row>
    <row r="271" ht="15.75" hidden="1" customHeight="1">
      <c r="B271" s="216"/>
      <c r="C271" s="216"/>
      <c r="D271" s="56"/>
      <c r="E271" s="56"/>
      <c r="F271" s="56"/>
      <c r="H271" s="218"/>
      <c r="I271" s="218"/>
      <c r="J271" s="218"/>
      <c r="K271" s="218"/>
      <c r="L271" s="218"/>
      <c r="M271" s="218"/>
      <c r="N271" s="218"/>
      <c r="O271" s="218"/>
      <c r="P271" s="218"/>
      <c r="Q271" s="218"/>
      <c r="R271" s="218"/>
      <c r="S271" s="218"/>
      <c r="T271" s="218"/>
      <c r="U271" s="218"/>
      <c r="X271" s="219"/>
      <c r="AA271" s="56"/>
      <c r="AF271" s="56"/>
      <c r="AG271" s="14"/>
    </row>
    <row r="272" ht="15.75" hidden="1" customHeight="1">
      <c r="B272" s="216"/>
      <c r="C272" s="216"/>
      <c r="D272" s="56"/>
      <c r="E272" s="56"/>
      <c r="F272" s="56"/>
      <c r="H272" s="218"/>
      <c r="I272" s="218"/>
      <c r="J272" s="218"/>
      <c r="K272" s="218"/>
      <c r="L272" s="218"/>
      <c r="M272" s="218"/>
      <c r="N272" s="218"/>
      <c r="O272" s="218"/>
      <c r="P272" s="218"/>
      <c r="Q272" s="218"/>
      <c r="R272" s="218"/>
      <c r="S272" s="218"/>
      <c r="T272" s="218"/>
      <c r="U272" s="218"/>
      <c r="X272" s="219"/>
      <c r="AA272" s="56"/>
      <c r="AF272" s="56"/>
      <c r="AG272" s="14"/>
    </row>
    <row r="273" ht="15.75" hidden="1" customHeight="1">
      <c r="B273" s="216"/>
      <c r="C273" s="216"/>
      <c r="D273" s="56"/>
      <c r="E273" s="56"/>
      <c r="F273" s="56"/>
      <c r="H273" s="218"/>
      <c r="I273" s="218"/>
      <c r="J273" s="218"/>
      <c r="K273" s="218"/>
      <c r="L273" s="218"/>
      <c r="M273" s="218"/>
      <c r="N273" s="218"/>
      <c r="O273" s="218"/>
      <c r="P273" s="218"/>
      <c r="Q273" s="218"/>
      <c r="R273" s="218"/>
      <c r="S273" s="218"/>
      <c r="T273" s="218"/>
      <c r="U273" s="218"/>
      <c r="X273" s="219"/>
      <c r="AA273" s="56"/>
      <c r="AF273" s="56"/>
      <c r="AG273" s="14"/>
    </row>
    <row r="274" ht="15.75" hidden="1" customHeight="1">
      <c r="B274" s="216"/>
      <c r="C274" s="216"/>
      <c r="D274" s="56"/>
      <c r="E274" s="56"/>
      <c r="F274" s="56"/>
      <c r="H274" s="218"/>
      <c r="I274" s="218"/>
      <c r="J274" s="218"/>
      <c r="K274" s="218"/>
      <c r="L274" s="218"/>
      <c r="M274" s="218"/>
      <c r="N274" s="218"/>
      <c r="O274" s="218"/>
      <c r="P274" s="218"/>
      <c r="Q274" s="218"/>
      <c r="R274" s="218"/>
      <c r="S274" s="218"/>
      <c r="T274" s="218"/>
      <c r="U274" s="218"/>
      <c r="X274" s="219"/>
      <c r="AA274" s="56"/>
      <c r="AF274" s="56"/>
      <c r="AG274" s="14"/>
    </row>
    <row r="275" ht="15.75" hidden="1" customHeight="1">
      <c r="B275" s="216"/>
      <c r="C275" s="216"/>
      <c r="D275" s="56"/>
      <c r="E275" s="56"/>
      <c r="F275" s="56"/>
      <c r="H275" s="218"/>
      <c r="I275" s="218"/>
      <c r="J275" s="218"/>
      <c r="K275" s="218"/>
      <c r="L275" s="218"/>
      <c r="M275" s="218"/>
      <c r="N275" s="218"/>
      <c r="O275" s="218"/>
      <c r="P275" s="218"/>
      <c r="Q275" s="218"/>
      <c r="R275" s="218"/>
      <c r="S275" s="218"/>
      <c r="T275" s="218"/>
      <c r="U275" s="218"/>
      <c r="X275" s="219"/>
      <c r="AA275" s="56"/>
      <c r="AF275" s="56"/>
      <c r="AG275" s="14"/>
    </row>
    <row r="276" ht="15.75" hidden="1" customHeight="1">
      <c r="B276" s="216"/>
      <c r="C276" s="216"/>
      <c r="D276" s="56"/>
      <c r="E276" s="56"/>
      <c r="F276" s="56"/>
      <c r="H276" s="218"/>
      <c r="I276" s="218"/>
      <c r="J276" s="218"/>
      <c r="K276" s="218"/>
      <c r="L276" s="218"/>
      <c r="M276" s="218"/>
      <c r="N276" s="218"/>
      <c r="O276" s="218"/>
      <c r="P276" s="218"/>
      <c r="Q276" s="218"/>
      <c r="R276" s="218"/>
      <c r="S276" s="218"/>
      <c r="T276" s="218"/>
      <c r="U276" s="218"/>
      <c r="X276" s="219"/>
      <c r="AA276" s="56"/>
      <c r="AF276" s="56"/>
      <c r="AG276" s="14"/>
    </row>
    <row r="277" ht="15.75" hidden="1" customHeight="1">
      <c r="B277" s="216"/>
      <c r="C277" s="216"/>
      <c r="D277" s="56"/>
      <c r="E277" s="56"/>
      <c r="F277" s="56"/>
      <c r="H277" s="218"/>
      <c r="I277" s="218"/>
      <c r="J277" s="218"/>
      <c r="K277" s="218"/>
      <c r="L277" s="218"/>
      <c r="M277" s="218"/>
      <c r="N277" s="218"/>
      <c r="O277" s="218"/>
      <c r="P277" s="218"/>
      <c r="Q277" s="218"/>
      <c r="R277" s="218"/>
      <c r="S277" s="218"/>
      <c r="T277" s="218"/>
      <c r="U277" s="218"/>
      <c r="X277" s="219"/>
      <c r="AA277" s="56"/>
      <c r="AF277" s="56"/>
      <c r="AG277" s="14"/>
    </row>
    <row r="278" ht="15.75" hidden="1" customHeight="1">
      <c r="B278" s="216"/>
      <c r="C278" s="216"/>
      <c r="D278" s="56"/>
      <c r="E278" s="56"/>
      <c r="F278" s="56"/>
      <c r="H278" s="218"/>
      <c r="I278" s="218"/>
      <c r="J278" s="218"/>
      <c r="K278" s="218"/>
      <c r="L278" s="218"/>
      <c r="M278" s="218"/>
      <c r="N278" s="218"/>
      <c r="O278" s="218"/>
      <c r="P278" s="218"/>
      <c r="Q278" s="218"/>
      <c r="R278" s="218"/>
      <c r="S278" s="218"/>
      <c r="T278" s="218"/>
      <c r="U278" s="218"/>
      <c r="X278" s="219"/>
      <c r="AA278" s="56"/>
      <c r="AF278" s="56"/>
      <c r="AG278" s="14"/>
    </row>
    <row r="279" ht="15.75" hidden="1" customHeight="1">
      <c r="B279" s="216"/>
      <c r="C279" s="216"/>
      <c r="D279" s="56"/>
      <c r="E279" s="56"/>
      <c r="F279" s="56"/>
      <c r="H279" s="218"/>
      <c r="I279" s="218"/>
      <c r="J279" s="218"/>
      <c r="K279" s="218"/>
      <c r="L279" s="218"/>
      <c r="M279" s="218"/>
      <c r="N279" s="218"/>
      <c r="O279" s="218"/>
      <c r="P279" s="218"/>
      <c r="Q279" s="218"/>
      <c r="R279" s="218"/>
      <c r="S279" s="218"/>
      <c r="T279" s="218"/>
      <c r="U279" s="218"/>
      <c r="X279" s="219"/>
      <c r="AA279" s="56"/>
      <c r="AF279" s="56"/>
      <c r="AG279" s="14"/>
    </row>
    <row r="280" ht="15.75" hidden="1" customHeight="1">
      <c r="B280" s="216"/>
      <c r="C280" s="216"/>
      <c r="D280" s="56"/>
      <c r="E280" s="56"/>
      <c r="F280" s="56"/>
      <c r="H280" s="218"/>
      <c r="I280" s="218"/>
      <c r="J280" s="218"/>
      <c r="K280" s="218"/>
      <c r="L280" s="218"/>
      <c r="M280" s="218"/>
      <c r="N280" s="218"/>
      <c r="O280" s="218"/>
      <c r="P280" s="218"/>
      <c r="Q280" s="218"/>
      <c r="R280" s="218"/>
      <c r="S280" s="218"/>
      <c r="T280" s="218"/>
      <c r="U280" s="218"/>
      <c r="X280" s="219"/>
      <c r="AA280" s="56"/>
      <c r="AF280" s="56"/>
      <c r="AG280" s="14"/>
    </row>
    <row r="281" ht="15.75" hidden="1" customHeight="1">
      <c r="B281" s="216"/>
      <c r="C281" s="216"/>
      <c r="D281" s="56"/>
      <c r="E281" s="56"/>
      <c r="F281" s="56"/>
      <c r="H281" s="218"/>
      <c r="I281" s="218"/>
      <c r="J281" s="218"/>
      <c r="K281" s="218"/>
      <c r="L281" s="218"/>
      <c r="M281" s="218"/>
      <c r="N281" s="218"/>
      <c r="O281" s="218"/>
      <c r="P281" s="218"/>
      <c r="Q281" s="218"/>
      <c r="R281" s="218"/>
      <c r="S281" s="218"/>
      <c r="T281" s="218"/>
      <c r="U281" s="218"/>
      <c r="X281" s="219"/>
      <c r="AA281" s="56"/>
      <c r="AF281" s="56"/>
      <c r="AG281" s="14"/>
    </row>
    <row r="282" ht="15.75" hidden="1" customHeight="1">
      <c r="B282" s="216"/>
      <c r="C282" s="216"/>
      <c r="D282" s="56"/>
      <c r="E282" s="56"/>
      <c r="F282" s="56"/>
      <c r="H282" s="218"/>
      <c r="I282" s="218"/>
      <c r="J282" s="218"/>
      <c r="K282" s="218"/>
      <c r="L282" s="218"/>
      <c r="M282" s="218"/>
      <c r="N282" s="218"/>
      <c r="O282" s="218"/>
      <c r="P282" s="218"/>
      <c r="Q282" s="218"/>
      <c r="R282" s="218"/>
      <c r="S282" s="218"/>
      <c r="T282" s="218"/>
      <c r="U282" s="218"/>
      <c r="X282" s="219"/>
      <c r="AA282" s="56"/>
      <c r="AF282" s="56"/>
      <c r="AG282" s="14"/>
    </row>
    <row r="283" ht="15.75" hidden="1" customHeight="1">
      <c r="B283" s="216"/>
      <c r="C283" s="216"/>
      <c r="D283" s="56"/>
      <c r="E283" s="56"/>
      <c r="F283" s="56"/>
      <c r="H283" s="218"/>
      <c r="I283" s="218"/>
      <c r="J283" s="218"/>
      <c r="K283" s="218"/>
      <c r="L283" s="218"/>
      <c r="M283" s="218"/>
      <c r="N283" s="218"/>
      <c r="O283" s="218"/>
      <c r="P283" s="218"/>
      <c r="Q283" s="218"/>
      <c r="R283" s="218"/>
      <c r="S283" s="218"/>
      <c r="T283" s="218"/>
      <c r="U283" s="218"/>
      <c r="X283" s="219"/>
      <c r="AA283" s="56"/>
      <c r="AF283" s="56"/>
      <c r="AG283" s="14"/>
    </row>
    <row r="284" ht="15.75" hidden="1" customHeight="1">
      <c r="B284" s="216"/>
      <c r="C284" s="216"/>
      <c r="D284" s="56"/>
      <c r="E284" s="56"/>
      <c r="F284" s="56"/>
      <c r="H284" s="218"/>
      <c r="I284" s="218"/>
      <c r="J284" s="218"/>
      <c r="K284" s="218"/>
      <c r="L284" s="218"/>
      <c r="M284" s="218"/>
      <c r="N284" s="218"/>
      <c r="O284" s="218"/>
      <c r="P284" s="218"/>
      <c r="Q284" s="218"/>
      <c r="R284" s="218"/>
      <c r="S284" s="218"/>
      <c r="T284" s="218"/>
      <c r="U284" s="218"/>
      <c r="X284" s="219"/>
      <c r="AA284" s="56"/>
      <c r="AF284" s="56"/>
      <c r="AG284" s="14"/>
    </row>
    <row r="285" ht="15.75" hidden="1" customHeight="1">
      <c r="B285" s="216"/>
      <c r="C285" s="216"/>
      <c r="D285" s="56"/>
      <c r="E285" s="56"/>
      <c r="F285" s="56"/>
      <c r="H285" s="218"/>
      <c r="I285" s="218"/>
      <c r="J285" s="218"/>
      <c r="K285" s="218"/>
      <c r="L285" s="218"/>
      <c r="M285" s="218"/>
      <c r="N285" s="218"/>
      <c r="O285" s="218"/>
      <c r="P285" s="218"/>
      <c r="Q285" s="218"/>
      <c r="R285" s="218"/>
      <c r="S285" s="218"/>
      <c r="T285" s="218"/>
      <c r="U285" s="218"/>
      <c r="X285" s="219"/>
      <c r="AA285" s="56"/>
      <c r="AF285" s="56"/>
      <c r="AG285" s="14"/>
    </row>
    <row r="286" ht="15.75" hidden="1" customHeight="1">
      <c r="B286" s="216"/>
      <c r="C286" s="216"/>
      <c r="D286" s="56"/>
      <c r="E286" s="56"/>
      <c r="F286" s="56"/>
      <c r="H286" s="218"/>
      <c r="I286" s="218"/>
      <c r="J286" s="218"/>
      <c r="K286" s="218"/>
      <c r="L286" s="218"/>
      <c r="M286" s="218"/>
      <c r="N286" s="218"/>
      <c r="O286" s="218"/>
      <c r="P286" s="218"/>
      <c r="Q286" s="218"/>
      <c r="R286" s="218"/>
      <c r="S286" s="218"/>
      <c r="T286" s="218"/>
      <c r="U286" s="218"/>
      <c r="X286" s="219"/>
      <c r="AA286" s="56"/>
      <c r="AF286" s="56"/>
      <c r="AG286" s="14"/>
    </row>
    <row r="287" ht="15.75" hidden="1" customHeight="1">
      <c r="B287" s="216"/>
      <c r="C287" s="216"/>
      <c r="D287" s="56"/>
      <c r="E287" s="56"/>
      <c r="F287" s="56"/>
      <c r="H287" s="218"/>
      <c r="I287" s="218"/>
      <c r="J287" s="218"/>
      <c r="K287" s="218"/>
      <c r="L287" s="218"/>
      <c r="M287" s="218"/>
      <c r="N287" s="218"/>
      <c r="O287" s="218"/>
      <c r="P287" s="218"/>
      <c r="Q287" s="218"/>
      <c r="R287" s="218"/>
      <c r="S287" s="218"/>
      <c r="T287" s="218"/>
      <c r="U287" s="218"/>
      <c r="X287" s="219"/>
      <c r="AA287" s="56"/>
      <c r="AF287" s="56"/>
      <c r="AG287" s="14"/>
    </row>
    <row r="288" ht="15.75" hidden="1" customHeight="1">
      <c r="B288" s="216"/>
      <c r="C288" s="216"/>
      <c r="D288" s="56"/>
      <c r="E288" s="56"/>
      <c r="F288" s="56"/>
      <c r="H288" s="218"/>
      <c r="I288" s="218"/>
      <c r="J288" s="218"/>
      <c r="K288" s="218"/>
      <c r="L288" s="218"/>
      <c r="M288" s="218"/>
      <c r="N288" s="218"/>
      <c r="O288" s="218"/>
      <c r="P288" s="218"/>
      <c r="Q288" s="218"/>
      <c r="R288" s="218"/>
      <c r="S288" s="218"/>
      <c r="T288" s="218"/>
      <c r="U288" s="218"/>
      <c r="X288" s="219"/>
      <c r="AA288" s="56"/>
      <c r="AF288" s="56"/>
      <c r="AG288" s="14"/>
    </row>
    <row r="289" ht="15.75" hidden="1" customHeight="1">
      <c r="B289" s="216"/>
      <c r="C289" s="216"/>
      <c r="D289" s="56"/>
      <c r="E289" s="56"/>
      <c r="F289" s="56"/>
      <c r="H289" s="218"/>
      <c r="I289" s="218"/>
      <c r="J289" s="218"/>
      <c r="K289" s="218"/>
      <c r="L289" s="218"/>
      <c r="M289" s="218"/>
      <c r="N289" s="218"/>
      <c r="O289" s="218"/>
      <c r="P289" s="218"/>
      <c r="Q289" s="218"/>
      <c r="R289" s="218"/>
      <c r="S289" s="218"/>
      <c r="T289" s="218"/>
      <c r="U289" s="218"/>
      <c r="X289" s="219"/>
      <c r="AA289" s="56"/>
      <c r="AF289" s="56"/>
      <c r="AG289" s="14"/>
    </row>
    <row r="290" ht="15.75" hidden="1" customHeight="1">
      <c r="B290" s="216"/>
      <c r="C290" s="216"/>
      <c r="D290" s="56"/>
      <c r="E290" s="56"/>
      <c r="F290" s="56"/>
      <c r="H290" s="218"/>
      <c r="I290" s="218"/>
      <c r="J290" s="218"/>
      <c r="K290" s="218"/>
      <c r="L290" s="218"/>
      <c r="M290" s="218"/>
      <c r="N290" s="218"/>
      <c r="O290" s="218"/>
      <c r="P290" s="218"/>
      <c r="Q290" s="218"/>
      <c r="R290" s="218"/>
      <c r="S290" s="218"/>
      <c r="T290" s="218"/>
      <c r="U290" s="218"/>
      <c r="X290" s="219"/>
      <c r="AA290" s="56"/>
      <c r="AF290" s="56"/>
      <c r="AG290" s="14"/>
    </row>
    <row r="291" ht="15.75" hidden="1" customHeight="1">
      <c r="B291" s="216"/>
      <c r="C291" s="216"/>
      <c r="D291" s="56"/>
      <c r="E291" s="56"/>
      <c r="F291" s="56"/>
      <c r="H291" s="218"/>
      <c r="I291" s="218"/>
      <c r="J291" s="218"/>
      <c r="K291" s="218"/>
      <c r="L291" s="218"/>
      <c r="M291" s="218"/>
      <c r="N291" s="218"/>
      <c r="O291" s="218"/>
      <c r="P291" s="218"/>
      <c r="Q291" s="218"/>
      <c r="R291" s="218"/>
      <c r="S291" s="218"/>
      <c r="T291" s="218"/>
      <c r="U291" s="218"/>
      <c r="X291" s="219"/>
      <c r="AA291" s="56"/>
      <c r="AF291" s="56"/>
      <c r="AG291" s="14"/>
    </row>
    <row r="292" ht="15.75" hidden="1" customHeight="1">
      <c r="B292" s="216"/>
      <c r="C292" s="216"/>
      <c r="D292" s="56"/>
      <c r="E292" s="56"/>
      <c r="F292" s="56"/>
      <c r="H292" s="218"/>
      <c r="I292" s="218"/>
      <c r="J292" s="218"/>
      <c r="K292" s="218"/>
      <c r="L292" s="218"/>
      <c r="M292" s="218"/>
      <c r="N292" s="218"/>
      <c r="O292" s="218"/>
      <c r="P292" s="218"/>
      <c r="Q292" s="218"/>
      <c r="R292" s="218"/>
      <c r="S292" s="218"/>
      <c r="T292" s="218"/>
      <c r="U292" s="218"/>
      <c r="X292" s="219"/>
      <c r="AA292" s="56"/>
      <c r="AF292" s="56"/>
      <c r="AG292" s="14"/>
    </row>
    <row r="293" ht="15.75" hidden="1" customHeight="1">
      <c r="B293" s="216"/>
      <c r="C293" s="216"/>
      <c r="D293" s="56"/>
      <c r="E293" s="56"/>
      <c r="F293" s="56"/>
      <c r="H293" s="218"/>
      <c r="I293" s="218"/>
      <c r="J293" s="218"/>
      <c r="K293" s="218"/>
      <c r="L293" s="218"/>
      <c r="M293" s="218"/>
      <c r="N293" s="218"/>
      <c r="O293" s="218"/>
      <c r="P293" s="218"/>
      <c r="Q293" s="218"/>
      <c r="R293" s="218"/>
      <c r="S293" s="218"/>
      <c r="T293" s="218"/>
      <c r="U293" s="218"/>
      <c r="X293" s="219"/>
      <c r="AA293" s="56"/>
      <c r="AF293" s="56"/>
      <c r="AG293" s="14"/>
    </row>
    <row r="294" ht="15.75" hidden="1" customHeight="1">
      <c r="B294" s="216"/>
      <c r="C294" s="216"/>
      <c r="D294" s="56"/>
      <c r="E294" s="56"/>
      <c r="F294" s="56"/>
      <c r="H294" s="218"/>
      <c r="I294" s="218"/>
      <c r="J294" s="218"/>
      <c r="K294" s="218"/>
      <c r="L294" s="218"/>
      <c r="M294" s="218"/>
      <c r="N294" s="218"/>
      <c r="O294" s="218"/>
      <c r="P294" s="218"/>
      <c r="Q294" s="218"/>
      <c r="R294" s="218"/>
      <c r="S294" s="218"/>
      <c r="T294" s="218"/>
      <c r="U294" s="218"/>
      <c r="X294" s="219"/>
      <c r="AA294" s="56"/>
      <c r="AF294" s="56"/>
      <c r="AG294" s="14"/>
    </row>
    <row r="295" ht="15.75" hidden="1" customHeight="1">
      <c r="B295" s="216"/>
      <c r="C295" s="216"/>
      <c r="D295" s="56"/>
      <c r="E295" s="56"/>
      <c r="F295" s="56"/>
      <c r="H295" s="218"/>
      <c r="I295" s="218"/>
      <c r="J295" s="218"/>
      <c r="K295" s="218"/>
      <c r="L295" s="218"/>
      <c r="M295" s="218"/>
      <c r="N295" s="218"/>
      <c r="O295" s="218"/>
      <c r="P295" s="218"/>
      <c r="Q295" s="218"/>
      <c r="R295" s="218"/>
      <c r="S295" s="218"/>
      <c r="T295" s="218"/>
      <c r="U295" s="218"/>
      <c r="X295" s="219"/>
      <c r="AA295" s="56"/>
      <c r="AF295" s="56"/>
      <c r="AG295" s="14"/>
    </row>
    <row r="296" ht="15.75" hidden="1" customHeight="1">
      <c r="B296" s="216"/>
      <c r="C296" s="216"/>
      <c r="D296" s="56"/>
      <c r="E296" s="56"/>
      <c r="F296" s="56"/>
      <c r="H296" s="218"/>
      <c r="I296" s="218"/>
      <c r="J296" s="218"/>
      <c r="K296" s="218"/>
      <c r="L296" s="218"/>
      <c r="M296" s="218"/>
      <c r="N296" s="218"/>
      <c r="O296" s="218"/>
      <c r="P296" s="218"/>
      <c r="Q296" s="218"/>
      <c r="R296" s="218"/>
      <c r="S296" s="218"/>
      <c r="T296" s="218"/>
      <c r="U296" s="218"/>
      <c r="X296" s="219"/>
      <c r="AA296" s="56"/>
      <c r="AF296" s="56"/>
      <c r="AG296" s="14"/>
    </row>
    <row r="297" ht="15.75" hidden="1" customHeight="1">
      <c r="B297" s="216"/>
      <c r="C297" s="216"/>
      <c r="D297" s="56"/>
      <c r="E297" s="56"/>
      <c r="F297" s="56"/>
      <c r="H297" s="218"/>
      <c r="I297" s="218"/>
      <c r="J297" s="218"/>
      <c r="K297" s="218"/>
      <c r="L297" s="218"/>
      <c r="M297" s="218"/>
      <c r="N297" s="218"/>
      <c r="O297" s="218"/>
      <c r="P297" s="218"/>
      <c r="Q297" s="218"/>
      <c r="R297" s="218"/>
      <c r="S297" s="218"/>
      <c r="T297" s="218"/>
      <c r="U297" s="218"/>
      <c r="X297" s="219"/>
      <c r="AA297" s="56"/>
      <c r="AF297" s="56"/>
      <c r="AG297" s="14"/>
    </row>
    <row r="298" ht="15.75" hidden="1" customHeight="1">
      <c r="B298" s="216"/>
      <c r="C298" s="216"/>
      <c r="D298" s="56"/>
      <c r="E298" s="56"/>
      <c r="F298" s="56"/>
      <c r="H298" s="218"/>
      <c r="I298" s="218"/>
      <c r="J298" s="218"/>
      <c r="K298" s="218"/>
      <c r="L298" s="218"/>
      <c r="M298" s="218"/>
      <c r="N298" s="218"/>
      <c r="O298" s="218"/>
      <c r="P298" s="218"/>
      <c r="Q298" s="218"/>
      <c r="R298" s="218"/>
      <c r="S298" s="218"/>
      <c r="T298" s="218"/>
      <c r="U298" s="218"/>
      <c r="X298" s="219"/>
      <c r="AA298" s="56"/>
      <c r="AF298" s="56"/>
      <c r="AG298" s="14"/>
    </row>
    <row r="299" ht="15.75" hidden="1" customHeight="1">
      <c r="B299" s="216"/>
      <c r="C299" s="216"/>
      <c r="D299" s="56"/>
      <c r="E299" s="56"/>
      <c r="F299" s="56"/>
      <c r="H299" s="218"/>
      <c r="I299" s="218"/>
      <c r="J299" s="218"/>
      <c r="K299" s="218"/>
      <c r="L299" s="218"/>
      <c r="M299" s="218"/>
      <c r="N299" s="218"/>
      <c r="O299" s="218"/>
      <c r="P299" s="218"/>
      <c r="Q299" s="218"/>
      <c r="R299" s="218"/>
      <c r="S299" s="218"/>
      <c r="T299" s="218"/>
      <c r="U299" s="218"/>
      <c r="X299" s="219"/>
      <c r="AA299" s="56"/>
      <c r="AF299" s="56"/>
      <c r="AG299" s="14"/>
    </row>
    <row r="300" ht="15.75" hidden="1" customHeight="1">
      <c r="B300" s="216"/>
      <c r="C300" s="216"/>
      <c r="D300" s="56"/>
      <c r="E300" s="56"/>
      <c r="F300" s="56"/>
      <c r="H300" s="218"/>
      <c r="I300" s="218"/>
      <c r="J300" s="218"/>
      <c r="K300" s="218"/>
      <c r="L300" s="218"/>
      <c r="M300" s="218"/>
      <c r="N300" s="218"/>
      <c r="O300" s="218"/>
      <c r="P300" s="218"/>
      <c r="Q300" s="218"/>
      <c r="R300" s="218"/>
      <c r="S300" s="218"/>
      <c r="T300" s="218"/>
      <c r="U300" s="218"/>
      <c r="X300" s="219"/>
      <c r="AA300" s="56"/>
      <c r="AF300" s="56"/>
      <c r="AG300" s="14"/>
    </row>
    <row r="301" ht="15.75" hidden="1" customHeight="1">
      <c r="B301" s="216"/>
      <c r="C301" s="216"/>
      <c r="D301" s="56"/>
      <c r="E301" s="56"/>
      <c r="F301" s="56"/>
      <c r="H301" s="218"/>
      <c r="I301" s="218"/>
      <c r="J301" s="218"/>
      <c r="K301" s="218"/>
      <c r="L301" s="218"/>
      <c r="M301" s="218"/>
      <c r="N301" s="218"/>
      <c r="O301" s="218"/>
      <c r="P301" s="218"/>
      <c r="Q301" s="218"/>
      <c r="R301" s="218"/>
      <c r="S301" s="218"/>
      <c r="T301" s="218"/>
      <c r="U301" s="218"/>
      <c r="X301" s="219"/>
      <c r="AA301" s="56"/>
      <c r="AF301" s="56"/>
      <c r="AG301" s="14"/>
    </row>
    <row r="302" ht="15.75" hidden="1" customHeight="1">
      <c r="B302" s="216"/>
      <c r="C302" s="216"/>
      <c r="D302" s="56"/>
      <c r="E302" s="56"/>
      <c r="F302" s="56"/>
      <c r="H302" s="218"/>
      <c r="I302" s="218"/>
      <c r="J302" s="218"/>
      <c r="K302" s="218"/>
      <c r="L302" s="218"/>
      <c r="M302" s="218"/>
      <c r="N302" s="218"/>
      <c r="O302" s="218"/>
      <c r="P302" s="218"/>
      <c r="Q302" s="218"/>
      <c r="R302" s="218"/>
      <c r="S302" s="218"/>
      <c r="T302" s="218"/>
      <c r="U302" s="218"/>
      <c r="X302" s="219"/>
      <c r="AA302" s="56"/>
      <c r="AF302" s="56"/>
      <c r="AG302" s="14"/>
    </row>
    <row r="303" ht="15.75" hidden="1" customHeight="1">
      <c r="B303" s="216"/>
      <c r="C303" s="216"/>
      <c r="D303" s="56"/>
      <c r="E303" s="56"/>
      <c r="F303" s="56"/>
      <c r="H303" s="218"/>
      <c r="I303" s="218"/>
      <c r="J303" s="218"/>
      <c r="K303" s="218"/>
      <c r="L303" s="218"/>
      <c r="M303" s="218"/>
      <c r="N303" s="218"/>
      <c r="O303" s="218"/>
      <c r="P303" s="218"/>
      <c r="Q303" s="218"/>
      <c r="R303" s="218"/>
      <c r="S303" s="218"/>
      <c r="T303" s="218"/>
      <c r="U303" s="218"/>
      <c r="X303" s="219"/>
      <c r="AA303" s="56"/>
      <c r="AF303" s="56"/>
      <c r="AG303" s="14"/>
    </row>
    <row r="304" ht="15.75" hidden="1" customHeight="1">
      <c r="B304" s="216"/>
      <c r="C304" s="216"/>
      <c r="D304" s="56"/>
      <c r="E304" s="56"/>
      <c r="F304" s="56"/>
      <c r="H304" s="218"/>
      <c r="I304" s="218"/>
      <c r="J304" s="218"/>
      <c r="K304" s="218"/>
      <c r="L304" s="218"/>
      <c r="M304" s="218"/>
      <c r="N304" s="218"/>
      <c r="O304" s="218"/>
      <c r="P304" s="218"/>
      <c r="Q304" s="218"/>
      <c r="R304" s="218"/>
      <c r="S304" s="218"/>
      <c r="T304" s="218"/>
      <c r="U304" s="218"/>
      <c r="X304" s="219"/>
      <c r="AA304" s="56"/>
      <c r="AF304" s="56"/>
      <c r="AG304" s="14"/>
    </row>
    <row r="305" ht="15.75" hidden="1" customHeight="1">
      <c r="B305" s="216"/>
      <c r="C305" s="216"/>
      <c r="D305" s="56"/>
      <c r="E305" s="56"/>
      <c r="F305" s="56"/>
      <c r="H305" s="218"/>
      <c r="I305" s="218"/>
      <c r="J305" s="218"/>
      <c r="K305" s="218"/>
      <c r="L305" s="218"/>
      <c r="M305" s="218"/>
      <c r="N305" s="218"/>
      <c r="O305" s="218"/>
      <c r="P305" s="218"/>
      <c r="Q305" s="218"/>
      <c r="R305" s="218"/>
      <c r="S305" s="218"/>
      <c r="T305" s="218"/>
      <c r="U305" s="218"/>
      <c r="X305" s="219"/>
      <c r="AA305" s="56"/>
      <c r="AF305" s="56"/>
      <c r="AG305" s="14"/>
    </row>
    <row r="306" ht="15.75" hidden="1" customHeight="1">
      <c r="B306" s="216"/>
      <c r="C306" s="216"/>
      <c r="D306" s="56"/>
      <c r="E306" s="56"/>
      <c r="F306" s="56"/>
      <c r="H306" s="218"/>
      <c r="I306" s="218"/>
      <c r="J306" s="218"/>
      <c r="K306" s="218"/>
      <c r="L306" s="218"/>
      <c r="M306" s="218"/>
      <c r="N306" s="218"/>
      <c r="O306" s="218"/>
      <c r="P306" s="218"/>
      <c r="Q306" s="218"/>
      <c r="R306" s="218"/>
      <c r="S306" s="218"/>
      <c r="T306" s="218"/>
      <c r="U306" s="218"/>
      <c r="X306" s="219"/>
      <c r="AA306" s="56"/>
      <c r="AF306" s="56"/>
      <c r="AG306" s="14"/>
    </row>
    <row r="307" ht="15.75" hidden="1" customHeight="1">
      <c r="B307" s="216"/>
      <c r="C307" s="216"/>
      <c r="D307" s="56"/>
      <c r="E307" s="56"/>
      <c r="F307" s="56"/>
      <c r="H307" s="218"/>
      <c r="I307" s="218"/>
      <c r="J307" s="218"/>
      <c r="K307" s="218"/>
      <c r="L307" s="218"/>
      <c r="M307" s="218"/>
      <c r="N307" s="218"/>
      <c r="O307" s="218"/>
      <c r="P307" s="218"/>
      <c r="Q307" s="218"/>
      <c r="R307" s="218"/>
      <c r="S307" s="218"/>
      <c r="T307" s="218"/>
      <c r="U307" s="218"/>
      <c r="X307" s="219"/>
      <c r="AA307" s="56"/>
      <c r="AF307" s="56"/>
      <c r="AG307" s="14"/>
    </row>
    <row r="308" ht="15.75" hidden="1" customHeight="1">
      <c r="B308" s="216"/>
      <c r="C308" s="216"/>
      <c r="D308" s="56"/>
      <c r="E308" s="56"/>
      <c r="F308" s="56"/>
      <c r="H308" s="218"/>
      <c r="I308" s="218"/>
      <c r="J308" s="218"/>
      <c r="K308" s="218"/>
      <c r="L308" s="218"/>
      <c r="M308" s="218"/>
      <c r="N308" s="218"/>
      <c r="O308" s="218"/>
      <c r="P308" s="218"/>
      <c r="Q308" s="218"/>
      <c r="R308" s="218"/>
      <c r="S308" s="218"/>
      <c r="T308" s="218"/>
      <c r="U308" s="218"/>
      <c r="X308" s="219"/>
      <c r="AA308" s="56"/>
      <c r="AF308" s="56"/>
      <c r="AG308" s="14"/>
    </row>
    <row r="309" ht="15.75" hidden="1" customHeight="1">
      <c r="B309" s="216"/>
      <c r="C309" s="216"/>
      <c r="D309" s="56"/>
      <c r="E309" s="56"/>
      <c r="F309" s="56"/>
      <c r="H309" s="218"/>
      <c r="I309" s="218"/>
      <c r="J309" s="218"/>
      <c r="K309" s="218"/>
      <c r="L309" s="218"/>
      <c r="M309" s="218"/>
      <c r="N309" s="218"/>
      <c r="O309" s="218"/>
      <c r="P309" s="218"/>
      <c r="Q309" s="218"/>
      <c r="R309" s="218"/>
      <c r="S309" s="218"/>
      <c r="T309" s="218"/>
      <c r="U309" s="218"/>
      <c r="X309" s="219"/>
      <c r="AA309" s="56"/>
      <c r="AF309" s="56"/>
      <c r="AG309" s="14"/>
    </row>
    <row r="310" ht="15.75" hidden="1" customHeight="1">
      <c r="B310" s="216"/>
      <c r="C310" s="216"/>
      <c r="D310" s="56"/>
      <c r="E310" s="56"/>
      <c r="F310" s="56"/>
      <c r="H310" s="218"/>
      <c r="I310" s="218"/>
      <c r="J310" s="218"/>
      <c r="K310" s="218"/>
      <c r="L310" s="218"/>
      <c r="M310" s="218"/>
      <c r="N310" s="218"/>
      <c r="O310" s="218"/>
      <c r="P310" s="218"/>
      <c r="Q310" s="218"/>
      <c r="R310" s="218"/>
      <c r="S310" s="218"/>
      <c r="T310" s="218"/>
      <c r="U310" s="218"/>
      <c r="X310" s="219"/>
      <c r="AA310" s="56"/>
      <c r="AF310" s="56"/>
      <c r="AG310" s="14"/>
    </row>
    <row r="311" ht="15.75" hidden="1" customHeight="1">
      <c r="B311" s="216"/>
      <c r="C311" s="216"/>
      <c r="D311" s="56"/>
      <c r="E311" s="56"/>
      <c r="F311" s="56"/>
      <c r="H311" s="218"/>
      <c r="I311" s="218"/>
      <c r="J311" s="218"/>
      <c r="K311" s="218"/>
      <c r="L311" s="218"/>
      <c r="M311" s="218"/>
      <c r="N311" s="218"/>
      <c r="O311" s="218"/>
      <c r="P311" s="218"/>
      <c r="Q311" s="218"/>
      <c r="R311" s="218"/>
      <c r="S311" s="218"/>
      <c r="T311" s="218"/>
      <c r="U311" s="218"/>
      <c r="X311" s="219"/>
      <c r="AA311" s="56"/>
      <c r="AF311" s="56"/>
      <c r="AG311" s="14"/>
    </row>
    <row r="312" ht="15.75" hidden="1" customHeight="1">
      <c r="B312" s="216"/>
      <c r="C312" s="216"/>
      <c r="D312" s="56"/>
      <c r="E312" s="56"/>
      <c r="F312" s="56"/>
      <c r="H312" s="218"/>
      <c r="I312" s="218"/>
      <c r="J312" s="218"/>
      <c r="K312" s="218"/>
      <c r="L312" s="218"/>
      <c r="M312" s="218"/>
      <c r="N312" s="218"/>
      <c r="O312" s="218"/>
      <c r="P312" s="218"/>
      <c r="Q312" s="218"/>
      <c r="R312" s="218"/>
      <c r="S312" s="218"/>
      <c r="T312" s="218"/>
      <c r="U312" s="218"/>
      <c r="X312" s="219"/>
      <c r="AA312" s="56"/>
      <c r="AF312" s="56"/>
      <c r="AG312" s="14"/>
    </row>
    <row r="313" ht="15.75" hidden="1" customHeight="1">
      <c r="B313" s="216"/>
      <c r="C313" s="216"/>
      <c r="D313" s="56"/>
      <c r="E313" s="56"/>
      <c r="F313" s="56"/>
      <c r="H313" s="218"/>
      <c r="I313" s="218"/>
      <c r="J313" s="218"/>
      <c r="K313" s="218"/>
      <c r="L313" s="218"/>
      <c r="M313" s="218"/>
      <c r="N313" s="218"/>
      <c r="O313" s="218"/>
      <c r="P313" s="218"/>
      <c r="Q313" s="218"/>
      <c r="R313" s="218"/>
      <c r="S313" s="218"/>
      <c r="T313" s="218"/>
      <c r="U313" s="218"/>
      <c r="X313" s="219"/>
      <c r="AA313" s="56"/>
      <c r="AF313" s="56"/>
      <c r="AG313" s="14"/>
    </row>
    <row r="314" ht="15.75" hidden="1" customHeight="1">
      <c r="B314" s="216"/>
      <c r="C314" s="216"/>
      <c r="D314" s="56"/>
      <c r="E314" s="56"/>
      <c r="F314" s="56"/>
      <c r="H314" s="218"/>
      <c r="I314" s="218"/>
      <c r="J314" s="218"/>
      <c r="K314" s="218"/>
      <c r="L314" s="218"/>
      <c r="M314" s="218"/>
      <c r="N314" s="218"/>
      <c r="O314" s="218"/>
      <c r="P314" s="218"/>
      <c r="Q314" s="218"/>
      <c r="R314" s="218"/>
      <c r="S314" s="218"/>
      <c r="T314" s="218"/>
      <c r="U314" s="218"/>
      <c r="X314" s="219"/>
      <c r="AA314" s="56"/>
      <c r="AF314" s="56"/>
      <c r="AG314" s="14"/>
    </row>
    <row r="315" ht="15.75" hidden="1" customHeight="1">
      <c r="B315" s="216"/>
      <c r="C315" s="216"/>
      <c r="D315" s="56"/>
      <c r="E315" s="56"/>
      <c r="F315" s="56"/>
      <c r="H315" s="218"/>
      <c r="I315" s="218"/>
      <c r="J315" s="218"/>
      <c r="K315" s="218"/>
      <c r="L315" s="218"/>
      <c r="M315" s="218"/>
      <c r="N315" s="218"/>
      <c r="O315" s="218"/>
      <c r="P315" s="218"/>
      <c r="Q315" s="218"/>
      <c r="R315" s="218"/>
      <c r="S315" s="218"/>
      <c r="T315" s="218"/>
      <c r="U315" s="218"/>
      <c r="X315" s="219"/>
      <c r="AA315" s="56"/>
      <c r="AF315" s="56"/>
      <c r="AG315" s="14"/>
    </row>
    <row r="316" ht="15.75" hidden="1" customHeight="1">
      <c r="B316" s="216"/>
      <c r="C316" s="216"/>
      <c r="D316" s="56"/>
      <c r="E316" s="56"/>
      <c r="F316" s="56"/>
      <c r="H316" s="218"/>
      <c r="I316" s="218"/>
      <c r="J316" s="218"/>
      <c r="K316" s="218"/>
      <c r="L316" s="218"/>
      <c r="M316" s="218"/>
      <c r="N316" s="218"/>
      <c r="O316" s="218"/>
      <c r="P316" s="218"/>
      <c r="Q316" s="218"/>
      <c r="R316" s="218"/>
      <c r="S316" s="218"/>
      <c r="T316" s="218"/>
      <c r="U316" s="218"/>
      <c r="X316" s="219"/>
      <c r="AA316" s="56"/>
      <c r="AF316" s="56"/>
      <c r="AG316" s="14"/>
    </row>
    <row r="317" ht="15.75" hidden="1" customHeight="1">
      <c r="B317" s="216"/>
      <c r="C317" s="216"/>
      <c r="D317" s="56"/>
      <c r="E317" s="56"/>
      <c r="F317" s="56"/>
      <c r="H317" s="218"/>
      <c r="I317" s="218"/>
      <c r="J317" s="218"/>
      <c r="K317" s="218"/>
      <c r="L317" s="218"/>
      <c r="M317" s="218"/>
      <c r="N317" s="218"/>
      <c r="O317" s="218"/>
      <c r="P317" s="218"/>
      <c r="Q317" s="218"/>
      <c r="R317" s="218"/>
      <c r="S317" s="218"/>
      <c r="T317" s="218"/>
      <c r="U317" s="218"/>
      <c r="X317" s="219"/>
      <c r="AA317" s="56"/>
      <c r="AF317" s="56"/>
      <c r="AG317" s="14"/>
    </row>
    <row r="318" ht="15.75" hidden="1" customHeight="1">
      <c r="B318" s="216"/>
      <c r="C318" s="216"/>
      <c r="D318" s="56"/>
      <c r="E318" s="56"/>
      <c r="F318" s="56"/>
      <c r="H318" s="218"/>
      <c r="I318" s="218"/>
      <c r="J318" s="218"/>
      <c r="K318" s="218"/>
      <c r="L318" s="218"/>
      <c r="M318" s="218"/>
      <c r="N318" s="218"/>
      <c r="O318" s="218"/>
      <c r="P318" s="218"/>
      <c r="Q318" s="218"/>
      <c r="R318" s="218"/>
      <c r="S318" s="218"/>
      <c r="T318" s="218"/>
      <c r="U318" s="218"/>
      <c r="X318" s="219"/>
      <c r="AA318" s="56"/>
      <c r="AF318" s="56"/>
      <c r="AG318" s="14"/>
    </row>
    <row r="319" ht="15.75" hidden="1" customHeight="1">
      <c r="B319" s="216"/>
      <c r="C319" s="216"/>
      <c r="D319" s="56"/>
      <c r="E319" s="56"/>
      <c r="F319" s="56"/>
      <c r="H319" s="218"/>
      <c r="I319" s="218"/>
      <c r="J319" s="218"/>
      <c r="K319" s="218"/>
      <c r="L319" s="218"/>
      <c r="M319" s="218"/>
      <c r="N319" s="218"/>
      <c r="O319" s="218"/>
      <c r="P319" s="218"/>
      <c r="Q319" s="218"/>
      <c r="R319" s="218"/>
      <c r="S319" s="218"/>
      <c r="T319" s="218"/>
      <c r="U319" s="218"/>
      <c r="X319" s="219"/>
      <c r="AA319" s="56"/>
      <c r="AF319" s="56"/>
      <c r="AG319" s="14"/>
    </row>
    <row r="320" ht="15.75" hidden="1" customHeight="1">
      <c r="B320" s="216"/>
      <c r="C320" s="216"/>
      <c r="D320" s="56"/>
      <c r="E320" s="56"/>
      <c r="F320" s="56"/>
      <c r="H320" s="218"/>
      <c r="I320" s="218"/>
      <c r="J320" s="218"/>
      <c r="K320" s="218"/>
      <c r="L320" s="218"/>
      <c r="M320" s="218"/>
      <c r="N320" s="218"/>
      <c r="O320" s="218"/>
      <c r="P320" s="218"/>
      <c r="Q320" s="218"/>
      <c r="R320" s="218"/>
      <c r="S320" s="218"/>
      <c r="T320" s="218"/>
      <c r="U320" s="218"/>
      <c r="X320" s="219"/>
      <c r="AA320" s="56"/>
      <c r="AF320" s="56"/>
      <c r="AG320" s="14"/>
    </row>
    <row r="321" ht="15.75" hidden="1" customHeight="1">
      <c r="B321" s="216"/>
      <c r="C321" s="216"/>
      <c r="D321" s="56"/>
      <c r="E321" s="56"/>
      <c r="F321" s="56"/>
      <c r="H321" s="218"/>
      <c r="I321" s="218"/>
      <c r="J321" s="218"/>
      <c r="K321" s="218"/>
      <c r="L321" s="218"/>
      <c r="M321" s="218"/>
      <c r="N321" s="218"/>
      <c r="O321" s="218"/>
      <c r="P321" s="218"/>
      <c r="Q321" s="218"/>
      <c r="R321" s="218"/>
      <c r="S321" s="218"/>
      <c r="T321" s="218"/>
      <c r="U321" s="218"/>
      <c r="X321" s="219"/>
      <c r="AA321" s="56"/>
      <c r="AF321" s="56"/>
      <c r="AG321" s="14"/>
    </row>
    <row r="322" ht="15.75" hidden="1" customHeight="1">
      <c r="B322" s="216"/>
      <c r="C322" s="216"/>
      <c r="D322" s="56"/>
      <c r="E322" s="56"/>
      <c r="F322" s="56"/>
      <c r="H322" s="218"/>
      <c r="I322" s="218"/>
      <c r="J322" s="218"/>
      <c r="K322" s="218"/>
      <c r="L322" s="218"/>
      <c r="M322" s="218"/>
      <c r="N322" s="218"/>
      <c r="O322" s="218"/>
      <c r="P322" s="218"/>
      <c r="Q322" s="218"/>
      <c r="R322" s="218"/>
      <c r="S322" s="218"/>
      <c r="T322" s="218"/>
      <c r="U322" s="218"/>
      <c r="X322" s="219"/>
      <c r="AA322" s="56"/>
      <c r="AF322" s="56"/>
      <c r="AG322" s="14"/>
    </row>
    <row r="323" ht="15.75" hidden="1" customHeight="1">
      <c r="B323" s="216"/>
      <c r="C323" s="216"/>
      <c r="D323" s="56"/>
      <c r="E323" s="56"/>
      <c r="F323" s="56"/>
      <c r="H323" s="218"/>
      <c r="I323" s="218"/>
      <c r="J323" s="218"/>
      <c r="K323" s="218"/>
      <c r="L323" s="218"/>
      <c r="M323" s="218"/>
      <c r="N323" s="218"/>
      <c r="O323" s="218"/>
      <c r="P323" s="218"/>
      <c r="Q323" s="218"/>
      <c r="R323" s="218"/>
      <c r="S323" s="218"/>
      <c r="T323" s="218"/>
      <c r="U323" s="218"/>
      <c r="X323" s="219"/>
      <c r="AA323" s="56"/>
      <c r="AF323" s="56"/>
      <c r="AG323" s="14"/>
    </row>
    <row r="324" ht="15.75" hidden="1" customHeight="1">
      <c r="B324" s="216"/>
      <c r="C324" s="216"/>
      <c r="D324" s="56"/>
      <c r="E324" s="56"/>
      <c r="F324" s="56"/>
      <c r="H324" s="218"/>
      <c r="I324" s="218"/>
      <c r="J324" s="218"/>
      <c r="K324" s="218"/>
      <c r="L324" s="218"/>
      <c r="M324" s="218"/>
      <c r="N324" s="218"/>
      <c r="O324" s="218"/>
      <c r="P324" s="218"/>
      <c r="Q324" s="218"/>
      <c r="R324" s="218"/>
      <c r="S324" s="218"/>
      <c r="T324" s="218"/>
      <c r="U324" s="218"/>
      <c r="X324" s="219"/>
      <c r="AA324" s="56"/>
      <c r="AF324" s="56"/>
      <c r="AG324" s="14"/>
    </row>
    <row r="325" ht="15.75" hidden="1" customHeight="1">
      <c r="B325" s="216"/>
      <c r="C325" s="216"/>
      <c r="D325" s="56"/>
      <c r="E325" s="56"/>
      <c r="F325" s="56"/>
      <c r="H325" s="218"/>
      <c r="I325" s="218"/>
      <c r="J325" s="218"/>
      <c r="K325" s="218"/>
      <c r="L325" s="218"/>
      <c r="M325" s="218"/>
      <c r="N325" s="218"/>
      <c r="O325" s="218"/>
      <c r="P325" s="218"/>
      <c r="Q325" s="218"/>
      <c r="R325" s="218"/>
      <c r="S325" s="218"/>
      <c r="T325" s="218"/>
      <c r="U325" s="218"/>
      <c r="X325" s="219"/>
      <c r="AA325" s="56"/>
      <c r="AF325" s="56"/>
      <c r="AG325" s="14"/>
    </row>
    <row r="326" ht="15.75" hidden="1" customHeight="1">
      <c r="B326" s="216"/>
      <c r="C326" s="216"/>
      <c r="D326" s="56"/>
      <c r="E326" s="56"/>
      <c r="F326" s="56"/>
      <c r="H326" s="218"/>
      <c r="I326" s="218"/>
      <c r="J326" s="218"/>
      <c r="K326" s="218"/>
      <c r="L326" s="218"/>
      <c r="M326" s="218"/>
      <c r="N326" s="218"/>
      <c r="O326" s="218"/>
      <c r="P326" s="218"/>
      <c r="Q326" s="218"/>
      <c r="R326" s="218"/>
      <c r="S326" s="218"/>
      <c r="T326" s="218"/>
      <c r="U326" s="218"/>
      <c r="X326" s="219"/>
      <c r="AA326" s="56"/>
      <c r="AF326" s="56"/>
      <c r="AG326" s="14"/>
    </row>
    <row r="327" ht="15.75" hidden="1" customHeight="1">
      <c r="B327" s="216"/>
      <c r="C327" s="216"/>
      <c r="D327" s="56"/>
      <c r="E327" s="56"/>
      <c r="F327" s="56"/>
      <c r="H327" s="218"/>
      <c r="I327" s="218"/>
      <c r="J327" s="218"/>
      <c r="K327" s="218"/>
      <c r="L327" s="218"/>
      <c r="M327" s="218"/>
      <c r="N327" s="218"/>
      <c r="O327" s="218"/>
      <c r="P327" s="218"/>
      <c r="Q327" s="218"/>
      <c r="R327" s="218"/>
      <c r="S327" s="218"/>
      <c r="T327" s="218"/>
      <c r="U327" s="218"/>
      <c r="X327" s="219"/>
      <c r="AA327" s="56"/>
      <c r="AF327" s="56"/>
      <c r="AG327" s="14"/>
    </row>
    <row r="328" ht="15.75" hidden="1" customHeight="1">
      <c r="B328" s="216"/>
      <c r="C328" s="216"/>
      <c r="D328" s="56"/>
      <c r="E328" s="56"/>
      <c r="F328" s="56"/>
      <c r="H328" s="218"/>
      <c r="I328" s="218"/>
      <c r="J328" s="218"/>
      <c r="K328" s="218"/>
      <c r="L328" s="218"/>
      <c r="M328" s="218"/>
      <c r="N328" s="218"/>
      <c r="O328" s="218"/>
      <c r="P328" s="218"/>
      <c r="Q328" s="218"/>
      <c r="R328" s="218"/>
      <c r="S328" s="218"/>
      <c r="T328" s="218"/>
      <c r="U328" s="218"/>
      <c r="X328" s="219"/>
      <c r="AA328" s="56"/>
      <c r="AF328" s="56"/>
      <c r="AG328" s="14"/>
    </row>
    <row r="329" ht="15.75" hidden="1" customHeight="1">
      <c r="B329" s="216"/>
      <c r="C329" s="216"/>
      <c r="D329" s="56"/>
      <c r="E329" s="56"/>
      <c r="F329" s="56"/>
      <c r="H329" s="218"/>
      <c r="I329" s="218"/>
      <c r="J329" s="218"/>
      <c r="K329" s="218"/>
      <c r="L329" s="218"/>
      <c r="M329" s="218"/>
      <c r="N329" s="218"/>
      <c r="O329" s="218"/>
      <c r="P329" s="218"/>
      <c r="Q329" s="218"/>
      <c r="R329" s="218"/>
      <c r="S329" s="218"/>
      <c r="T329" s="218"/>
      <c r="U329" s="218"/>
      <c r="X329" s="219"/>
      <c r="AA329" s="56"/>
      <c r="AF329" s="56"/>
      <c r="AG329" s="14"/>
    </row>
    <row r="330" ht="15.75" hidden="1" customHeight="1">
      <c r="B330" s="216"/>
      <c r="C330" s="216"/>
      <c r="D330" s="56"/>
      <c r="E330" s="56"/>
      <c r="F330" s="56"/>
      <c r="H330" s="218"/>
      <c r="I330" s="218"/>
      <c r="J330" s="218"/>
      <c r="K330" s="218"/>
      <c r="L330" s="218"/>
      <c r="M330" s="218"/>
      <c r="N330" s="218"/>
      <c r="O330" s="218"/>
      <c r="P330" s="218"/>
      <c r="Q330" s="218"/>
      <c r="R330" s="218"/>
      <c r="S330" s="218"/>
      <c r="T330" s="218"/>
      <c r="U330" s="218"/>
      <c r="X330" s="219"/>
      <c r="AA330" s="56"/>
      <c r="AF330" s="56"/>
      <c r="AG330" s="14"/>
    </row>
    <row r="331" ht="15.75" hidden="1" customHeight="1">
      <c r="B331" s="216"/>
      <c r="C331" s="216"/>
      <c r="D331" s="56"/>
      <c r="E331" s="56"/>
      <c r="F331" s="56"/>
      <c r="H331" s="218"/>
      <c r="I331" s="218"/>
      <c r="J331" s="218"/>
      <c r="K331" s="218"/>
      <c r="L331" s="218"/>
      <c r="M331" s="218"/>
      <c r="N331" s="218"/>
      <c r="O331" s="218"/>
      <c r="P331" s="218"/>
      <c r="Q331" s="218"/>
      <c r="R331" s="218"/>
      <c r="S331" s="218"/>
      <c r="T331" s="218"/>
      <c r="U331" s="218"/>
      <c r="X331" s="219"/>
      <c r="AA331" s="56"/>
      <c r="AF331" s="56"/>
      <c r="AG331" s="14"/>
    </row>
    <row r="332" ht="15.75" hidden="1" customHeight="1">
      <c r="B332" s="216"/>
      <c r="C332" s="216"/>
      <c r="D332" s="56"/>
      <c r="E332" s="56"/>
      <c r="F332" s="56"/>
      <c r="H332" s="218"/>
      <c r="I332" s="218"/>
      <c r="J332" s="218"/>
      <c r="K332" s="218"/>
      <c r="L332" s="218"/>
      <c r="M332" s="218"/>
      <c r="N332" s="218"/>
      <c r="O332" s="218"/>
      <c r="P332" s="218"/>
      <c r="Q332" s="218"/>
      <c r="R332" s="218"/>
      <c r="S332" s="218"/>
      <c r="T332" s="218"/>
      <c r="U332" s="218"/>
      <c r="X332" s="219"/>
      <c r="AA332" s="56"/>
      <c r="AF332" s="56"/>
      <c r="AG332" s="14"/>
    </row>
    <row r="333" ht="15.75" hidden="1" customHeight="1">
      <c r="B333" s="216"/>
      <c r="C333" s="216"/>
      <c r="D333" s="56"/>
      <c r="E333" s="56"/>
      <c r="F333" s="56"/>
      <c r="H333" s="218"/>
      <c r="I333" s="218"/>
      <c r="J333" s="218"/>
      <c r="K333" s="218"/>
      <c r="L333" s="218"/>
      <c r="M333" s="218"/>
      <c r="N333" s="218"/>
      <c r="O333" s="218"/>
      <c r="P333" s="218"/>
      <c r="Q333" s="218"/>
      <c r="R333" s="218"/>
      <c r="S333" s="218"/>
      <c r="T333" s="218"/>
      <c r="U333" s="218"/>
      <c r="X333" s="219"/>
      <c r="AA333" s="56"/>
      <c r="AF333" s="56"/>
      <c r="AG333" s="14"/>
    </row>
    <row r="334" ht="15.75" hidden="1" customHeight="1">
      <c r="B334" s="216"/>
      <c r="C334" s="216"/>
      <c r="D334" s="56"/>
      <c r="E334" s="56"/>
      <c r="F334" s="56"/>
      <c r="H334" s="218"/>
      <c r="I334" s="218"/>
      <c r="J334" s="218"/>
      <c r="K334" s="218"/>
      <c r="L334" s="218"/>
      <c r="M334" s="218"/>
      <c r="N334" s="218"/>
      <c r="O334" s="218"/>
      <c r="P334" s="218"/>
      <c r="Q334" s="218"/>
      <c r="R334" s="218"/>
      <c r="S334" s="218"/>
      <c r="T334" s="218"/>
      <c r="U334" s="218"/>
      <c r="X334" s="219"/>
      <c r="AA334" s="56"/>
      <c r="AF334" s="56"/>
      <c r="AG334" s="14"/>
    </row>
    <row r="335" ht="15.75" hidden="1" customHeight="1">
      <c r="B335" s="216"/>
      <c r="C335" s="216"/>
      <c r="D335" s="56"/>
      <c r="E335" s="56"/>
      <c r="F335" s="56"/>
      <c r="H335" s="218"/>
      <c r="I335" s="218"/>
      <c r="J335" s="218"/>
      <c r="K335" s="218"/>
      <c r="L335" s="218"/>
      <c r="M335" s="218"/>
      <c r="N335" s="218"/>
      <c r="O335" s="218"/>
      <c r="P335" s="218"/>
      <c r="Q335" s="218"/>
      <c r="R335" s="218"/>
      <c r="S335" s="218"/>
      <c r="T335" s="218"/>
      <c r="U335" s="218"/>
      <c r="X335" s="219"/>
      <c r="AA335" s="56"/>
      <c r="AF335" s="56"/>
      <c r="AG335" s="14"/>
    </row>
    <row r="336" ht="15.75" hidden="1" customHeight="1">
      <c r="B336" s="216"/>
      <c r="C336" s="216"/>
      <c r="D336" s="56"/>
      <c r="E336" s="56"/>
      <c r="F336" s="56"/>
      <c r="H336" s="218"/>
      <c r="I336" s="218"/>
      <c r="J336" s="218"/>
      <c r="K336" s="218"/>
      <c r="L336" s="218"/>
      <c r="M336" s="218"/>
      <c r="N336" s="218"/>
      <c r="O336" s="218"/>
      <c r="P336" s="218"/>
      <c r="Q336" s="218"/>
      <c r="R336" s="218"/>
      <c r="S336" s="218"/>
      <c r="T336" s="218"/>
      <c r="U336" s="218"/>
      <c r="X336" s="219"/>
      <c r="AA336" s="56"/>
      <c r="AF336" s="56"/>
      <c r="AG336" s="14"/>
    </row>
    <row r="337" ht="15.75" hidden="1" customHeight="1">
      <c r="B337" s="216"/>
      <c r="C337" s="216"/>
      <c r="D337" s="56"/>
      <c r="E337" s="56"/>
      <c r="F337" s="56"/>
      <c r="H337" s="218"/>
      <c r="I337" s="218"/>
      <c r="J337" s="218"/>
      <c r="K337" s="218"/>
      <c r="L337" s="218"/>
      <c r="M337" s="218"/>
      <c r="N337" s="218"/>
      <c r="O337" s="218"/>
      <c r="P337" s="218"/>
      <c r="Q337" s="218"/>
      <c r="R337" s="218"/>
      <c r="S337" s="218"/>
      <c r="T337" s="218"/>
      <c r="U337" s="218"/>
      <c r="X337" s="219"/>
      <c r="AA337" s="56"/>
      <c r="AF337" s="56"/>
      <c r="AG337" s="14"/>
    </row>
    <row r="338" ht="15.75" hidden="1" customHeight="1">
      <c r="B338" s="216"/>
      <c r="C338" s="216"/>
      <c r="D338" s="56"/>
      <c r="E338" s="56"/>
      <c r="F338" s="56"/>
      <c r="H338" s="218"/>
      <c r="I338" s="218"/>
      <c r="J338" s="218"/>
      <c r="K338" s="218"/>
      <c r="L338" s="218"/>
      <c r="M338" s="218"/>
      <c r="N338" s="218"/>
      <c r="O338" s="218"/>
      <c r="P338" s="218"/>
      <c r="Q338" s="218"/>
      <c r="R338" s="218"/>
      <c r="S338" s="218"/>
      <c r="T338" s="218"/>
      <c r="U338" s="218"/>
      <c r="X338" s="219"/>
      <c r="AA338" s="56"/>
      <c r="AF338" s="56"/>
      <c r="AG338" s="14"/>
    </row>
    <row r="339" ht="15.75" hidden="1" customHeight="1">
      <c r="B339" s="216"/>
      <c r="C339" s="216"/>
      <c r="D339" s="56"/>
      <c r="E339" s="56"/>
      <c r="F339" s="56"/>
      <c r="H339" s="218"/>
      <c r="I339" s="218"/>
      <c r="J339" s="218"/>
      <c r="K339" s="218"/>
      <c r="L339" s="218"/>
      <c r="M339" s="218"/>
      <c r="N339" s="218"/>
      <c r="O339" s="218"/>
      <c r="P339" s="218"/>
      <c r="Q339" s="218"/>
      <c r="R339" s="218"/>
      <c r="S339" s="218"/>
      <c r="T339" s="218"/>
      <c r="U339" s="218"/>
      <c r="X339" s="219"/>
      <c r="AA339" s="56"/>
      <c r="AF339" s="56"/>
      <c r="AG339" s="14"/>
    </row>
    <row r="340" ht="15.75" hidden="1" customHeight="1">
      <c r="B340" s="216"/>
      <c r="C340" s="216"/>
      <c r="D340" s="56"/>
      <c r="E340" s="56"/>
      <c r="F340" s="56"/>
      <c r="H340" s="218"/>
      <c r="I340" s="218"/>
      <c r="J340" s="218"/>
      <c r="K340" s="218"/>
      <c r="L340" s="218"/>
      <c r="M340" s="218"/>
      <c r="N340" s="218"/>
      <c r="O340" s="218"/>
      <c r="P340" s="218"/>
      <c r="Q340" s="218"/>
      <c r="R340" s="218"/>
      <c r="S340" s="218"/>
      <c r="T340" s="218"/>
      <c r="U340" s="218"/>
      <c r="X340" s="219"/>
      <c r="AA340" s="56"/>
      <c r="AF340" s="56"/>
      <c r="AG340" s="14"/>
    </row>
    <row r="341" ht="15.75" hidden="1" customHeight="1">
      <c r="B341" s="216"/>
      <c r="C341" s="216"/>
      <c r="D341" s="56"/>
      <c r="E341" s="56"/>
      <c r="F341" s="56"/>
      <c r="H341" s="218"/>
      <c r="I341" s="218"/>
      <c r="J341" s="218"/>
      <c r="K341" s="218"/>
      <c r="L341" s="218"/>
      <c r="M341" s="218"/>
      <c r="N341" s="218"/>
      <c r="O341" s="218"/>
      <c r="P341" s="218"/>
      <c r="Q341" s="218"/>
      <c r="R341" s="218"/>
      <c r="S341" s="218"/>
      <c r="T341" s="218"/>
      <c r="U341" s="218"/>
      <c r="X341" s="219"/>
      <c r="AA341" s="56"/>
      <c r="AF341" s="56"/>
      <c r="AG341" s="14"/>
    </row>
    <row r="342" ht="15.75" hidden="1" customHeight="1">
      <c r="B342" s="216"/>
      <c r="C342" s="216"/>
      <c r="D342" s="56"/>
      <c r="E342" s="56"/>
      <c r="F342" s="56"/>
      <c r="H342" s="218"/>
      <c r="I342" s="218"/>
      <c r="J342" s="218"/>
      <c r="K342" s="218"/>
      <c r="L342" s="218"/>
      <c r="M342" s="218"/>
      <c r="N342" s="218"/>
      <c r="O342" s="218"/>
      <c r="P342" s="218"/>
      <c r="Q342" s="218"/>
      <c r="R342" s="218"/>
      <c r="S342" s="218"/>
      <c r="T342" s="218"/>
      <c r="U342" s="218"/>
      <c r="X342" s="219"/>
      <c r="AA342" s="56"/>
      <c r="AF342" s="56"/>
      <c r="AG342" s="14"/>
    </row>
    <row r="343" ht="15.75" hidden="1" customHeight="1">
      <c r="B343" s="216"/>
      <c r="C343" s="216"/>
      <c r="D343" s="56"/>
      <c r="E343" s="56"/>
      <c r="F343" s="56"/>
      <c r="H343" s="218"/>
      <c r="I343" s="218"/>
      <c r="J343" s="218"/>
      <c r="K343" s="218"/>
      <c r="L343" s="218"/>
      <c r="M343" s="218"/>
      <c r="N343" s="218"/>
      <c r="O343" s="218"/>
      <c r="P343" s="218"/>
      <c r="Q343" s="218"/>
      <c r="R343" s="218"/>
      <c r="S343" s="218"/>
      <c r="T343" s="218"/>
      <c r="U343" s="218"/>
      <c r="X343" s="219"/>
      <c r="AA343" s="56"/>
      <c r="AF343" s="56"/>
      <c r="AG343" s="14"/>
    </row>
    <row r="344" ht="15.75" hidden="1" customHeight="1">
      <c r="B344" s="216"/>
      <c r="C344" s="216"/>
      <c r="D344" s="56"/>
      <c r="E344" s="56"/>
      <c r="F344" s="56"/>
      <c r="H344" s="218"/>
      <c r="I344" s="218"/>
      <c r="J344" s="218"/>
      <c r="K344" s="218"/>
      <c r="L344" s="218"/>
      <c r="M344" s="218"/>
      <c r="N344" s="218"/>
      <c r="O344" s="218"/>
      <c r="P344" s="218"/>
      <c r="Q344" s="218"/>
      <c r="R344" s="218"/>
      <c r="S344" s="218"/>
      <c r="T344" s="218"/>
      <c r="U344" s="218"/>
      <c r="X344" s="219"/>
      <c r="AA344" s="56"/>
      <c r="AF344" s="56"/>
      <c r="AG344" s="14"/>
    </row>
    <row r="345" ht="15.75" hidden="1" customHeight="1">
      <c r="B345" s="216"/>
      <c r="C345" s="216"/>
      <c r="D345" s="56"/>
      <c r="E345" s="56"/>
      <c r="F345" s="56"/>
      <c r="H345" s="218"/>
      <c r="I345" s="218"/>
      <c r="J345" s="218"/>
      <c r="K345" s="218"/>
      <c r="L345" s="218"/>
      <c r="M345" s="218"/>
      <c r="N345" s="218"/>
      <c r="O345" s="218"/>
      <c r="P345" s="218"/>
      <c r="Q345" s="218"/>
      <c r="R345" s="218"/>
      <c r="S345" s="218"/>
      <c r="T345" s="218"/>
      <c r="U345" s="218"/>
      <c r="X345" s="219"/>
      <c r="AA345" s="56"/>
      <c r="AF345" s="56"/>
      <c r="AG345" s="14"/>
    </row>
    <row r="346" ht="15.75" hidden="1" customHeight="1">
      <c r="B346" s="216"/>
      <c r="C346" s="216"/>
      <c r="D346" s="56"/>
      <c r="E346" s="56"/>
      <c r="F346" s="56"/>
      <c r="H346" s="218"/>
      <c r="I346" s="218"/>
      <c r="J346" s="218"/>
      <c r="K346" s="218"/>
      <c r="L346" s="218"/>
      <c r="M346" s="218"/>
      <c r="N346" s="218"/>
      <c r="O346" s="218"/>
      <c r="P346" s="218"/>
      <c r="Q346" s="218"/>
      <c r="R346" s="218"/>
      <c r="S346" s="218"/>
      <c r="T346" s="218"/>
      <c r="U346" s="218"/>
      <c r="X346" s="219"/>
      <c r="AA346" s="56"/>
      <c r="AF346" s="56"/>
      <c r="AG346" s="14"/>
    </row>
    <row r="347" ht="15.75" hidden="1" customHeight="1">
      <c r="B347" s="216"/>
      <c r="C347" s="216"/>
      <c r="D347" s="56"/>
      <c r="E347" s="56"/>
      <c r="F347" s="56"/>
      <c r="H347" s="218"/>
      <c r="I347" s="218"/>
      <c r="J347" s="218"/>
      <c r="K347" s="218"/>
      <c r="L347" s="218"/>
      <c r="M347" s="218"/>
      <c r="N347" s="218"/>
      <c r="O347" s="218"/>
      <c r="P347" s="218"/>
      <c r="Q347" s="218"/>
      <c r="R347" s="218"/>
      <c r="S347" s="218"/>
      <c r="T347" s="218"/>
      <c r="U347" s="218"/>
      <c r="X347" s="219"/>
      <c r="AA347" s="56"/>
      <c r="AF347" s="56"/>
      <c r="AG347" s="14"/>
    </row>
    <row r="348" ht="15.75" hidden="1" customHeight="1">
      <c r="B348" s="216"/>
      <c r="C348" s="216"/>
      <c r="D348" s="56"/>
      <c r="E348" s="56"/>
      <c r="F348" s="56"/>
      <c r="H348" s="218"/>
      <c r="I348" s="218"/>
      <c r="J348" s="218"/>
      <c r="K348" s="218"/>
      <c r="L348" s="218"/>
      <c r="M348" s="218"/>
      <c r="N348" s="218"/>
      <c r="O348" s="218"/>
      <c r="P348" s="218"/>
      <c r="Q348" s="218"/>
      <c r="R348" s="218"/>
      <c r="S348" s="218"/>
      <c r="T348" s="218"/>
      <c r="U348" s="218"/>
      <c r="X348" s="219"/>
      <c r="AA348" s="56"/>
      <c r="AF348" s="56"/>
      <c r="AG348" s="14"/>
    </row>
    <row r="349" ht="15.75" hidden="1" customHeight="1">
      <c r="B349" s="216"/>
      <c r="C349" s="216"/>
      <c r="D349" s="56"/>
      <c r="E349" s="56"/>
      <c r="F349" s="56"/>
      <c r="H349" s="218"/>
      <c r="I349" s="218"/>
      <c r="J349" s="218"/>
      <c r="K349" s="218"/>
      <c r="L349" s="218"/>
      <c r="M349" s="218"/>
      <c r="N349" s="218"/>
      <c r="O349" s="218"/>
      <c r="P349" s="218"/>
      <c r="Q349" s="218"/>
      <c r="R349" s="218"/>
      <c r="S349" s="218"/>
      <c r="T349" s="218"/>
      <c r="U349" s="218"/>
      <c r="X349" s="219"/>
      <c r="AA349" s="56"/>
      <c r="AF349" s="56"/>
      <c r="AG349" s="14"/>
    </row>
    <row r="350" ht="15.75" hidden="1" customHeight="1">
      <c r="B350" s="216"/>
      <c r="C350" s="216"/>
      <c r="D350" s="56"/>
      <c r="E350" s="56"/>
      <c r="F350" s="56"/>
      <c r="H350" s="218"/>
      <c r="I350" s="218"/>
      <c r="J350" s="218"/>
      <c r="K350" s="218"/>
      <c r="L350" s="218"/>
      <c r="M350" s="218"/>
      <c r="N350" s="218"/>
      <c r="O350" s="218"/>
      <c r="P350" s="218"/>
      <c r="Q350" s="218"/>
      <c r="R350" s="218"/>
      <c r="S350" s="218"/>
      <c r="T350" s="218"/>
      <c r="U350" s="218"/>
      <c r="X350" s="219"/>
      <c r="AA350" s="56"/>
      <c r="AF350" s="56"/>
      <c r="AG350" s="14"/>
    </row>
    <row r="351" ht="15.75" hidden="1" customHeight="1">
      <c r="B351" s="216"/>
      <c r="C351" s="216"/>
      <c r="D351" s="56"/>
      <c r="E351" s="56"/>
      <c r="F351" s="56"/>
      <c r="H351" s="218"/>
      <c r="I351" s="218"/>
      <c r="J351" s="218"/>
      <c r="K351" s="218"/>
      <c r="L351" s="218"/>
      <c r="M351" s="218"/>
      <c r="N351" s="218"/>
      <c r="O351" s="218"/>
      <c r="P351" s="218"/>
      <c r="Q351" s="218"/>
      <c r="R351" s="218"/>
      <c r="S351" s="218"/>
      <c r="T351" s="218"/>
      <c r="U351" s="218"/>
      <c r="X351" s="219"/>
      <c r="AA351" s="56"/>
      <c r="AF351" s="56"/>
      <c r="AG351" s="14"/>
    </row>
    <row r="352" ht="15.75" hidden="1" customHeight="1">
      <c r="B352" s="216"/>
      <c r="C352" s="216"/>
      <c r="D352" s="56"/>
      <c r="E352" s="56"/>
      <c r="F352" s="56"/>
      <c r="H352" s="218"/>
      <c r="I352" s="218"/>
      <c r="J352" s="218"/>
      <c r="K352" s="218"/>
      <c r="L352" s="218"/>
      <c r="M352" s="218"/>
      <c r="N352" s="218"/>
      <c r="O352" s="218"/>
      <c r="P352" s="218"/>
      <c r="Q352" s="218"/>
      <c r="R352" s="218"/>
      <c r="S352" s="218"/>
      <c r="T352" s="218"/>
      <c r="U352" s="218"/>
      <c r="X352" s="219"/>
      <c r="AA352" s="56"/>
      <c r="AF352" s="56"/>
      <c r="AG352" s="14"/>
    </row>
    <row r="353" ht="15.75" hidden="1" customHeight="1">
      <c r="B353" s="216"/>
      <c r="C353" s="216"/>
      <c r="D353" s="56"/>
      <c r="E353" s="56"/>
      <c r="F353" s="56"/>
      <c r="H353" s="218"/>
      <c r="I353" s="218"/>
      <c r="J353" s="218"/>
      <c r="K353" s="218"/>
      <c r="L353" s="218"/>
      <c r="M353" s="218"/>
      <c r="N353" s="218"/>
      <c r="O353" s="218"/>
      <c r="P353" s="218"/>
      <c r="Q353" s="218"/>
      <c r="R353" s="218"/>
      <c r="S353" s="218"/>
      <c r="T353" s="218"/>
      <c r="U353" s="218"/>
      <c r="X353" s="219"/>
      <c r="AA353" s="56"/>
      <c r="AF353" s="56"/>
      <c r="AG353" s="14"/>
    </row>
    <row r="354" ht="15.75" hidden="1" customHeight="1">
      <c r="B354" s="216"/>
      <c r="C354" s="216"/>
      <c r="D354" s="56"/>
      <c r="E354" s="56"/>
      <c r="F354" s="56"/>
      <c r="H354" s="218"/>
      <c r="I354" s="218"/>
      <c r="J354" s="218"/>
      <c r="K354" s="218"/>
      <c r="L354" s="218"/>
      <c r="M354" s="218"/>
      <c r="N354" s="218"/>
      <c r="O354" s="218"/>
      <c r="P354" s="218"/>
      <c r="Q354" s="218"/>
      <c r="R354" s="218"/>
      <c r="S354" s="218"/>
      <c r="T354" s="218"/>
      <c r="U354" s="218"/>
      <c r="X354" s="219"/>
      <c r="AA354" s="56"/>
      <c r="AF354" s="56"/>
      <c r="AG354" s="14"/>
    </row>
    <row r="355" ht="15.75" hidden="1" customHeight="1">
      <c r="B355" s="216"/>
      <c r="C355" s="216"/>
      <c r="D355" s="56"/>
      <c r="E355" s="56"/>
      <c r="F355" s="56"/>
      <c r="H355" s="218"/>
      <c r="I355" s="218"/>
      <c r="J355" s="218"/>
      <c r="K355" s="218"/>
      <c r="L355" s="218"/>
      <c r="M355" s="218"/>
      <c r="N355" s="218"/>
      <c r="O355" s="218"/>
      <c r="P355" s="218"/>
      <c r="Q355" s="218"/>
      <c r="R355" s="218"/>
      <c r="S355" s="218"/>
      <c r="T355" s="218"/>
      <c r="U355" s="218"/>
      <c r="X355" s="219"/>
      <c r="AA355" s="56"/>
      <c r="AF355" s="56"/>
      <c r="AG355" s="14"/>
    </row>
    <row r="356" ht="15.75" hidden="1" customHeight="1">
      <c r="B356" s="216"/>
      <c r="C356" s="216"/>
      <c r="D356" s="56"/>
      <c r="E356" s="56"/>
      <c r="F356" s="56"/>
      <c r="H356" s="218"/>
      <c r="I356" s="218"/>
      <c r="J356" s="218"/>
      <c r="K356" s="218"/>
      <c r="L356" s="218"/>
      <c r="M356" s="218"/>
      <c r="N356" s="218"/>
      <c r="O356" s="218"/>
      <c r="P356" s="218"/>
      <c r="Q356" s="218"/>
      <c r="R356" s="218"/>
      <c r="S356" s="218"/>
      <c r="T356" s="218"/>
      <c r="U356" s="218"/>
      <c r="X356" s="219"/>
      <c r="AA356" s="56"/>
      <c r="AF356" s="56"/>
      <c r="AG356" s="14"/>
    </row>
    <row r="357" ht="15.75" hidden="1" customHeight="1">
      <c r="B357" s="216"/>
      <c r="C357" s="216"/>
      <c r="D357" s="56"/>
      <c r="E357" s="56"/>
      <c r="F357" s="56"/>
      <c r="H357" s="218"/>
      <c r="I357" s="218"/>
      <c r="J357" s="218"/>
      <c r="K357" s="218"/>
      <c r="L357" s="218"/>
      <c r="M357" s="218"/>
      <c r="N357" s="218"/>
      <c r="O357" s="218"/>
      <c r="P357" s="218"/>
      <c r="Q357" s="218"/>
      <c r="R357" s="218"/>
      <c r="S357" s="218"/>
      <c r="T357" s="218"/>
      <c r="U357" s="218"/>
      <c r="X357" s="219"/>
      <c r="AA357" s="56"/>
      <c r="AF357" s="56"/>
      <c r="AG357" s="14"/>
    </row>
    <row r="358" ht="15.75" hidden="1" customHeight="1">
      <c r="B358" s="216"/>
      <c r="C358" s="216"/>
      <c r="D358" s="56"/>
      <c r="E358" s="56"/>
      <c r="F358" s="56"/>
      <c r="H358" s="218"/>
      <c r="I358" s="218"/>
      <c r="J358" s="218"/>
      <c r="K358" s="218"/>
      <c r="L358" s="218"/>
      <c r="M358" s="218"/>
      <c r="N358" s="218"/>
      <c r="O358" s="218"/>
      <c r="P358" s="218"/>
      <c r="Q358" s="218"/>
      <c r="R358" s="218"/>
      <c r="S358" s="218"/>
      <c r="T358" s="218"/>
      <c r="U358" s="218"/>
      <c r="X358" s="219"/>
      <c r="AA358" s="56"/>
      <c r="AF358" s="56"/>
      <c r="AG358" s="14"/>
    </row>
    <row r="359" ht="15.75" hidden="1" customHeight="1">
      <c r="B359" s="216"/>
      <c r="C359" s="216"/>
      <c r="D359" s="56"/>
      <c r="E359" s="56"/>
      <c r="F359" s="56"/>
      <c r="H359" s="218"/>
      <c r="I359" s="218"/>
      <c r="J359" s="218"/>
      <c r="K359" s="218"/>
      <c r="L359" s="218"/>
      <c r="M359" s="218"/>
      <c r="N359" s="218"/>
      <c r="O359" s="218"/>
      <c r="P359" s="218"/>
      <c r="Q359" s="218"/>
      <c r="R359" s="218"/>
      <c r="S359" s="218"/>
      <c r="T359" s="218"/>
      <c r="U359" s="218"/>
      <c r="X359" s="219"/>
      <c r="AA359" s="56"/>
      <c r="AF359" s="56"/>
      <c r="AG359" s="14"/>
    </row>
    <row r="360" ht="15.75" hidden="1" customHeight="1">
      <c r="B360" s="216"/>
      <c r="C360" s="216"/>
      <c r="D360" s="56"/>
      <c r="E360" s="56"/>
      <c r="F360" s="56"/>
      <c r="H360" s="218"/>
      <c r="I360" s="218"/>
      <c r="J360" s="218"/>
      <c r="K360" s="218"/>
      <c r="L360" s="218"/>
      <c r="M360" s="218"/>
      <c r="N360" s="218"/>
      <c r="O360" s="218"/>
      <c r="P360" s="218"/>
      <c r="Q360" s="218"/>
      <c r="R360" s="218"/>
      <c r="S360" s="218"/>
      <c r="T360" s="218"/>
      <c r="U360" s="218"/>
      <c r="X360" s="219"/>
      <c r="AA360" s="56"/>
      <c r="AF360" s="56"/>
      <c r="AG360" s="14"/>
    </row>
    <row r="361" ht="15.75" hidden="1" customHeight="1">
      <c r="B361" s="216"/>
      <c r="C361" s="216"/>
      <c r="D361" s="56"/>
      <c r="E361" s="56"/>
      <c r="F361" s="56"/>
      <c r="H361" s="218"/>
      <c r="I361" s="218"/>
      <c r="J361" s="218"/>
      <c r="K361" s="218"/>
      <c r="L361" s="218"/>
      <c r="M361" s="218"/>
      <c r="N361" s="218"/>
      <c r="O361" s="218"/>
      <c r="P361" s="218"/>
      <c r="Q361" s="218"/>
      <c r="R361" s="218"/>
      <c r="S361" s="218"/>
      <c r="T361" s="218"/>
      <c r="U361" s="218"/>
      <c r="X361" s="219"/>
      <c r="AA361" s="56"/>
      <c r="AF361" s="56"/>
      <c r="AG361" s="14"/>
    </row>
    <row r="362" ht="15.75" hidden="1" customHeight="1">
      <c r="B362" s="216"/>
      <c r="C362" s="216"/>
      <c r="D362" s="56"/>
      <c r="E362" s="56"/>
      <c r="F362" s="56"/>
      <c r="H362" s="218"/>
      <c r="I362" s="218"/>
      <c r="J362" s="218"/>
      <c r="K362" s="218"/>
      <c r="L362" s="218"/>
      <c r="M362" s="218"/>
      <c r="N362" s="218"/>
      <c r="O362" s="218"/>
      <c r="P362" s="218"/>
      <c r="Q362" s="218"/>
      <c r="R362" s="218"/>
      <c r="S362" s="218"/>
      <c r="T362" s="218"/>
      <c r="U362" s="218"/>
      <c r="X362" s="219"/>
      <c r="AA362" s="56"/>
      <c r="AF362" s="56"/>
      <c r="AG362" s="14"/>
    </row>
    <row r="363" ht="15.75" hidden="1" customHeight="1">
      <c r="B363" s="216"/>
      <c r="C363" s="216"/>
      <c r="D363" s="56"/>
      <c r="E363" s="56"/>
      <c r="F363" s="56"/>
      <c r="H363" s="218"/>
      <c r="I363" s="218"/>
      <c r="J363" s="218"/>
      <c r="K363" s="218"/>
      <c r="L363" s="218"/>
      <c r="M363" s="218"/>
      <c r="N363" s="218"/>
      <c r="O363" s="218"/>
      <c r="P363" s="218"/>
      <c r="Q363" s="218"/>
      <c r="R363" s="218"/>
      <c r="S363" s="218"/>
      <c r="T363" s="218"/>
      <c r="U363" s="218"/>
      <c r="X363" s="219"/>
      <c r="AA363" s="56"/>
      <c r="AF363" s="56"/>
      <c r="AG363" s="14"/>
    </row>
    <row r="364" ht="15.75" hidden="1" customHeight="1">
      <c r="B364" s="216"/>
      <c r="C364" s="216"/>
      <c r="D364" s="56"/>
      <c r="E364" s="56"/>
      <c r="F364" s="56"/>
      <c r="H364" s="218"/>
      <c r="I364" s="218"/>
      <c r="J364" s="218"/>
      <c r="K364" s="218"/>
      <c r="L364" s="218"/>
      <c r="M364" s="218"/>
      <c r="N364" s="218"/>
      <c r="O364" s="218"/>
      <c r="P364" s="218"/>
      <c r="Q364" s="218"/>
      <c r="R364" s="218"/>
      <c r="S364" s="218"/>
      <c r="T364" s="218"/>
      <c r="U364" s="218"/>
      <c r="X364" s="219"/>
      <c r="AA364" s="56"/>
      <c r="AF364" s="56"/>
      <c r="AG364" s="14"/>
    </row>
    <row r="365" ht="15.75" hidden="1" customHeight="1">
      <c r="B365" s="216"/>
      <c r="C365" s="216"/>
      <c r="D365" s="56"/>
      <c r="E365" s="56"/>
      <c r="F365" s="56"/>
      <c r="H365" s="218"/>
      <c r="I365" s="218"/>
      <c r="J365" s="218"/>
      <c r="K365" s="218"/>
      <c r="L365" s="218"/>
      <c r="M365" s="218"/>
      <c r="N365" s="218"/>
      <c r="O365" s="218"/>
      <c r="P365" s="218"/>
      <c r="Q365" s="218"/>
      <c r="R365" s="218"/>
      <c r="S365" s="218"/>
      <c r="T365" s="218"/>
      <c r="U365" s="218"/>
      <c r="X365" s="219"/>
      <c r="AA365" s="56"/>
      <c r="AF365" s="56"/>
      <c r="AG365" s="14"/>
    </row>
    <row r="366" ht="15.75" hidden="1" customHeight="1">
      <c r="B366" s="216"/>
      <c r="C366" s="216"/>
      <c r="D366" s="56"/>
      <c r="E366" s="56"/>
      <c r="F366" s="56"/>
      <c r="H366" s="218"/>
      <c r="I366" s="218"/>
      <c r="J366" s="218"/>
      <c r="K366" s="218"/>
      <c r="L366" s="218"/>
      <c r="M366" s="218"/>
      <c r="N366" s="218"/>
      <c r="O366" s="218"/>
      <c r="P366" s="218"/>
      <c r="Q366" s="218"/>
      <c r="R366" s="218"/>
      <c r="S366" s="218"/>
      <c r="T366" s="218"/>
      <c r="U366" s="218"/>
      <c r="X366" s="219"/>
      <c r="AA366" s="56"/>
      <c r="AF366" s="56"/>
      <c r="AG366" s="14"/>
    </row>
    <row r="367" ht="15.75" hidden="1" customHeight="1">
      <c r="B367" s="216"/>
      <c r="C367" s="216"/>
      <c r="D367" s="56"/>
      <c r="E367" s="56"/>
      <c r="F367" s="56"/>
      <c r="H367" s="218"/>
      <c r="I367" s="218"/>
      <c r="J367" s="218"/>
      <c r="K367" s="218"/>
      <c r="L367" s="218"/>
      <c r="M367" s="218"/>
      <c r="N367" s="218"/>
      <c r="O367" s="218"/>
      <c r="P367" s="218"/>
      <c r="Q367" s="218"/>
      <c r="R367" s="218"/>
      <c r="S367" s="218"/>
      <c r="T367" s="218"/>
      <c r="U367" s="218"/>
      <c r="X367" s="219"/>
      <c r="AA367" s="56"/>
      <c r="AF367" s="56"/>
      <c r="AG367" s="14"/>
    </row>
    <row r="368" ht="15.75" hidden="1" customHeight="1">
      <c r="B368" s="216"/>
      <c r="C368" s="216"/>
      <c r="D368" s="56"/>
      <c r="E368" s="56"/>
      <c r="F368" s="56"/>
      <c r="H368" s="218"/>
      <c r="I368" s="218"/>
      <c r="J368" s="218"/>
      <c r="K368" s="218"/>
      <c r="L368" s="218"/>
      <c r="M368" s="218"/>
      <c r="N368" s="218"/>
      <c r="O368" s="218"/>
      <c r="P368" s="218"/>
      <c r="Q368" s="218"/>
      <c r="R368" s="218"/>
      <c r="S368" s="218"/>
      <c r="T368" s="218"/>
      <c r="U368" s="218"/>
      <c r="X368" s="219"/>
      <c r="AA368" s="56"/>
      <c r="AF368" s="56"/>
      <c r="AG368" s="14"/>
    </row>
    <row r="369" ht="15.75" hidden="1" customHeight="1">
      <c r="B369" s="216"/>
      <c r="C369" s="216"/>
      <c r="D369" s="56"/>
      <c r="E369" s="56"/>
      <c r="F369" s="56"/>
      <c r="H369" s="218"/>
      <c r="I369" s="218"/>
      <c r="J369" s="218"/>
      <c r="K369" s="218"/>
      <c r="L369" s="218"/>
      <c r="M369" s="218"/>
      <c r="N369" s="218"/>
      <c r="O369" s="218"/>
      <c r="P369" s="218"/>
      <c r="Q369" s="218"/>
      <c r="R369" s="218"/>
      <c r="S369" s="218"/>
      <c r="T369" s="218"/>
      <c r="U369" s="218"/>
      <c r="X369" s="219"/>
      <c r="AA369" s="56"/>
      <c r="AF369" s="56"/>
      <c r="AG369" s="14"/>
    </row>
    <row r="370" ht="15.75" hidden="1" customHeight="1">
      <c r="B370" s="216"/>
      <c r="C370" s="216"/>
      <c r="D370" s="56"/>
      <c r="E370" s="56"/>
      <c r="F370" s="56"/>
      <c r="H370" s="218"/>
      <c r="I370" s="218"/>
      <c r="J370" s="218"/>
      <c r="K370" s="218"/>
      <c r="L370" s="218"/>
      <c r="M370" s="218"/>
      <c r="N370" s="218"/>
      <c r="O370" s="218"/>
      <c r="P370" s="218"/>
      <c r="Q370" s="218"/>
      <c r="R370" s="218"/>
      <c r="S370" s="218"/>
      <c r="T370" s="218"/>
      <c r="U370" s="218"/>
      <c r="X370" s="219"/>
      <c r="AA370" s="56"/>
      <c r="AF370" s="56"/>
      <c r="AG370" s="14"/>
    </row>
    <row r="371" ht="15.75" hidden="1" customHeight="1">
      <c r="B371" s="216"/>
      <c r="C371" s="216"/>
      <c r="D371" s="56"/>
      <c r="E371" s="56"/>
      <c r="F371" s="56"/>
      <c r="H371" s="218"/>
      <c r="I371" s="218"/>
      <c r="J371" s="218"/>
      <c r="K371" s="218"/>
      <c r="L371" s="218"/>
      <c r="M371" s="218"/>
      <c r="N371" s="218"/>
      <c r="O371" s="218"/>
      <c r="P371" s="218"/>
      <c r="Q371" s="218"/>
      <c r="R371" s="218"/>
      <c r="S371" s="218"/>
      <c r="T371" s="218"/>
      <c r="U371" s="218"/>
      <c r="X371" s="219"/>
      <c r="AA371" s="56"/>
      <c r="AF371" s="56"/>
      <c r="AG371" s="14"/>
    </row>
    <row r="372" ht="15.75" hidden="1" customHeight="1">
      <c r="B372" s="216"/>
      <c r="C372" s="216"/>
      <c r="D372" s="56"/>
      <c r="E372" s="56"/>
      <c r="F372" s="56"/>
      <c r="H372" s="218"/>
      <c r="I372" s="218"/>
      <c r="J372" s="218"/>
      <c r="K372" s="218"/>
      <c r="L372" s="218"/>
      <c r="M372" s="218"/>
      <c r="N372" s="218"/>
      <c r="O372" s="218"/>
      <c r="P372" s="218"/>
      <c r="Q372" s="218"/>
      <c r="R372" s="218"/>
      <c r="S372" s="218"/>
      <c r="T372" s="218"/>
      <c r="U372" s="218"/>
      <c r="X372" s="219"/>
      <c r="AA372" s="56"/>
      <c r="AF372" s="56"/>
      <c r="AG372" s="14"/>
    </row>
    <row r="373" ht="15.75" hidden="1" customHeight="1">
      <c r="B373" s="216"/>
      <c r="C373" s="216"/>
      <c r="D373" s="56"/>
      <c r="E373" s="56"/>
      <c r="F373" s="56"/>
      <c r="H373" s="218"/>
      <c r="I373" s="218"/>
      <c r="J373" s="218"/>
      <c r="K373" s="218"/>
      <c r="L373" s="218"/>
      <c r="M373" s="218"/>
      <c r="N373" s="218"/>
      <c r="O373" s="218"/>
      <c r="P373" s="218"/>
      <c r="Q373" s="218"/>
      <c r="R373" s="218"/>
      <c r="S373" s="218"/>
      <c r="T373" s="218"/>
      <c r="U373" s="218"/>
      <c r="X373" s="219"/>
      <c r="AA373" s="56"/>
      <c r="AF373" s="56"/>
      <c r="AG373" s="14"/>
    </row>
    <row r="374" ht="15.75" hidden="1" customHeight="1">
      <c r="B374" s="216"/>
      <c r="C374" s="216"/>
      <c r="D374" s="56"/>
      <c r="E374" s="56"/>
      <c r="F374" s="56"/>
      <c r="H374" s="218"/>
      <c r="I374" s="218"/>
      <c r="J374" s="218"/>
      <c r="K374" s="218"/>
      <c r="L374" s="218"/>
      <c r="M374" s="218"/>
      <c r="N374" s="218"/>
      <c r="O374" s="218"/>
      <c r="P374" s="218"/>
      <c r="Q374" s="218"/>
      <c r="R374" s="218"/>
      <c r="S374" s="218"/>
      <c r="T374" s="218"/>
      <c r="U374" s="218"/>
      <c r="X374" s="219"/>
      <c r="AA374" s="56"/>
      <c r="AF374" s="56"/>
      <c r="AG374" s="14"/>
    </row>
    <row r="375" ht="15.75" hidden="1" customHeight="1">
      <c r="B375" s="216"/>
      <c r="C375" s="216"/>
      <c r="D375" s="56"/>
      <c r="E375" s="56"/>
      <c r="F375" s="56"/>
      <c r="H375" s="218"/>
      <c r="I375" s="218"/>
      <c r="J375" s="218"/>
      <c r="K375" s="218"/>
      <c r="L375" s="218"/>
      <c r="M375" s="218"/>
      <c r="N375" s="218"/>
      <c r="O375" s="218"/>
      <c r="P375" s="218"/>
      <c r="Q375" s="218"/>
      <c r="R375" s="218"/>
      <c r="S375" s="218"/>
      <c r="T375" s="218"/>
      <c r="U375" s="218"/>
      <c r="X375" s="219"/>
      <c r="AA375" s="56"/>
      <c r="AF375" s="56"/>
      <c r="AG375" s="14"/>
    </row>
    <row r="376" ht="15.75" hidden="1" customHeight="1">
      <c r="B376" s="216"/>
      <c r="C376" s="216"/>
      <c r="D376" s="56"/>
      <c r="E376" s="56"/>
      <c r="F376" s="56"/>
      <c r="H376" s="218"/>
      <c r="I376" s="218"/>
      <c r="J376" s="218"/>
      <c r="K376" s="218"/>
      <c r="L376" s="218"/>
      <c r="M376" s="218"/>
      <c r="N376" s="218"/>
      <c r="O376" s="218"/>
      <c r="P376" s="218"/>
      <c r="Q376" s="218"/>
      <c r="R376" s="218"/>
      <c r="S376" s="218"/>
      <c r="T376" s="218"/>
      <c r="U376" s="218"/>
      <c r="X376" s="219"/>
      <c r="AA376" s="56"/>
      <c r="AF376" s="56"/>
      <c r="AG376" s="14"/>
    </row>
    <row r="377" ht="15.75" hidden="1" customHeight="1">
      <c r="B377" s="216"/>
      <c r="C377" s="216"/>
      <c r="D377" s="56"/>
      <c r="E377" s="56"/>
      <c r="F377" s="56"/>
      <c r="H377" s="218"/>
      <c r="I377" s="218"/>
      <c r="J377" s="218"/>
      <c r="K377" s="218"/>
      <c r="L377" s="218"/>
      <c r="M377" s="218"/>
      <c r="N377" s="218"/>
      <c r="O377" s="218"/>
      <c r="P377" s="218"/>
      <c r="Q377" s="218"/>
      <c r="R377" s="218"/>
      <c r="S377" s="218"/>
      <c r="T377" s="218"/>
      <c r="U377" s="218"/>
      <c r="X377" s="219"/>
      <c r="AA377" s="56"/>
      <c r="AF377" s="56"/>
      <c r="AG377" s="14"/>
    </row>
    <row r="378" ht="15.75" hidden="1" customHeight="1">
      <c r="B378" s="216"/>
      <c r="C378" s="216"/>
      <c r="D378" s="56"/>
      <c r="E378" s="56"/>
      <c r="F378" s="56"/>
      <c r="H378" s="218"/>
      <c r="I378" s="218"/>
      <c r="J378" s="218"/>
      <c r="K378" s="218"/>
      <c r="L378" s="218"/>
      <c r="M378" s="218"/>
      <c r="N378" s="218"/>
      <c r="O378" s="218"/>
      <c r="P378" s="218"/>
      <c r="Q378" s="218"/>
      <c r="R378" s="218"/>
      <c r="S378" s="218"/>
      <c r="T378" s="218"/>
      <c r="U378" s="218"/>
      <c r="X378" s="219"/>
      <c r="AA378" s="56"/>
      <c r="AF378" s="56"/>
      <c r="AG378" s="14"/>
    </row>
    <row r="379" ht="15.75" hidden="1" customHeight="1">
      <c r="B379" s="216"/>
      <c r="C379" s="216"/>
      <c r="D379" s="56"/>
      <c r="E379" s="56"/>
      <c r="F379" s="56"/>
      <c r="H379" s="218"/>
      <c r="I379" s="218"/>
      <c r="J379" s="218"/>
      <c r="K379" s="218"/>
      <c r="L379" s="218"/>
      <c r="M379" s="218"/>
      <c r="N379" s="218"/>
      <c r="O379" s="218"/>
      <c r="P379" s="218"/>
      <c r="Q379" s="218"/>
      <c r="R379" s="218"/>
      <c r="S379" s="218"/>
      <c r="T379" s="218"/>
      <c r="U379" s="218"/>
      <c r="X379" s="219"/>
      <c r="AA379" s="56"/>
      <c r="AF379" s="56"/>
      <c r="AG379" s="14"/>
    </row>
    <row r="380" ht="15.75" hidden="1" customHeight="1">
      <c r="B380" s="216"/>
      <c r="C380" s="216"/>
      <c r="D380" s="56"/>
      <c r="E380" s="56"/>
      <c r="F380" s="56"/>
      <c r="H380" s="218"/>
      <c r="I380" s="218"/>
      <c r="J380" s="218"/>
      <c r="K380" s="218"/>
      <c r="L380" s="218"/>
      <c r="M380" s="218"/>
      <c r="N380" s="218"/>
      <c r="O380" s="218"/>
      <c r="P380" s="218"/>
      <c r="Q380" s="218"/>
      <c r="R380" s="218"/>
      <c r="S380" s="218"/>
      <c r="T380" s="218"/>
      <c r="U380" s="218"/>
      <c r="X380" s="219"/>
      <c r="AA380" s="56"/>
      <c r="AF380" s="56"/>
      <c r="AG380" s="14"/>
    </row>
    <row r="381" ht="15.75" hidden="1" customHeight="1">
      <c r="B381" s="216"/>
      <c r="C381" s="216"/>
      <c r="D381" s="56"/>
      <c r="E381" s="56"/>
      <c r="F381" s="56"/>
      <c r="H381" s="218"/>
      <c r="I381" s="218"/>
      <c r="J381" s="218"/>
      <c r="K381" s="218"/>
      <c r="L381" s="218"/>
      <c r="M381" s="218"/>
      <c r="N381" s="218"/>
      <c r="O381" s="218"/>
      <c r="P381" s="218"/>
      <c r="Q381" s="218"/>
      <c r="R381" s="218"/>
      <c r="S381" s="218"/>
      <c r="T381" s="218"/>
      <c r="U381" s="218"/>
      <c r="X381" s="219"/>
      <c r="AA381" s="56"/>
      <c r="AF381" s="56"/>
      <c r="AG381" s="14"/>
    </row>
    <row r="382" ht="15.75" hidden="1" customHeight="1">
      <c r="B382" s="216"/>
      <c r="C382" s="216"/>
      <c r="D382" s="56"/>
      <c r="E382" s="56"/>
      <c r="F382" s="56"/>
      <c r="H382" s="218"/>
      <c r="I382" s="218"/>
      <c r="J382" s="218"/>
      <c r="K382" s="218"/>
      <c r="L382" s="218"/>
      <c r="M382" s="218"/>
      <c r="N382" s="218"/>
      <c r="O382" s="218"/>
      <c r="P382" s="218"/>
      <c r="Q382" s="218"/>
      <c r="R382" s="218"/>
      <c r="S382" s="218"/>
      <c r="T382" s="218"/>
      <c r="U382" s="218"/>
      <c r="X382" s="219"/>
      <c r="AA382" s="56"/>
      <c r="AF382" s="56"/>
      <c r="AG382" s="14"/>
    </row>
    <row r="383" ht="15.75" hidden="1" customHeight="1">
      <c r="B383" s="216"/>
      <c r="C383" s="216"/>
      <c r="D383" s="56"/>
      <c r="E383" s="56"/>
      <c r="F383" s="56"/>
      <c r="H383" s="218"/>
      <c r="I383" s="218"/>
      <c r="J383" s="218"/>
      <c r="K383" s="218"/>
      <c r="L383" s="218"/>
      <c r="M383" s="218"/>
      <c r="N383" s="218"/>
      <c r="O383" s="218"/>
      <c r="P383" s="218"/>
      <c r="Q383" s="218"/>
      <c r="R383" s="218"/>
      <c r="S383" s="218"/>
      <c r="T383" s="218"/>
      <c r="U383" s="218"/>
      <c r="X383" s="219"/>
      <c r="AA383" s="56"/>
      <c r="AF383" s="56"/>
      <c r="AG383" s="14"/>
    </row>
    <row r="384" ht="15.75" hidden="1" customHeight="1">
      <c r="B384" s="216"/>
      <c r="C384" s="216"/>
      <c r="D384" s="56"/>
      <c r="E384" s="56"/>
      <c r="F384" s="56"/>
      <c r="H384" s="218"/>
      <c r="I384" s="218"/>
      <c r="J384" s="218"/>
      <c r="K384" s="218"/>
      <c r="L384" s="218"/>
      <c r="M384" s="218"/>
      <c r="N384" s="218"/>
      <c r="O384" s="218"/>
      <c r="P384" s="218"/>
      <c r="Q384" s="218"/>
      <c r="R384" s="218"/>
      <c r="S384" s="218"/>
      <c r="T384" s="218"/>
      <c r="U384" s="218"/>
      <c r="X384" s="219"/>
      <c r="AA384" s="56"/>
      <c r="AF384" s="56"/>
      <c r="AG384" s="14"/>
    </row>
    <row r="385" ht="15.75" hidden="1" customHeight="1">
      <c r="B385" s="216"/>
      <c r="C385" s="216"/>
      <c r="D385" s="56"/>
      <c r="E385" s="56"/>
      <c r="F385" s="56"/>
      <c r="H385" s="218"/>
      <c r="I385" s="218"/>
      <c r="J385" s="218"/>
      <c r="K385" s="218"/>
      <c r="L385" s="218"/>
      <c r="M385" s="218"/>
      <c r="N385" s="218"/>
      <c r="O385" s="218"/>
      <c r="P385" s="218"/>
      <c r="Q385" s="218"/>
      <c r="R385" s="218"/>
      <c r="S385" s="218"/>
      <c r="T385" s="218"/>
      <c r="U385" s="218"/>
      <c r="X385" s="219"/>
      <c r="AA385" s="56"/>
      <c r="AF385" s="56"/>
      <c r="AG385" s="14"/>
    </row>
    <row r="386" ht="15.75" hidden="1" customHeight="1">
      <c r="B386" s="216"/>
      <c r="C386" s="216"/>
      <c r="D386" s="56"/>
      <c r="E386" s="56"/>
      <c r="F386" s="56"/>
      <c r="H386" s="218"/>
      <c r="I386" s="218"/>
      <c r="J386" s="218"/>
      <c r="K386" s="218"/>
      <c r="L386" s="218"/>
      <c r="M386" s="218"/>
      <c r="N386" s="218"/>
      <c r="O386" s="218"/>
      <c r="P386" s="218"/>
      <c r="Q386" s="218"/>
      <c r="R386" s="218"/>
      <c r="S386" s="218"/>
      <c r="T386" s="218"/>
      <c r="U386" s="218"/>
      <c r="X386" s="219"/>
      <c r="AA386" s="56"/>
      <c r="AF386" s="56"/>
      <c r="AG386" s="14"/>
    </row>
    <row r="387" ht="15.75" hidden="1" customHeight="1">
      <c r="B387" s="216"/>
      <c r="C387" s="216"/>
      <c r="D387" s="56"/>
      <c r="E387" s="56"/>
      <c r="F387" s="56"/>
      <c r="H387" s="218"/>
      <c r="I387" s="218"/>
      <c r="J387" s="218"/>
      <c r="K387" s="218"/>
      <c r="L387" s="218"/>
      <c r="M387" s="218"/>
      <c r="N387" s="218"/>
      <c r="O387" s="218"/>
      <c r="P387" s="218"/>
      <c r="Q387" s="218"/>
      <c r="R387" s="218"/>
      <c r="S387" s="218"/>
      <c r="T387" s="218"/>
      <c r="U387" s="218"/>
      <c r="X387" s="219"/>
      <c r="AA387" s="56"/>
      <c r="AF387" s="56"/>
      <c r="AG387" s="14"/>
    </row>
    <row r="388" ht="15.75" hidden="1" customHeight="1">
      <c r="B388" s="216"/>
      <c r="C388" s="216"/>
      <c r="D388" s="56"/>
      <c r="E388" s="56"/>
      <c r="F388" s="56"/>
      <c r="H388" s="218"/>
      <c r="I388" s="218"/>
      <c r="J388" s="218"/>
      <c r="K388" s="218"/>
      <c r="L388" s="218"/>
      <c r="M388" s="218"/>
      <c r="N388" s="218"/>
      <c r="O388" s="218"/>
      <c r="P388" s="218"/>
      <c r="Q388" s="218"/>
      <c r="R388" s="218"/>
      <c r="S388" s="218"/>
      <c r="T388" s="218"/>
      <c r="U388" s="218"/>
      <c r="X388" s="219"/>
      <c r="AA388" s="56"/>
      <c r="AF388" s="56"/>
      <c r="AG388" s="14"/>
    </row>
    <row r="389" ht="15.75" hidden="1" customHeight="1">
      <c r="B389" s="216"/>
      <c r="C389" s="216"/>
      <c r="D389" s="56"/>
      <c r="E389" s="56"/>
      <c r="F389" s="56"/>
      <c r="H389" s="218"/>
      <c r="I389" s="218"/>
      <c r="J389" s="218"/>
      <c r="K389" s="218"/>
      <c r="L389" s="218"/>
      <c r="M389" s="218"/>
      <c r="N389" s="218"/>
      <c r="O389" s="218"/>
      <c r="P389" s="218"/>
      <c r="Q389" s="218"/>
      <c r="R389" s="218"/>
      <c r="S389" s="218"/>
      <c r="T389" s="218"/>
      <c r="U389" s="218"/>
      <c r="X389" s="219"/>
      <c r="AA389" s="56"/>
      <c r="AF389" s="56"/>
      <c r="AG389" s="14"/>
    </row>
    <row r="390" ht="15.75" hidden="1" customHeight="1">
      <c r="B390" s="216"/>
      <c r="C390" s="216"/>
      <c r="D390" s="56"/>
      <c r="E390" s="56"/>
      <c r="F390" s="56"/>
      <c r="H390" s="218"/>
      <c r="I390" s="218"/>
      <c r="J390" s="218"/>
      <c r="K390" s="218"/>
      <c r="L390" s="218"/>
      <c r="M390" s="218"/>
      <c r="N390" s="218"/>
      <c r="O390" s="218"/>
      <c r="P390" s="218"/>
      <c r="Q390" s="218"/>
      <c r="R390" s="218"/>
      <c r="S390" s="218"/>
      <c r="T390" s="218"/>
      <c r="U390" s="218"/>
      <c r="X390" s="219"/>
      <c r="AA390" s="56"/>
      <c r="AF390" s="56"/>
      <c r="AG390" s="14"/>
    </row>
    <row r="391" ht="15.75" hidden="1" customHeight="1">
      <c r="B391" s="216"/>
      <c r="C391" s="216"/>
      <c r="D391" s="56"/>
      <c r="E391" s="56"/>
      <c r="F391" s="56"/>
      <c r="H391" s="218"/>
      <c r="I391" s="218"/>
      <c r="J391" s="218"/>
      <c r="K391" s="218"/>
      <c r="L391" s="218"/>
      <c r="M391" s="218"/>
      <c r="N391" s="218"/>
      <c r="O391" s="218"/>
      <c r="P391" s="218"/>
      <c r="Q391" s="218"/>
      <c r="R391" s="218"/>
      <c r="S391" s="218"/>
      <c r="T391" s="218"/>
      <c r="U391" s="218"/>
      <c r="X391" s="219"/>
      <c r="AA391" s="56"/>
      <c r="AF391" s="56"/>
      <c r="AG391" s="14"/>
    </row>
    <row r="392" ht="15.75" hidden="1" customHeight="1">
      <c r="B392" s="216"/>
      <c r="C392" s="216"/>
      <c r="D392" s="56"/>
      <c r="E392" s="56"/>
      <c r="F392" s="56"/>
      <c r="H392" s="218"/>
      <c r="I392" s="218"/>
      <c r="J392" s="218"/>
      <c r="K392" s="218"/>
      <c r="L392" s="218"/>
      <c r="M392" s="218"/>
      <c r="N392" s="218"/>
      <c r="O392" s="218"/>
      <c r="P392" s="218"/>
      <c r="Q392" s="218"/>
      <c r="R392" s="218"/>
      <c r="S392" s="218"/>
      <c r="T392" s="218"/>
      <c r="U392" s="218"/>
      <c r="X392" s="219"/>
      <c r="AA392" s="56"/>
      <c r="AF392" s="56"/>
      <c r="AG392" s="14"/>
    </row>
    <row r="393" ht="15.75" hidden="1" customHeight="1">
      <c r="B393" s="216"/>
      <c r="C393" s="216"/>
      <c r="D393" s="56"/>
      <c r="E393" s="56"/>
      <c r="F393" s="56"/>
      <c r="H393" s="218"/>
      <c r="I393" s="218"/>
      <c r="J393" s="218"/>
      <c r="K393" s="218"/>
      <c r="L393" s="218"/>
      <c r="M393" s="218"/>
      <c r="N393" s="218"/>
      <c r="O393" s="218"/>
      <c r="P393" s="218"/>
      <c r="Q393" s="218"/>
      <c r="R393" s="218"/>
      <c r="S393" s="218"/>
      <c r="T393" s="218"/>
      <c r="U393" s="218"/>
      <c r="X393" s="219"/>
      <c r="AA393" s="56"/>
      <c r="AF393" s="56"/>
      <c r="AG393" s="14"/>
    </row>
    <row r="394" ht="15.75" hidden="1" customHeight="1">
      <c r="B394" s="216"/>
      <c r="C394" s="216"/>
      <c r="D394" s="56"/>
      <c r="E394" s="56"/>
      <c r="F394" s="56"/>
      <c r="H394" s="218"/>
      <c r="I394" s="218"/>
      <c r="J394" s="218"/>
      <c r="K394" s="218"/>
      <c r="L394" s="218"/>
      <c r="M394" s="218"/>
      <c r="N394" s="218"/>
      <c r="O394" s="218"/>
      <c r="P394" s="218"/>
      <c r="Q394" s="218"/>
      <c r="R394" s="218"/>
      <c r="S394" s="218"/>
      <c r="T394" s="218"/>
      <c r="U394" s="218"/>
      <c r="X394" s="219"/>
      <c r="AA394" s="56"/>
      <c r="AF394" s="56"/>
      <c r="AG394" s="14"/>
    </row>
    <row r="395" ht="15.75" hidden="1" customHeight="1">
      <c r="B395" s="216"/>
      <c r="C395" s="216"/>
      <c r="D395" s="56"/>
      <c r="E395" s="56"/>
      <c r="F395" s="56"/>
      <c r="H395" s="218"/>
      <c r="I395" s="218"/>
      <c r="J395" s="218"/>
      <c r="K395" s="218"/>
      <c r="L395" s="218"/>
      <c r="M395" s="218"/>
      <c r="N395" s="218"/>
      <c r="O395" s="218"/>
      <c r="P395" s="218"/>
      <c r="Q395" s="218"/>
      <c r="R395" s="218"/>
      <c r="S395" s="218"/>
      <c r="T395" s="218"/>
      <c r="U395" s="218"/>
      <c r="X395" s="219"/>
      <c r="AA395" s="56"/>
      <c r="AF395" s="56"/>
      <c r="AG395" s="14"/>
    </row>
    <row r="396" ht="15.75" hidden="1" customHeight="1">
      <c r="B396" s="216"/>
      <c r="C396" s="216"/>
      <c r="D396" s="56"/>
      <c r="E396" s="56"/>
      <c r="F396" s="56"/>
      <c r="H396" s="218"/>
      <c r="I396" s="218"/>
      <c r="J396" s="218"/>
      <c r="K396" s="218"/>
      <c r="L396" s="218"/>
      <c r="M396" s="218"/>
      <c r="N396" s="218"/>
      <c r="O396" s="218"/>
      <c r="P396" s="218"/>
      <c r="Q396" s="218"/>
      <c r="R396" s="218"/>
      <c r="S396" s="218"/>
      <c r="T396" s="218"/>
      <c r="U396" s="218"/>
      <c r="X396" s="219"/>
      <c r="AA396" s="56"/>
      <c r="AF396" s="56"/>
      <c r="AG396" s="14"/>
    </row>
    <row r="397" ht="15.75" hidden="1" customHeight="1">
      <c r="B397" s="216"/>
      <c r="C397" s="216"/>
      <c r="D397" s="56"/>
      <c r="E397" s="56"/>
      <c r="F397" s="56"/>
      <c r="H397" s="218"/>
      <c r="I397" s="218"/>
      <c r="J397" s="218"/>
      <c r="K397" s="218"/>
      <c r="L397" s="218"/>
      <c r="M397" s="218"/>
      <c r="N397" s="218"/>
      <c r="O397" s="218"/>
      <c r="P397" s="218"/>
      <c r="Q397" s="218"/>
      <c r="R397" s="218"/>
      <c r="S397" s="218"/>
      <c r="T397" s="218"/>
      <c r="U397" s="218"/>
      <c r="X397" s="219"/>
      <c r="AA397" s="56"/>
      <c r="AF397" s="56"/>
      <c r="AG397" s="14"/>
    </row>
    <row r="398" ht="15.75" hidden="1" customHeight="1">
      <c r="B398" s="216"/>
      <c r="C398" s="216"/>
      <c r="D398" s="56"/>
      <c r="E398" s="56"/>
      <c r="F398" s="56"/>
      <c r="H398" s="218"/>
      <c r="I398" s="218"/>
      <c r="J398" s="218"/>
      <c r="K398" s="218"/>
      <c r="L398" s="218"/>
      <c r="M398" s="218"/>
      <c r="N398" s="218"/>
      <c r="O398" s="218"/>
      <c r="P398" s="218"/>
      <c r="Q398" s="218"/>
      <c r="R398" s="218"/>
      <c r="S398" s="218"/>
      <c r="T398" s="218"/>
      <c r="U398" s="218"/>
      <c r="X398" s="219"/>
      <c r="AA398" s="56"/>
      <c r="AF398" s="56"/>
      <c r="AG398" s="14"/>
    </row>
    <row r="399" ht="15.75" hidden="1" customHeight="1">
      <c r="B399" s="216"/>
      <c r="C399" s="216"/>
      <c r="D399" s="56"/>
      <c r="E399" s="56"/>
      <c r="F399" s="56"/>
      <c r="H399" s="218"/>
      <c r="I399" s="218"/>
      <c r="J399" s="218"/>
      <c r="K399" s="218"/>
      <c r="L399" s="218"/>
      <c r="M399" s="218"/>
      <c r="N399" s="218"/>
      <c r="O399" s="218"/>
      <c r="P399" s="218"/>
      <c r="Q399" s="218"/>
      <c r="R399" s="218"/>
      <c r="S399" s="218"/>
      <c r="T399" s="218"/>
      <c r="U399" s="218"/>
      <c r="X399" s="219"/>
      <c r="AA399" s="56"/>
      <c r="AF399" s="56"/>
      <c r="AG399" s="14"/>
    </row>
    <row r="400" ht="15.75" hidden="1" customHeight="1">
      <c r="B400" s="216"/>
      <c r="C400" s="216"/>
      <c r="D400" s="56"/>
      <c r="E400" s="56"/>
      <c r="F400" s="56"/>
      <c r="H400" s="218"/>
      <c r="I400" s="218"/>
      <c r="J400" s="218"/>
      <c r="K400" s="218"/>
      <c r="L400" s="218"/>
      <c r="M400" s="218"/>
      <c r="N400" s="218"/>
      <c r="O400" s="218"/>
      <c r="P400" s="218"/>
      <c r="Q400" s="218"/>
      <c r="R400" s="218"/>
      <c r="S400" s="218"/>
      <c r="T400" s="218"/>
      <c r="U400" s="218"/>
      <c r="X400" s="219"/>
      <c r="AA400" s="56"/>
      <c r="AF400" s="56"/>
      <c r="AG400" s="14"/>
    </row>
    <row r="401" ht="15.75" hidden="1" customHeight="1">
      <c r="B401" s="216"/>
      <c r="C401" s="216"/>
      <c r="D401" s="56"/>
      <c r="E401" s="56"/>
      <c r="F401" s="56"/>
      <c r="H401" s="218"/>
      <c r="I401" s="218"/>
      <c r="J401" s="218"/>
      <c r="K401" s="218"/>
      <c r="L401" s="218"/>
      <c r="M401" s="218"/>
      <c r="N401" s="218"/>
      <c r="O401" s="218"/>
      <c r="P401" s="218"/>
      <c r="Q401" s="218"/>
      <c r="R401" s="218"/>
      <c r="S401" s="218"/>
      <c r="T401" s="218"/>
      <c r="U401" s="218"/>
      <c r="X401" s="219"/>
      <c r="AA401" s="56"/>
      <c r="AF401" s="56"/>
      <c r="AG401" s="14"/>
    </row>
    <row r="402" ht="15.75" hidden="1" customHeight="1">
      <c r="B402" s="216"/>
      <c r="C402" s="216"/>
      <c r="D402" s="56"/>
      <c r="E402" s="56"/>
      <c r="F402" s="56"/>
      <c r="H402" s="218"/>
      <c r="I402" s="218"/>
      <c r="J402" s="218"/>
      <c r="K402" s="218"/>
      <c r="L402" s="218"/>
      <c r="M402" s="218"/>
      <c r="N402" s="218"/>
      <c r="O402" s="218"/>
      <c r="P402" s="218"/>
      <c r="Q402" s="218"/>
      <c r="R402" s="218"/>
      <c r="S402" s="218"/>
      <c r="T402" s="218"/>
      <c r="U402" s="218"/>
      <c r="X402" s="219"/>
      <c r="AA402" s="56"/>
      <c r="AF402" s="56"/>
      <c r="AG402" s="14"/>
    </row>
    <row r="403" ht="15.75" hidden="1" customHeight="1">
      <c r="B403" s="216"/>
      <c r="C403" s="216"/>
      <c r="D403" s="56"/>
      <c r="E403" s="56"/>
      <c r="F403" s="56"/>
      <c r="H403" s="218"/>
      <c r="I403" s="218"/>
      <c r="J403" s="218"/>
      <c r="K403" s="218"/>
      <c r="L403" s="218"/>
      <c r="M403" s="218"/>
      <c r="N403" s="218"/>
      <c r="O403" s="218"/>
      <c r="P403" s="218"/>
      <c r="Q403" s="218"/>
      <c r="R403" s="218"/>
      <c r="S403" s="218"/>
      <c r="T403" s="218"/>
      <c r="U403" s="218"/>
      <c r="X403" s="219"/>
      <c r="AA403" s="56"/>
      <c r="AF403" s="56"/>
      <c r="AG403" s="14"/>
    </row>
    <row r="404" ht="15.75" hidden="1" customHeight="1">
      <c r="B404" s="216"/>
      <c r="C404" s="216"/>
      <c r="D404" s="56"/>
      <c r="E404" s="56"/>
      <c r="F404" s="56"/>
      <c r="H404" s="218"/>
      <c r="I404" s="218"/>
      <c r="J404" s="218"/>
      <c r="K404" s="218"/>
      <c r="L404" s="218"/>
      <c r="M404" s="218"/>
      <c r="N404" s="218"/>
      <c r="O404" s="218"/>
      <c r="P404" s="218"/>
      <c r="Q404" s="218"/>
      <c r="R404" s="218"/>
      <c r="S404" s="218"/>
      <c r="T404" s="218"/>
      <c r="U404" s="218"/>
      <c r="X404" s="219"/>
      <c r="AA404" s="56"/>
      <c r="AF404" s="56"/>
      <c r="AG404" s="14"/>
    </row>
    <row r="405" ht="15.75" hidden="1" customHeight="1">
      <c r="B405" s="216"/>
      <c r="C405" s="216"/>
      <c r="D405" s="56"/>
      <c r="E405" s="56"/>
      <c r="F405" s="56"/>
      <c r="H405" s="218"/>
      <c r="I405" s="218"/>
      <c r="J405" s="218"/>
      <c r="K405" s="218"/>
      <c r="L405" s="218"/>
      <c r="M405" s="218"/>
      <c r="N405" s="218"/>
      <c r="O405" s="218"/>
      <c r="P405" s="218"/>
      <c r="Q405" s="218"/>
      <c r="R405" s="218"/>
      <c r="S405" s="218"/>
      <c r="T405" s="218"/>
      <c r="U405" s="218"/>
      <c r="X405" s="219"/>
      <c r="AA405" s="56"/>
      <c r="AF405" s="56"/>
      <c r="AG405" s="14"/>
    </row>
    <row r="406" ht="15.75" hidden="1" customHeight="1">
      <c r="B406" s="216"/>
      <c r="C406" s="216"/>
      <c r="D406" s="56"/>
      <c r="E406" s="56"/>
      <c r="F406" s="56"/>
      <c r="H406" s="218"/>
      <c r="I406" s="218"/>
      <c r="J406" s="218"/>
      <c r="K406" s="218"/>
      <c r="L406" s="218"/>
      <c r="M406" s="218"/>
      <c r="N406" s="218"/>
      <c r="O406" s="218"/>
      <c r="P406" s="218"/>
      <c r="Q406" s="218"/>
      <c r="R406" s="218"/>
      <c r="S406" s="218"/>
      <c r="T406" s="218"/>
      <c r="U406" s="218"/>
      <c r="X406" s="219"/>
      <c r="AA406" s="56"/>
      <c r="AF406" s="56"/>
      <c r="AG406" s="14"/>
    </row>
    <row r="407" ht="15.75" hidden="1" customHeight="1">
      <c r="B407" s="216"/>
      <c r="C407" s="216"/>
      <c r="D407" s="56"/>
      <c r="E407" s="56"/>
      <c r="F407" s="56"/>
      <c r="H407" s="218"/>
      <c r="I407" s="218"/>
      <c r="J407" s="218"/>
      <c r="K407" s="218"/>
      <c r="L407" s="218"/>
      <c r="M407" s="218"/>
      <c r="N407" s="218"/>
      <c r="O407" s="218"/>
      <c r="P407" s="218"/>
      <c r="Q407" s="218"/>
      <c r="R407" s="218"/>
      <c r="S407" s="218"/>
      <c r="T407" s="218"/>
      <c r="U407" s="218"/>
      <c r="X407" s="219"/>
      <c r="AA407" s="56"/>
      <c r="AF407" s="56"/>
      <c r="AG407" s="14"/>
    </row>
    <row r="408" ht="15.75" hidden="1" customHeight="1">
      <c r="B408" s="216"/>
      <c r="C408" s="216"/>
      <c r="D408" s="56"/>
      <c r="E408" s="56"/>
      <c r="F408" s="56"/>
      <c r="H408" s="218"/>
      <c r="I408" s="218"/>
      <c r="J408" s="218"/>
      <c r="K408" s="218"/>
      <c r="L408" s="218"/>
      <c r="M408" s="218"/>
      <c r="N408" s="218"/>
      <c r="O408" s="218"/>
      <c r="P408" s="218"/>
      <c r="Q408" s="218"/>
      <c r="R408" s="218"/>
      <c r="S408" s="218"/>
      <c r="T408" s="218"/>
      <c r="U408" s="218"/>
      <c r="X408" s="219"/>
      <c r="AA408" s="56"/>
      <c r="AF408" s="56"/>
      <c r="AG408" s="14"/>
    </row>
    <row r="409" ht="15.75" hidden="1" customHeight="1">
      <c r="B409" s="216"/>
      <c r="C409" s="216"/>
      <c r="D409" s="56"/>
      <c r="E409" s="56"/>
      <c r="F409" s="56"/>
      <c r="H409" s="218"/>
      <c r="I409" s="218"/>
      <c r="J409" s="218"/>
      <c r="K409" s="218"/>
      <c r="L409" s="218"/>
      <c r="M409" s="218"/>
      <c r="N409" s="218"/>
      <c r="O409" s="218"/>
      <c r="P409" s="218"/>
      <c r="Q409" s="218"/>
      <c r="R409" s="218"/>
      <c r="S409" s="218"/>
      <c r="T409" s="218"/>
      <c r="U409" s="218"/>
      <c r="X409" s="219"/>
      <c r="AA409" s="56"/>
      <c r="AF409" s="56"/>
      <c r="AG409" s="14"/>
    </row>
    <row r="410" ht="15.75" hidden="1" customHeight="1">
      <c r="B410" s="216"/>
      <c r="C410" s="216"/>
      <c r="D410" s="56"/>
      <c r="E410" s="56"/>
      <c r="F410" s="56"/>
      <c r="H410" s="218"/>
      <c r="I410" s="218"/>
      <c r="J410" s="218"/>
      <c r="K410" s="218"/>
      <c r="L410" s="218"/>
      <c r="M410" s="218"/>
      <c r="N410" s="218"/>
      <c r="O410" s="218"/>
      <c r="P410" s="218"/>
      <c r="Q410" s="218"/>
      <c r="R410" s="218"/>
      <c r="S410" s="218"/>
      <c r="T410" s="218"/>
      <c r="U410" s="218"/>
      <c r="X410" s="219"/>
      <c r="AA410" s="56"/>
      <c r="AF410" s="56"/>
      <c r="AG410" s="14"/>
    </row>
    <row r="411" ht="15.75" hidden="1" customHeight="1">
      <c r="B411" s="216"/>
      <c r="C411" s="216"/>
      <c r="D411" s="56"/>
      <c r="E411" s="56"/>
      <c r="F411" s="56"/>
      <c r="H411" s="218"/>
      <c r="I411" s="218"/>
      <c r="J411" s="218"/>
      <c r="K411" s="218"/>
      <c r="L411" s="218"/>
      <c r="M411" s="218"/>
      <c r="N411" s="218"/>
      <c r="O411" s="218"/>
      <c r="P411" s="218"/>
      <c r="Q411" s="218"/>
      <c r="R411" s="218"/>
      <c r="S411" s="218"/>
      <c r="T411" s="218"/>
      <c r="U411" s="218"/>
      <c r="X411" s="219"/>
      <c r="AA411" s="56"/>
      <c r="AF411" s="56"/>
      <c r="AG411" s="14"/>
    </row>
    <row r="412" ht="15.75" hidden="1" customHeight="1">
      <c r="B412" s="216"/>
      <c r="C412" s="216"/>
      <c r="D412" s="56"/>
      <c r="E412" s="56"/>
      <c r="F412" s="56"/>
      <c r="H412" s="218"/>
      <c r="I412" s="218"/>
      <c r="J412" s="218"/>
      <c r="K412" s="218"/>
      <c r="L412" s="218"/>
      <c r="M412" s="218"/>
      <c r="N412" s="218"/>
      <c r="O412" s="218"/>
      <c r="P412" s="218"/>
      <c r="Q412" s="218"/>
      <c r="R412" s="218"/>
      <c r="S412" s="218"/>
      <c r="T412" s="218"/>
      <c r="U412" s="218"/>
      <c r="X412" s="219"/>
      <c r="AA412" s="56"/>
      <c r="AF412" s="56"/>
      <c r="AG412" s="14"/>
    </row>
    <row r="413" ht="15.75" hidden="1" customHeight="1">
      <c r="B413" s="216"/>
      <c r="C413" s="216"/>
      <c r="D413" s="56"/>
      <c r="E413" s="56"/>
      <c r="F413" s="56"/>
      <c r="H413" s="218"/>
      <c r="I413" s="218"/>
      <c r="J413" s="218"/>
      <c r="K413" s="218"/>
      <c r="L413" s="218"/>
      <c r="M413" s="218"/>
      <c r="N413" s="218"/>
      <c r="O413" s="218"/>
      <c r="P413" s="218"/>
      <c r="Q413" s="218"/>
      <c r="R413" s="218"/>
      <c r="S413" s="218"/>
      <c r="T413" s="218"/>
      <c r="U413" s="218"/>
      <c r="X413" s="219"/>
      <c r="AA413" s="56"/>
      <c r="AF413" s="56"/>
      <c r="AG413" s="14"/>
    </row>
    <row r="414" ht="15.75" hidden="1" customHeight="1">
      <c r="B414" s="216"/>
      <c r="C414" s="216"/>
      <c r="D414" s="56"/>
      <c r="E414" s="56"/>
      <c r="F414" s="56"/>
      <c r="H414" s="218"/>
      <c r="I414" s="218"/>
      <c r="J414" s="218"/>
      <c r="K414" s="218"/>
      <c r="L414" s="218"/>
      <c r="M414" s="218"/>
      <c r="N414" s="218"/>
      <c r="O414" s="218"/>
      <c r="P414" s="218"/>
      <c r="Q414" s="218"/>
      <c r="R414" s="218"/>
      <c r="S414" s="218"/>
      <c r="T414" s="218"/>
      <c r="U414" s="218"/>
      <c r="X414" s="219"/>
      <c r="AA414" s="56"/>
      <c r="AF414" s="56"/>
      <c r="AG414" s="14"/>
    </row>
    <row r="415" ht="15.75" hidden="1" customHeight="1">
      <c r="B415" s="216"/>
      <c r="C415" s="216"/>
      <c r="D415" s="56"/>
      <c r="E415" s="56"/>
      <c r="F415" s="56"/>
      <c r="H415" s="218"/>
      <c r="I415" s="218"/>
      <c r="J415" s="218"/>
      <c r="K415" s="218"/>
      <c r="L415" s="218"/>
      <c r="M415" s="218"/>
      <c r="N415" s="218"/>
      <c r="O415" s="218"/>
      <c r="P415" s="218"/>
      <c r="Q415" s="218"/>
      <c r="R415" s="218"/>
      <c r="S415" s="218"/>
      <c r="T415" s="218"/>
      <c r="U415" s="218"/>
      <c r="X415" s="219"/>
      <c r="AA415" s="56"/>
      <c r="AF415" s="56"/>
      <c r="AG415" s="14"/>
    </row>
    <row r="416" ht="15.75" hidden="1" customHeight="1">
      <c r="B416" s="216"/>
      <c r="C416" s="216"/>
      <c r="D416" s="56"/>
      <c r="E416" s="56"/>
      <c r="F416" s="56"/>
      <c r="H416" s="218"/>
      <c r="I416" s="218"/>
      <c r="J416" s="218"/>
      <c r="K416" s="218"/>
      <c r="L416" s="218"/>
      <c r="M416" s="218"/>
      <c r="N416" s="218"/>
      <c r="O416" s="218"/>
      <c r="P416" s="218"/>
      <c r="Q416" s="218"/>
      <c r="R416" s="218"/>
      <c r="S416" s="218"/>
      <c r="T416" s="218"/>
      <c r="U416" s="218"/>
      <c r="X416" s="219"/>
      <c r="AA416" s="56"/>
      <c r="AF416" s="56"/>
      <c r="AG416" s="14"/>
    </row>
    <row r="417" ht="15.75" hidden="1" customHeight="1">
      <c r="B417" s="216"/>
      <c r="C417" s="216"/>
      <c r="D417" s="56"/>
      <c r="E417" s="56"/>
      <c r="F417" s="56"/>
      <c r="H417" s="218"/>
      <c r="I417" s="218"/>
      <c r="J417" s="218"/>
      <c r="K417" s="218"/>
      <c r="L417" s="218"/>
      <c r="M417" s="218"/>
      <c r="N417" s="218"/>
      <c r="O417" s="218"/>
      <c r="P417" s="218"/>
      <c r="Q417" s="218"/>
      <c r="R417" s="218"/>
      <c r="S417" s="218"/>
      <c r="T417" s="218"/>
      <c r="U417" s="218"/>
      <c r="X417" s="219"/>
      <c r="AA417" s="56"/>
      <c r="AF417" s="56"/>
      <c r="AG417" s="14"/>
    </row>
    <row r="418" ht="15.75" hidden="1" customHeight="1">
      <c r="B418" s="216"/>
      <c r="C418" s="216"/>
      <c r="D418" s="56"/>
      <c r="E418" s="56"/>
      <c r="F418" s="56"/>
      <c r="H418" s="218"/>
      <c r="I418" s="218"/>
      <c r="J418" s="218"/>
      <c r="K418" s="218"/>
      <c r="L418" s="218"/>
      <c r="M418" s="218"/>
      <c r="N418" s="218"/>
      <c r="O418" s="218"/>
      <c r="P418" s="218"/>
      <c r="Q418" s="218"/>
      <c r="R418" s="218"/>
      <c r="S418" s="218"/>
      <c r="T418" s="218"/>
      <c r="U418" s="218"/>
      <c r="X418" s="219"/>
      <c r="AA418" s="56"/>
      <c r="AF418" s="56"/>
      <c r="AG418" s="14"/>
    </row>
    <row r="419" ht="15.75" hidden="1" customHeight="1">
      <c r="B419" s="216"/>
      <c r="C419" s="216"/>
      <c r="D419" s="56"/>
      <c r="E419" s="56"/>
      <c r="F419" s="56"/>
      <c r="H419" s="218"/>
      <c r="I419" s="218"/>
      <c r="J419" s="218"/>
      <c r="K419" s="218"/>
      <c r="L419" s="218"/>
      <c r="M419" s="218"/>
      <c r="N419" s="218"/>
      <c r="O419" s="218"/>
      <c r="P419" s="218"/>
      <c r="Q419" s="218"/>
      <c r="R419" s="218"/>
      <c r="S419" s="218"/>
      <c r="T419" s="218"/>
      <c r="U419" s="218"/>
      <c r="X419" s="219"/>
      <c r="AA419" s="56"/>
      <c r="AF419" s="56"/>
      <c r="AG419" s="14"/>
    </row>
    <row r="420" ht="15.75" hidden="1" customHeight="1">
      <c r="B420" s="216"/>
      <c r="C420" s="216"/>
      <c r="D420" s="56"/>
      <c r="E420" s="56"/>
      <c r="F420" s="56"/>
      <c r="H420" s="218"/>
      <c r="I420" s="218"/>
      <c r="J420" s="218"/>
      <c r="K420" s="218"/>
      <c r="L420" s="218"/>
      <c r="M420" s="218"/>
      <c r="N420" s="218"/>
      <c r="O420" s="218"/>
      <c r="P420" s="218"/>
      <c r="Q420" s="218"/>
      <c r="R420" s="218"/>
      <c r="S420" s="218"/>
      <c r="T420" s="218"/>
      <c r="U420" s="218"/>
      <c r="X420" s="219"/>
      <c r="AA420" s="56"/>
      <c r="AF420" s="56"/>
      <c r="AG420" s="14"/>
    </row>
    <row r="421" ht="15.75" hidden="1" customHeight="1">
      <c r="B421" s="216"/>
      <c r="C421" s="216"/>
      <c r="D421" s="56"/>
      <c r="E421" s="56"/>
      <c r="F421" s="56"/>
      <c r="H421" s="218"/>
      <c r="I421" s="218"/>
      <c r="J421" s="218"/>
      <c r="K421" s="218"/>
      <c r="L421" s="218"/>
      <c r="M421" s="218"/>
      <c r="N421" s="218"/>
      <c r="O421" s="218"/>
      <c r="P421" s="218"/>
      <c r="Q421" s="218"/>
      <c r="R421" s="218"/>
      <c r="S421" s="218"/>
      <c r="T421" s="218"/>
      <c r="U421" s="218"/>
      <c r="X421" s="219"/>
      <c r="AA421" s="56"/>
      <c r="AF421" s="56"/>
      <c r="AG421" s="14"/>
    </row>
    <row r="422" ht="15.75" hidden="1" customHeight="1">
      <c r="B422" s="216"/>
      <c r="C422" s="216"/>
      <c r="D422" s="56"/>
      <c r="E422" s="56"/>
      <c r="F422" s="56"/>
      <c r="H422" s="218"/>
      <c r="I422" s="218"/>
      <c r="J422" s="218"/>
      <c r="K422" s="218"/>
      <c r="L422" s="218"/>
      <c r="M422" s="218"/>
      <c r="N422" s="218"/>
      <c r="O422" s="218"/>
      <c r="P422" s="218"/>
      <c r="Q422" s="218"/>
      <c r="R422" s="218"/>
      <c r="S422" s="218"/>
      <c r="T422" s="218"/>
      <c r="U422" s="218"/>
      <c r="X422" s="219"/>
      <c r="AA422" s="56"/>
      <c r="AF422" s="56"/>
      <c r="AG422" s="14"/>
    </row>
    <row r="423" ht="15.75" hidden="1" customHeight="1">
      <c r="B423" s="216"/>
      <c r="C423" s="216"/>
      <c r="D423" s="56"/>
      <c r="E423" s="56"/>
      <c r="F423" s="56"/>
      <c r="H423" s="218"/>
      <c r="I423" s="218"/>
      <c r="J423" s="218"/>
      <c r="K423" s="218"/>
      <c r="L423" s="218"/>
      <c r="M423" s="218"/>
      <c r="N423" s="218"/>
      <c r="O423" s="218"/>
      <c r="P423" s="218"/>
      <c r="Q423" s="218"/>
      <c r="R423" s="218"/>
      <c r="S423" s="218"/>
      <c r="T423" s="218"/>
      <c r="U423" s="218"/>
      <c r="X423" s="219"/>
      <c r="AA423" s="56"/>
      <c r="AF423" s="56"/>
      <c r="AG423" s="14"/>
    </row>
    <row r="424" ht="15.75" hidden="1" customHeight="1">
      <c r="B424" s="216"/>
      <c r="C424" s="216"/>
      <c r="D424" s="56"/>
      <c r="E424" s="56"/>
      <c r="F424" s="56"/>
      <c r="H424" s="218"/>
      <c r="I424" s="218"/>
      <c r="J424" s="218"/>
      <c r="K424" s="218"/>
      <c r="L424" s="218"/>
      <c r="M424" s="218"/>
      <c r="N424" s="218"/>
      <c r="O424" s="218"/>
      <c r="P424" s="218"/>
      <c r="Q424" s="218"/>
      <c r="R424" s="218"/>
      <c r="S424" s="218"/>
      <c r="T424" s="218"/>
      <c r="U424" s="218"/>
      <c r="X424" s="219"/>
      <c r="AA424" s="56"/>
      <c r="AF424" s="56"/>
      <c r="AG424" s="14"/>
    </row>
    <row r="425" ht="15.75" hidden="1" customHeight="1">
      <c r="B425" s="216"/>
      <c r="C425" s="216"/>
      <c r="D425" s="56"/>
      <c r="E425" s="56"/>
      <c r="F425" s="56"/>
      <c r="H425" s="218"/>
      <c r="I425" s="218"/>
      <c r="J425" s="218"/>
      <c r="K425" s="218"/>
      <c r="L425" s="218"/>
      <c r="M425" s="218"/>
      <c r="N425" s="218"/>
      <c r="O425" s="218"/>
      <c r="P425" s="218"/>
      <c r="Q425" s="218"/>
      <c r="R425" s="218"/>
      <c r="S425" s="218"/>
      <c r="T425" s="218"/>
      <c r="U425" s="218"/>
      <c r="X425" s="219"/>
      <c r="AA425" s="56"/>
      <c r="AF425" s="56"/>
      <c r="AG425" s="14"/>
    </row>
    <row r="426" ht="15.75" hidden="1" customHeight="1">
      <c r="B426" s="216"/>
      <c r="C426" s="216"/>
      <c r="D426" s="56"/>
      <c r="E426" s="56"/>
      <c r="F426" s="56"/>
      <c r="H426" s="218"/>
      <c r="I426" s="218"/>
      <c r="J426" s="218"/>
      <c r="K426" s="218"/>
      <c r="L426" s="218"/>
      <c r="M426" s="218"/>
      <c r="N426" s="218"/>
      <c r="O426" s="218"/>
      <c r="P426" s="218"/>
      <c r="Q426" s="218"/>
      <c r="R426" s="218"/>
      <c r="S426" s="218"/>
      <c r="T426" s="218"/>
      <c r="U426" s="218"/>
      <c r="X426" s="219"/>
      <c r="AA426" s="56"/>
      <c r="AF426" s="56"/>
      <c r="AG426" s="14"/>
    </row>
    <row r="427" ht="15.75" hidden="1" customHeight="1">
      <c r="B427" s="216"/>
      <c r="C427" s="216"/>
      <c r="D427" s="56"/>
      <c r="E427" s="56"/>
      <c r="F427" s="56"/>
      <c r="H427" s="218"/>
      <c r="I427" s="218"/>
      <c r="J427" s="218"/>
      <c r="K427" s="218"/>
      <c r="L427" s="218"/>
      <c r="M427" s="218"/>
      <c r="N427" s="218"/>
      <c r="O427" s="218"/>
      <c r="P427" s="218"/>
      <c r="Q427" s="218"/>
      <c r="R427" s="218"/>
      <c r="S427" s="218"/>
      <c r="T427" s="218"/>
      <c r="U427" s="218"/>
      <c r="X427" s="219"/>
      <c r="AA427" s="56"/>
      <c r="AF427" s="56"/>
      <c r="AG427" s="14"/>
    </row>
    <row r="428" ht="15.75" hidden="1" customHeight="1">
      <c r="B428" s="216"/>
      <c r="C428" s="216"/>
      <c r="D428" s="56"/>
      <c r="E428" s="56"/>
      <c r="F428" s="56"/>
      <c r="H428" s="218"/>
      <c r="I428" s="218"/>
      <c r="J428" s="218"/>
      <c r="K428" s="218"/>
      <c r="L428" s="218"/>
      <c r="M428" s="218"/>
      <c r="N428" s="218"/>
      <c r="O428" s="218"/>
      <c r="P428" s="218"/>
      <c r="Q428" s="218"/>
      <c r="R428" s="218"/>
      <c r="S428" s="218"/>
      <c r="T428" s="218"/>
      <c r="U428" s="218"/>
      <c r="X428" s="219"/>
      <c r="AA428" s="56"/>
      <c r="AF428" s="56"/>
      <c r="AG428" s="14"/>
    </row>
    <row r="429" ht="15.75" hidden="1" customHeight="1">
      <c r="B429" s="216"/>
      <c r="C429" s="216"/>
      <c r="D429" s="56"/>
      <c r="E429" s="56"/>
      <c r="F429" s="56"/>
      <c r="H429" s="218"/>
      <c r="I429" s="218"/>
      <c r="J429" s="218"/>
      <c r="K429" s="218"/>
      <c r="L429" s="218"/>
      <c r="M429" s="218"/>
      <c r="N429" s="218"/>
      <c r="O429" s="218"/>
      <c r="P429" s="218"/>
      <c r="Q429" s="218"/>
      <c r="R429" s="218"/>
      <c r="S429" s="218"/>
      <c r="T429" s="218"/>
      <c r="U429" s="218"/>
      <c r="X429" s="219"/>
      <c r="AA429" s="56"/>
      <c r="AF429" s="56"/>
      <c r="AG429" s="14"/>
    </row>
    <row r="430" ht="15.75" hidden="1" customHeight="1">
      <c r="B430" s="216"/>
      <c r="C430" s="216"/>
      <c r="D430" s="56"/>
      <c r="E430" s="56"/>
      <c r="F430" s="56"/>
      <c r="H430" s="218"/>
      <c r="I430" s="218"/>
      <c r="J430" s="218"/>
      <c r="K430" s="218"/>
      <c r="L430" s="218"/>
      <c r="M430" s="218"/>
      <c r="N430" s="218"/>
      <c r="O430" s="218"/>
      <c r="P430" s="218"/>
      <c r="Q430" s="218"/>
      <c r="R430" s="218"/>
      <c r="S430" s="218"/>
      <c r="T430" s="218"/>
      <c r="U430" s="218"/>
      <c r="X430" s="219"/>
      <c r="AA430" s="56"/>
      <c r="AF430" s="56"/>
      <c r="AG430" s="14"/>
    </row>
    <row r="431" ht="15.75" hidden="1" customHeight="1">
      <c r="B431" s="216"/>
      <c r="C431" s="216"/>
      <c r="D431" s="56"/>
      <c r="E431" s="56"/>
      <c r="F431" s="56"/>
      <c r="H431" s="218"/>
      <c r="I431" s="218"/>
      <c r="J431" s="218"/>
      <c r="K431" s="218"/>
      <c r="L431" s="218"/>
      <c r="M431" s="218"/>
      <c r="N431" s="218"/>
      <c r="O431" s="218"/>
      <c r="P431" s="218"/>
      <c r="Q431" s="218"/>
      <c r="R431" s="218"/>
      <c r="S431" s="218"/>
      <c r="T431" s="218"/>
      <c r="U431" s="218"/>
      <c r="X431" s="219"/>
      <c r="AA431" s="56"/>
      <c r="AF431" s="56"/>
      <c r="AG431" s="14"/>
    </row>
    <row r="432" ht="15.75" hidden="1" customHeight="1">
      <c r="B432" s="216"/>
      <c r="C432" s="216"/>
      <c r="D432" s="56"/>
      <c r="E432" s="56"/>
      <c r="F432" s="56"/>
      <c r="H432" s="218"/>
      <c r="I432" s="218"/>
      <c r="J432" s="218"/>
      <c r="K432" s="218"/>
      <c r="L432" s="218"/>
      <c r="M432" s="218"/>
      <c r="N432" s="218"/>
      <c r="O432" s="218"/>
      <c r="P432" s="218"/>
      <c r="Q432" s="218"/>
      <c r="R432" s="218"/>
      <c r="S432" s="218"/>
      <c r="T432" s="218"/>
      <c r="U432" s="218"/>
      <c r="X432" s="219"/>
      <c r="AA432" s="56"/>
      <c r="AF432" s="56"/>
      <c r="AG432" s="14"/>
    </row>
    <row r="433" ht="15.75" hidden="1" customHeight="1">
      <c r="B433" s="216"/>
      <c r="C433" s="216"/>
      <c r="D433" s="56"/>
      <c r="E433" s="56"/>
      <c r="F433" s="56"/>
      <c r="H433" s="218"/>
      <c r="I433" s="218"/>
      <c r="J433" s="218"/>
      <c r="K433" s="218"/>
      <c r="L433" s="218"/>
      <c r="M433" s="218"/>
      <c r="N433" s="218"/>
      <c r="O433" s="218"/>
      <c r="P433" s="218"/>
      <c r="Q433" s="218"/>
      <c r="R433" s="218"/>
      <c r="S433" s="218"/>
      <c r="T433" s="218"/>
      <c r="U433" s="218"/>
      <c r="X433" s="219"/>
      <c r="AA433" s="56"/>
      <c r="AF433" s="56"/>
      <c r="AG433" s="14"/>
    </row>
    <row r="434" ht="15.75" hidden="1" customHeight="1">
      <c r="B434" s="216"/>
      <c r="C434" s="216"/>
      <c r="D434" s="56"/>
      <c r="E434" s="56"/>
      <c r="F434" s="56"/>
      <c r="H434" s="218"/>
      <c r="I434" s="218"/>
      <c r="J434" s="218"/>
      <c r="K434" s="218"/>
      <c r="L434" s="218"/>
      <c r="M434" s="218"/>
      <c r="N434" s="218"/>
      <c r="O434" s="218"/>
      <c r="P434" s="218"/>
      <c r="Q434" s="218"/>
      <c r="R434" s="218"/>
      <c r="S434" s="218"/>
      <c r="T434" s="218"/>
      <c r="U434" s="218"/>
      <c r="X434" s="219"/>
      <c r="AA434" s="56"/>
      <c r="AF434" s="56"/>
      <c r="AG434" s="14"/>
    </row>
    <row r="435" ht="15.75" hidden="1" customHeight="1">
      <c r="B435" s="216"/>
      <c r="C435" s="216"/>
      <c r="D435" s="56"/>
      <c r="E435" s="56"/>
      <c r="F435" s="56"/>
      <c r="H435" s="218"/>
      <c r="I435" s="218"/>
      <c r="J435" s="218"/>
      <c r="K435" s="218"/>
      <c r="L435" s="218"/>
      <c r="M435" s="218"/>
      <c r="N435" s="218"/>
      <c r="O435" s="218"/>
      <c r="P435" s="218"/>
      <c r="Q435" s="218"/>
      <c r="R435" s="218"/>
      <c r="S435" s="218"/>
      <c r="T435" s="218"/>
      <c r="U435" s="218"/>
      <c r="X435" s="219"/>
      <c r="AA435" s="56"/>
      <c r="AF435" s="56"/>
      <c r="AG435" s="14"/>
    </row>
    <row r="436" ht="15.75" hidden="1" customHeight="1">
      <c r="B436" s="216"/>
      <c r="C436" s="216"/>
      <c r="D436" s="56"/>
      <c r="E436" s="56"/>
      <c r="F436" s="56"/>
      <c r="H436" s="218"/>
      <c r="I436" s="218"/>
      <c r="J436" s="218"/>
      <c r="K436" s="218"/>
      <c r="L436" s="218"/>
      <c r="M436" s="218"/>
      <c r="N436" s="218"/>
      <c r="O436" s="218"/>
      <c r="P436" s="218"/>
      <c r="Q436" s="218"/>
      <c r="R436" s="218"/>
      <c r="S436" s="218"/>
      <c r="T436" s="218"/>
      <c r="U436" s="218"/>
      <c r="X436" s="219"/>
      <c r="AA436" s="56"/>
      <c r="AF436" s="56"/>
      <c r="AG436" s="14"/>
    </row>
    <row r="437" ht="15.75" hidden="1" customHeight="1">
      <c r="B437" s="216"/>
      <c r="C437" s="216"/>
      <c r="D437" s="56"/>
      <c r="E437" s="56"/>
      <c r="F437" s="56"/>
      <c r="H437" s="218"/>
      <c r="I437" s="218"/>
      <c r="J437" s="218"/>
      <c r="K437" s="218"/>
      <c r="L437" s="218"/>
      <c r="M437" s="218"/>
      <c r="N437" s="218"/>
      <c r="O437" s="218"/>
      <c r="P437" s="218"/>
      <c r="Q437" s="218"/>
      <c r="R437" s="218"/>
      <c r="S437" s="218"/>
      <c r="T437" s="218"/>
      <c r="U437" s="218"/>
      <c r="X437" s="219"/>
      <c r="AA437" s="56"/>
      <c r="AF437" s="56"/>
      <c r="AG437" s="14"/>
    </row>
    <row r="438" ht="15.75" hidden="1" customHeight="1">
      <c r="B438" s="216"/>
      <c r="C438" s="216"/>
      <c r="D438" s="56"/>
      <c r="E438" s="56"/>
      <c r="F438" s="56"/>
      <c r="H438" s="218"/>
      <c r="I438" s="218"/>
      <c r="J438" s="218"/>
      <c r="K438" s="218"/>
      <c r="L438" s="218"/>
      <c r="M438" s="218"/>
      <c r="N438" s="218"/>
      <c r="O438" s="218"/>
      <c r="P438" s="218"/>
      <c r="Q438" s="218"/>
      <c r="R438" s="218"/>
      <c r="S438" s="218"/>
      <c r="T438" s="218"/>
      <c r="U438" s="218"/>
      <c r="X438" s="219"/>
      <c r="AA438" s="56"/>
      <c r="AF438" s="56"/>
      <c r="AG438" s="14"/>
    </row>
    <row r="439" ht="15.75" hidden="1" customHeight="1">
      <c r="B439" s="216"/>
      <c r="C439" s="216"/>
      <c r="D439" s="56"/>
      <c r="E439" s="56"/>
      <c r="F439" s="56"/>
      <c r="H439" s="218"/>
      <c r="I439" s="218"/>
      <c r="J439" s="218"/>
      <c r="K439" s="218"/>
      <c r="L439" s="218"/>
      <c r="M439" s="218"/>
      <c r="N439" s="218"/>
      <c r="O439" s="218"/>
      <c r="P439" s="218"/>
      <c r="Q439" s="218"/>
      <c r="R439" s="218"/>
      <c r="S439" s="218"/>
      <c r="T439" s="218"/>
      <c r="U439" s="218"/>
      <c r="X439" s="219"/>
      <c r="AA439" s="56"/>
      <c r="AF439" s="56"/>
      <c r="AG439" s="14"/>
    </row>
    <row r="440" ht="15.75" hidden="1" customHeight="1">
      <c r="B440" s="216"/>
      <c r="C440" s="216"/>
      <c r="D440" s="56"/>
      <c r="E440" s="56"/>
      <c r="F440" s="56"/>
      <c r="H440" s="218"/>
      <c r="I440" s="218"/>
      <c r="J440" s="218"/>
      <c r="K440" s="218"/>
      <c r="L440" s="218"/>
      <c r="M440" s="218"/>
      <c r="N440" s="218"/>
      <c r="O440" s="218"/>
      <c r="P440" s="218"/>
      <c r="Q440" s="218"/>
      <c r="R440" s="218"/>
      <c r="S440" s="218"/>
      <c r="T440" s="218"/>
      <c r="U440" s="218"/>
      <c r="X440" s="219"/>
      <c r="AA440" s="56"/>
      <c r="AF440" s="56"/>
      <c r="AG440" s="14"/>
    </row>
    <row r="441" ht="15.75" hidden="1" customHeight="1">
      <c r="B441" s="216"/>
      <c r="C441" s="216"/>
      <c r="D441" s="56"/>
      <c r="E441" s="56"/>
      <c r="F441" s="56"/>
      <c r="H441" s="218"/>
      <c r="I441" s="218"/>
      <c r="J441" s="218"/>
      <c r="K441" s="218"/>
      <c r="L441" s="218"/>
      <c r="M441" s="218"/>
      <c r="N441" s="218"/>
      <c r="O441" s="218"/>
      <c r="P441" s="218"/>
      <c r="Q441" s="218"/>
      <c r="R441" s="218"/>
      <c r="S441" s="218"/>
      <c r="T441" s="218"/>
      <c r="U441" s="218"/>
      <c r="X441" s="219"/>
      <c r="AA441" s="56"/>
      <c r="AF441" s="56"/>
      <c r="AG441" s="14"/>
    </row>
    <row r="442" ht="15.75" hidden="1" customHeight="1">
      <c r="B442" s="216"/>
      <c r="C442" s="216"/>
      <c r="D442" s="56"/>
      <c r="E442" s="56"/>
      <c r="F442" s="56"/>
      <c r="H442" s="218"/>
      <c r="I442" s="218"/>
      <c r="J442" s="218"/>
      <c r="K442" s="218"/>
      <c r="L442" s="218"/>
      <c r="M442" s="218"/>
      <c r="N442" s="218"/>
      <c r="O442" s="218"/>
      <c r="P442" s="218"/>
      <c r="Q442" s="218"/>
      <c r="R442" s="218"/>
      <c r="S442" s="218"/>
      <c r="T442" s="218"/>
      <c r="U442" s="218"/>
      <c r="X442" s="219"/>
      <c r="AA442" s="56"/>
      <c r="AF442" s="56"/>
      <c r="AG442" s="14"/>
    </row>
    <row r="443" ht="15.75" hidden="1" customHeight="1">
      <c r="B443" s="216"/>
      <c r="C443" s="216"/>
      <c r="D443" s="56"/>
      <c r="E443" s="56"/>
      <c r="F443" s="56"/>
      <c r="H443" s="218"/>
      <c r="I443" s="218"/>
      <c r="J443" s="218"/>
      <c r="K443" s="218"/>
      <c r="L443" s="218"/>
      <c r="M443" s="218"/>
      <c r="N443" s="218"/>
      <c r="O443" s="218"/>
      <c r="P443" s="218"/>
      <c r="Q443" s="218"/>
      <c r="R443" s="218"/>
      <c r="S443" s="218"/>
      <c r="T443" s="218"/>
      <c r="U443" s="218"/>
      <c r="X443" s="219"/>
      <c r="AA443" s="56"/>
      <c r="AF443" s="56"/>
      <c r="AG443" s="14"/>
    </row>
    <row r="444" ht="15.75" hidden="1" customHeight="1">
      <c r="B444" s="216"/>
      <c r="C444" s="216"/>
      <c r="D444" s="56"/>
      <c r="E444" s="56"/>
      <c r="F444" s="56"/>
      <c r="H444" s="218"/>
      <c r="I444" s="218"/>
      <c r="J444" s="218"/>
      <c r="K444" s="218"/>
      <c r="L444" s="218"/>
      <c r="M444" s="218"/>
      <c r="N444" s="218"/>
      <c r="O444" s="218"/>
      <c r="P444" s="218"/>
      <c r="Q444" s="218"/>
      <c r="R444" s="218"/>
      <c r="S444" s="218"/>
      <c r="T444" s="218"/>
      <c r="U444" s="218"/>
      <c r="X444" s="219"/>
      <c r="AA444" s="56"/>
      <c r="AF444" s="56"/>
      <c r="AG444" s="14"/>
    </row>
    <row r="445" ht="15.75" hidden="1" customHeight="1">
      <c r="B445" s="216"/>
      <c r="C445" s="216"/>
      <c r="D445" s="56"/>
      <c r="E445" s="56"/>
      <c r="F445" s="56"/>
      <c r="H445" s="218"/>
      <c r="I445" s="218"/>
      <c r="J445" s="218"/>
      <c r="K445" s="218"/>
      <c r="L445" s="218"/>
      <c r="M445" s="218"/>
      <c r="N445" s="218"/>
      <c r="O445" s="218"/>
      <c r="P445" s="218"/>
      <c r="Q445" s="218"/>
      <c r="R445" s="218"/>
      <c r="S445" s="218"/>
      <c r="T445" s="218"/>
      <c r="U445" s="218"/>
      <c r="X445" s="219"/>
      <c r="AA445" s="56"/>
      <c r="AF445" s="56"/>
      <c r="AG445" s="14"/>
    </row>
    <row r="446" ht="15.75" hidden="1" customHeight="1">
      <c r="B446" s="216"/>
      <c r="C446" s="216"/>
      <c r="D446" s="56"/>
      <c r="E446" s="56"/>
      <c r="F446" s="56"/>
      <c r="H446" s="218"/>
      <c r="I446" s="218"/>
      <c r="J446" s="218"/>
      <c r="K446" s="218"/>
      <c r="L446" s="218"/>
      <c r="M446" s="218"/>
      <c r="N446" s="218"/>
      <c r="O446" s="218"/>
      <c r="P446" s="218"/>
      <c r="Q446" s="218"/>
      <c r="R446" s="218"/>
      <c r="S446" s="218"/>
      <c r="T446" s="218"/>
      <c r="U446" s="218"/>
      <c r="X446" s="219"/>
      <c r="AA446" s="56"/>
      <c r="AF446" s="56"/>
      <c r="AG446" s="14"/>
    </row>
    <row r="447" ht="15.75" hidden="1" customHeight="1">
      <c r="B447" s="216"/>
      <c r="C447" s="216"/>
      <c r="D447" s="56"/>
      <c r="E447" s="56"/>
      <c r="F447" s="56"/>
      <c r="H447" s="218"/>
      <c r="I447" s="218"/>
      <c r="J447" s="218"/>
      <c r="K447" s="218"/>
      <c r="L447" s="218"/>
      <c r="M447" s="218"/>
      <c r="N447" s="218"/>
      <c r="O447" s="218"/>
      <c r="P447" s="218"/>
      <c r="Q447" s="218"/>
      <c r="R447" s="218"/>
      <c r="S447" s="218"/>
      <c r="T447" s="218"/>
      <c r="U447" s="218"/>
      <c r="X447" s="219"/>
      <c r="AA447" s="56"/>
      <c r="AF447" s="56"/>
      <c r="AG447" s="14"/>
    </row>
    <row r="448" ht="15.75" hidden="1" customHeight="1">
      <c r="B448" s="216"/>
      <c r="C448" s="216"/>
      <c r="D448" s="56"/>
      <c r="E448" s="56"/>
      <c r="F448" s="56"/>
      <c r="H448" s="218"/>
      <c r="I448" s="218"/>
      <c r="J448" s="218"/>
      <c r="K448" s="218"/>
      <c r="L448" s="218"/>
      <c r="M448" s="218"/>
      <c r="N448" s="218"/>
      <c r="O448" s="218"/>
      <c r="P448" s="218"/>
      <c r="Q448" s="218"/>
      <c r="R448" s="218"/>
      <c r="S448" s="218"/>
      <c r="T448" s="218"/>
      <c r="U448" s="218"/>
      <c r="X448" s="219"/>
      <c r="AA448" s="56"/>
      <c r="AF448" s="56"/>
      <c r="AG448" s="14"/>
    </row>
    <row r="449" ht="15.75" hidden="1" customHeight="1">
      <c r="B449" s="216"/>
      <c r="C449" s="216"/>
      <c r="D449" s="56"/>
      <c r="E449" s="56"/>
      <c r="F449" s="56"/>
      <c r="H449" s="218"/>
      <c r="I449" s="218"/>
      <c r="J449" s="218"/>
      <c r="K449" s="218"/>
      <c r="L449" s="218"/>
      <c r="M449" s="218"/>
      <c r="N449" s="218"/>
      <c r="O449" s="218"/>
      <c r="P449" s="218"/>
      <c r="Q449" s="218"/>
      <c r="R449" s="218"/>
      <c r="S449" s="218"/>
      <c r="T449" s="218"/>
      <c r="U449" s="218"/>
      <c r="X449" s="219"/>
      <c r="AA449" s="56"/>
      <c r="AF449" s="56"/>
      <c r="AG449" s="14"/>
    </row>
    <row r="450" ht="15.75" hidden="1" customHeight="1">
      <c r="B450" s="216"/>
      <c r="C450" s="216"/>
      <c r="D450" s="56"/>
      <c r="E450" s="56"/>
      <c r="F450" s="56"/>
      <c r="H450" s="218"/>
      <c r="I450" s="218"/>
      <c r="J450" s="218"/>
      <c r="K450" s="218"/>
      <c r="L450" s="218"/>
      <c r="M450" s="218"/>
      <c r="N450" s="218"/>
      <c r="O450" s="218"/>
      <c r="P450" s="218"/>
      <c r="Q450" s="218"/>
      <c r="R450" s="218"/>
      <c r="S450" s="218"/>
      <c r="T450" s="218"/>
      <c r="U450" s="218"/>
      <c r="X450" s="219"/>
      <c r="AA450" s="56"/>
      <c r="AF450" s="56"/>
      <c r="AG450" s="14"/>
    </row>
    <row r="451" ht="15.75" hidden="1" customHeight="1">
      <c r="B451" s="216"/>
      <c r="C451" s="216"/>
      <c r="D451" s="56"/>
      <c r="E451" s="56"/>
      <c r="F451" s="56"/>
      <c r="H451" s="218"/>
      <c r="I451" s="218"/>
      <c r="J451" s="218"/>
      <c r="K451" s="218"/>
      <c r="L451" s="218"/>
      <c r="M451" s="218"/>
      <c r="N451" s="218"/>
      <c r="O451" s="218"/>
      <c r="P451" s="218"/>
      <c r="Q451" s="218"/>
      <c r="R451" s="218"/>
      <c r="S451" s="218"/>
      <c r="T451" s="218"/>
      <c r="U451" s="218"/>
      <c r="X451" s="219"/>
      <c r="AA451" s="56"/>
      <c r="AF451" s="56"/>
      <c r="AG451" s="14"/>
    </row>
    <row r="452" ht="15.75" hidden="1" customHeight="1">
      <c r="B452" s="216"/>
      <c r="C452" s="216"/>
      <c r="D452" s="56"/>
      <c r="E452" s="56"/>
      <c r="F452" s="56"/>
      <c r="H452" s="218"/>
      <c r="I452" s="218"/>
      <c r="J452" s="218"/>
      <c r="K452" s="218"/>
      <c r="L452" s="218"/>
      <c r="M452" s="218"/>
      <c r="N452" s="218"/>
      <c r="O452" s="218"/>
      <c r="P452" s="218"/>
      <c r="Q452" s="218"/>
      <c r="R452" s="218"/>
      <c r="S452" s="218"/>
      <c r="T452" s="218"/>
      <c r="U452" s="218"/>
      <c r="X452" s="219"/>
      <c r="AA452" s="56"/>
      <c r="AF452" s="56"/>
      <c r="AG452" s="14"/>
    </row>
    <row r="453" ht="15.75" hidden="1" customHeight="1">
      <c r="B453" s="216"/>
      <c r="C453" s="216"/>
      <c r="D453" s="56"/>
      <c r="E453" s="56"/>
      <c r="F453" s="56"/>
      <c r="H453" s="218"/>
      <c r="I453" s="218"/>
      <c r="J453" s="218"/>
      <c r="K453" s="218"/>
      <c r="L453" s="218"/>
      <c r="M453" s="218"/>
      <c r="N453" s="218"/>
      <c r="O453" s="218"/>
      <c r="P453" s="218"/>
      <c r="Q453" s="218"/>
      <c r="R453" s="218"/>
      <c r="S453" s="218"/>
      <c r="T453" s="218"/>
      <c r="U453" s="218"/>
      <c r="X453" s="219"/>
      <c r="AA453" s="56"/>
      <c r="AF453" s="56"/>
      <c r="AG453" s="14"/>
    </row>
    <row r="454" ht="15.75" hidden="1" customHeight="1">
      <c r="B454" s="216"/>
      <c r="C454" s="216"/>
      <c r="D454" s="56"/>
      <c r="E454" s="56"/>
      <c r="F454" s="56"/>
      <c r="H454" s="218"/>
      <c r="I454" s="218"/>
      <c r="J454" s="218"/>
      <c r="K454" s="218"/>
      <c r="L454" s="218"/>
      <c r="M454" s="218"/>
      <c r="N454" s="218"/>
      <c r="O454" s="218"/>
      <c r="P454" s="218"/>
      <c r="Q454" s="218"/>
      <c r="R454" s="218"/>
      <c r="S454" s="218"/>
      <c r="T454" s="218"/>
      <c r="U454" s="218"/>
      <c r="X454" s="219"/>
      <c r="AA454" s="56"/>
      <c r="AF454" s="56"/>
      <c r="AG454" s="14"/>
    </row>
    <row r="455" ht="15.75" hidden="1" customHeight="1">
      <c r="B455" s="216"/>
      <c r="C455" s="216"/>
      <c r="D455" s="56"/>
      <c r="E455" s="56"/>
      <c r="F455" s="56"/>
      <c r="H455" s="218"/>
      <c r="I455" s="218"/>
      <c r="J455" s="218"/>
      <c r="K455" s="218"/>
      <c r="L455" s="218"/>
      <c r="M455" s="218"/>
      <c r="N455" s="218"/>
      <c r="O455" s="218"/>
      <c r="P455" s="218"/>
      <c r="Q455" s="218"/>
      <c r="R455" s="218"/>
      <c r="S455" s="218"/>
      <c r="T455" s="218"/>
      <c r="U455" s="218"/>
      <c r="X455" s="219"/>
      <c r="AA455" s="56"/>
      <c r="AF455" s="56"/>
      <c r="AG455" s="14"/>
    </row>
    <row r="456" ht="15.75" hidden="1" customHeight="1">
      <c r="B456" s="216"/>
      <c r="C456" s="216"/>
      <c r="D456" s="56"/>
      <c r="E456" s="56"/>
      <c r="F456" s="56"/>
      <c r="H456" s="218"/>
      <c r="I456" s="218"/>
      <c r="J456" s="218"/>
      <c r="K456" s="218"/>
      <c r="L456" s="218"/>
      <c r="M456" s="218"/>
      <c r="N456" s="218"/>
      <c r="O456" s="218"/>
      <c r="P456" s="218"/>
      <c r="Q456" s="218"/>
      <c r="R456" s="218"/>
      <c r="S456" s="218"/>
      <c r="T456" s="218"/>
      <c r="U456" s="218"/>
      <c r="X456" s="219"/>
      <c r="AA456" s="56"/>
      <c r="AF456" s="56"/>
      <c r="AG456" s="14"/>
    </row>
    <row r="457" ht="15.75" hidden="1" customHeight="1">
      <c r="B457" s="216"/>
      <c r="C457" s="216"/>
      <c r="D457" s="56"/>
      <c r="E457" s="56"/>
      <c r="F457" s="56"/>
      <c r="H457" s="218"/>
      <c r="I457" s="218"/>
      <c r="J457" s="218"/>
      <c r="K457" s="218"/>
      <c r="L457" s="218"/>
      <c r="M457" s="218"/>
      <c r="N457" s="218"/>
      <c r="O457" s="218"/>
      <c r="P457" s="218"/>
      <c r="Q457" s="218"/>
      <c r="R457" s="218"/>
      <c r="S457" s="218"/>
      <c r="T457" s="218"/>
      <c r="U457" s="218"/>
      <c r="X457" s="219"/>
      <c r="AA457" s="56"/>
      <c r="AF457" s="56"/>
      <c r="AG457" s="14"/>
    </row>
    <row r="458" ht="15.75" hidden="1" customHeight="1">
      <c r="B458" s="216"/>
      <c r="C458" s="216"/>
      <c r="D458" s="56"/>
      <c r="E458" s="56"/>
      <c r="F458" s="56"/>
      <c r="H458" s="218"/>
      <c r="I458" s="218"/>
      <c r="J458" s="218"/>
      <c r="K458" s="218"/>
      <c r="L458" s="218"/>
      <c r="M458" s="218"/>
      <c r="N458" s="218"/>
      <c r="O458" s="218"/>
      <c r="P458" s="218"/>
      <c r="Q458" s="218"/>
      <c r="R458" s="218"/>
      <c r="S458" s="218"/>
      <c r="T458" s="218"/>
      <c r="U458" s="218"/>
      <c r="X458" s="219"/>
      <c r="AA458" s="56"/>
      <c r="AF458" s="56"/>
      <c r="AG458" s="14"/>
    </row>
    <row r="459" ht="15.75" hidden="1" customHeight="1">
      <c r="B459" s="216"/>
      <c r="C459" s="216"/>
      <c r="D459" s="56"/>
      <c r="E459" s="56"/>
      <c r="F459" s="56"/>
      <c r="H459" s="218"/>
      <c r="I459" s="218"/>
      <c r="J459" s="218"/>
      <c r="K459" s="218"/>
      <c r="L459" s="218"/>
      <c r="M459" s="218"/>
      <c r="N459" s="218"/>
      <c r="O459" s="218"/>
      <c r="P459" s="218"/>
      <c r="Q459" s="218"/>
      <c r="R459" s="218"/>
      <c r="S459" s="218"/>
      <c r="T459" s="218"/>
      <c r="U459" s="218"/>
      <c r="X459" s="219"/>
      <c r="AA459" s="56"/>
      <c r="AF459" s="56"/>
      <c r="AG459" s="14"/>
    </row>
    <row r="460" ht="15.75" hidden="1" customHeight="1">
      <c r="B460" s="216"/>
      <c r="C460" s="216"/>
      <c r="D460" s="56"/>
      <c r="E460" s="56"/>
      <c r="F460" s="56"/>
      <c r="H460" s="218"/>
      <c r="I460" s="218"/>
      <c r="J460" s="218"/>
      <c r="K460" s="218"/>
      <c r="L460" s="218"/>
      <c r="M460" s="218"/>
      <c r="N460" s="218"/>
      <c r="O460" s="218"/>
      <c r="P460" s="218"/>
      <c r="Q460" s="218"/>
      <c r="R460" s="218"/>
      <c r="S460" s="218"/>
      <c r="T460" s="218"/>
      <c r="U460" s="218"/>
      <c r="X460" s="219"/>
      <c r="AA460" s="56"/>
      <c r="AF460" s="56"/>
      <c r="AG460" s="14"/>
    </row>
    <row r="461" ht="15.75" hidden="1" customHeight="1">
      <c r="B461" s="216"/>
      <c r="C461" s="216"/>
      <c r="D461" s="56"/>
      <c r="E461" s="56"/>
      <c r="F461" s="56"/>
      <c r="H461" s="218"/>
      <c r="I461" s="218"/>
      <c r="J461" s="218"/>
      <c r="K461" s="218"/>
      <c r="L461" s="218"/>
      <c r="M461" s="218"/>
      <c r="N461" s="218"/>
      <c r="O461" s="218"/>
      <c r="P461" s="218"/>
      <c r="Q461" s="218"/>
      <c r="R461" s="218"/>
      <c r="S461" s="218"/>
      <c r="T461" s="218"/>
      <c r="U461" s="218"/>
      <c r="X461" s="219"/>
      <c r="AA461" s="56"/>
      <c r="AF461" s="56"/>
      <c r="AG461" s="14"/>
    </row>
    <row r="462" ht="15.75" hidden="1" customHeight="1">
      <c r="B462" s="216"/>
      <c r="C462" s="216"/>
      <c r="D462" s="56"/>
      <c r="E462" s="56"/>
      <c r="F462" s="56"/>
      <c r="H462" s="218"/>
      <c r="I462" s="218"/>
      <c r="J462" s="218"/>
      <c r="K462" s="218"/>
      <c r="L462" s="218"/>
      <c r="M462" s="218"/>
      <c r="N462" s="218"/>
      <c r="O462" s="218"/>
      <c r="P462" s="218"/>
      <c r="Q462" s="218"/>
      <c r="R462" s="218"/>
      <c r="S462" s="218"/>
      <c r="T462" s="218"/>
      <c r="U462" s="218"/>
      <c r="X462" s="219"/>
      <c r="AA462" s="56"/>
      <c r="AF462" s="56"/>
      <c r="AG462" s="14"/>
    </row>
    <row r="463" ht="15.75" hidden="1" customHeight="1">
      <c r="B463" s="216"/>
      <c r="C463" s="216"/>
      <c r="D463" s="56"/>
      <c r="E463" s="56"/>
      <c r="F463" s="56"/>
      <c r="H463" s="218"/>
      <c r="I463" s="218"/>
      <c r="J463" s="218"/>
      <c r="K463" s="218"/>
      <c r="L463" s="218"/>
      <c r="M463" s="218"/>
      <c r="N463" s="218"/>
      <c r="O463" s="218"/>
      <c r="P463" s="218"/>
      <c r="Q463" s="218"/>
      <c r="R463" s="218"/>
      <c r="S463" s="218"/>
      <c r="T463" s="218"/>
      <c r="U463" s="218"/>
      <c r="X463" s="219"/>
      <c r="AA463" s="56"/>
      <c r="AF463" s="56"/>
      <c r="AG463" s="14"/>
    </row>
    <row r="464" ht="15.75" hidden="1" customHeight="1">
      <c r="B464" s="216"/>
      <c r="C464" s="216"/>
      <c r="D464" s="56"/>
      <c r="E464" s="56"/>
      <c r="F464" s="56"/>
      <c r="H464" s="218"/>
      <c r="I464" s="218"/>
      <c r="J464" s="218"/>
      <c r="K464" s="218"/>
      <c r="L464" s="218"/>
      <c r="M464" s="218"/>
      <c r="N464" s="218"/>
      <c r="O464" s="218"/>
      <c r="P464" s="218"/>
      <c r="Q464" s="218"/>
      <c r="R464" s="218"/>
      <c r="S464" s="218"/>
      <c r="T464" s="218"/>
      <c r="U464" s="218"/>
      <c r="X464" s="219"/>
      <c r="AA464" s="56"/>
      <c r="AF464" s="56"/>
      <c r="AG464" s="14"/>
    </row>
    <row r="465" ht="15.75" hidden="1" customHeight="1">
      <c r="B465" s="216"/>
      <c r="C465" s="216"/>
      <c r="D465" s="56"/>
      <c r="E465" s="56"/>
      <c r="F465" s="56"/>
      <c r="H465" s="218"/>
      <c r="I465" s="218"/>
      <c r="J465" s="218"/>
      <c r="K465" s="218"/>
      <c r="L465" s="218"/>
      <c r="M465" s="218"/>
      <c r="N465" s="218"/>
      <c r="O465" s="218"/>
      <c r="P465" s="218"/>
      <c r="Q465" s="218"/>
      <c r="R465" s="218"/>
      <c r="S465" s="218"/>
      <c r="T465" s="218"/>
      <c r="U465" s="218"/>
      <c r="X465" s="219"/>
      <c r="AA465" s="56"/>
      <c r="AF465" s="56"/>
      <c r="AG465" s="14"/>
    </row>
    <row r="466" ht="15.75" hidden="1" customHeight="1">
      <c r="B466" s="216"/>
      <c r="C466" s="216"/>
      <c r="D466" s="56"/>
      <c r="E466" s="56"/>
      <c r="F466" s="56"/>
      <c r="H466" s="218"/>
      <c r="I466" s="218"/>
      <c r="J466" s="218"/>
      <c r="K466" s="218"/>
      <c r="L466" s="218"/>
      <c r="M466" s="218"/>
      <c r="N466" s="218"/>
      <c r="O466" s="218"/>
      <c r="P466" s="218"/>
      <c r="Q466" s="218"/>
      <c r="R466" s="218"/>
      <c r="S466" s="218"/>
      <c r="T466" s="218"/>
      <c r="U466" s="218"/>
      <c r="X466" s="219"/>
      <c r="AA466" s="56"/>
      <c r="AF466" s="56"/>
      <c r="AG466" s="14"/>
    </row>
    <row r="467" ht="15.75" hidden="1" customHeight="1">
      <c r="B467" s="216"/>
      <c r="C467" s="216"/>
      <c r="D467" s="56"/>
      <c r="E467" s="56"/>
      <c r="F467" s="56"/>
      <c r="H467" s="218"/>
      <c r="I467" s="218"/>
      <c r="J467" s="218"/>
      <c r="K467" s="218"/>
      <c r="L467" s="218"/>
      <c r="M467" s="218"/>
      <c r="N467" s="218"/>
      <c r="O467" s="218"/>
      <c r="P467" s="218"/>
      <c r="Q467" s="218"/>
      <c r="R467" s="218"/>
      <c r="S467" s="218"/>
      <c r="T467" s="218"/>
      <c r="U467" s="218"/>
      <c r="X467" s="219"/>
      <c r="AA467" s="56"/>
      <c r="AF467" s="56"/>
      <c r="AG467" s="14"/>
    </row>
    <row r="468" ht="15.75" hidden="1" customHeight="1">
      <c r="B468" s="216"/>
      <c r="C468" s="216"/>
      <c r="D468" s="56"/>
      <c r="E468" s="56"/>
      <c r="F468" s="56"/>
      <c r="H468" s="218"/>
      <c r="I468" s="218"/>
      <c r="J468" s="218"/>
      <c r="K468" s="218"/>
      <c r="L468" s="218"/>
      <c r="M468" s="218"/>
      <c r="N468" s="218"/>
      <c r="O468" s="218"/>
      <c r="P468" s="218"/>
      <c r="Q468" s="218"/>
      <c r="R468" s="218"/>
      <c r="S468" s="218"/>
      <c r="T468" s="218"/>
      <c r="U468" s="218"/>
      <c r="X468" s="219"/>
      <c r="AA468" s="56"/>
      <c r="AF468" s="56"/>
      <c r="AG468" s="14"/>
    </row>
    <row r="469" ht="15.75" hidden="1" customHeight="1">
      <c r="B469" s="216"/>
      <c r="C469" s="216"/>
      <c r="D469" s="56"/>
      <c r="E469" s="56"/>
      <c r="F469" s="56"/>
      <c r="H469" s="218"/>
      <c r="I469" s="218"/>
      <c r="J469" s="218"/>
      <c r="K469" s="218"/>
      <c r="L469" s="218"/>
      <c r="M469" s="218"/>
      <c r="N469" s="218"/>
      <c r="O469" s="218"/>
      <c r="P469" s="218"/>
      <c r="Q469" s="218"/>
      <c r="R469" s="218"/>
      <c r="S469" s="218"/>
      <c r="T469" s="218"/>
      <c r="U469" s="218"/>
      <c r="X469" s="219"/>
      <c r="AA469" s="56"/>
      <c r="AF469" s="56"/>
      <c r="AG469" s="14"/>
    </row>
    <row r="470" ht="15.75" hidden="1" customHeight="1">
      <c r="B470" s="216"/>
      <c r="C470" s="216"/>
      <c r="D470" s="56"/>
      <c r="E470" s="56"/>
      <c r="F470" s="56"/>
      <c r="H470" s="218"/>
      <c r="I470" s="218"/>
      <c r="J470" s="218"/>
      <c r="K470" s="218"/>
      <c r="L470" s="218"/>
      <c r="M470" s="218"/>
      <c r="N470" s="218"/>
      <c r="O470" s="218"/>
      <c r="P470" s="218"/>
      <c r="Q470" s="218"/>
      <c r="R470" s="218"/>
      <c r="S470" s="218"/>
      <c r="T470" s="218"/>
      <c r="U470" s="218"/>
      <c r="X470" s="219"/>
      <c r="AA470" s="56"/>
      <c r="AF470" s="56"/>
      <c r="AG470" s="14"/>
    </row>
    <row r="471" ht="15.75" hidden="1" customHeight="1">
      <c r="B471" s="216"/>
      <c r="C471" s="216"/>
      <c r="D471" s="56"/>
      <c r="E471" s="56"/>
      <c r="F471" s="56"/>
      <c r="H471" s="218"/>
      <c r="I471" s="218"/>
      <c r="J471" s="218"/>
      <c r="K471" s="218"/>
      <c r="L471" s="218"/>
      <c r="M471" s="218"/>
      <c r="N471" s="218"/>
      <c r="O471" s="218"/>
      <c r="P471" s="218"/>
      <c r="Q471" s="218"/>
      <c r="R471" s="218"/>
      <c r="S471" s="218"/>
      <c r="T471" s="218"/>
      <c r="U471" s="218"/>
      <c r="X471" s="219"/>
      <c r="AA471" s="56"/>
      <c r="AF471" s="56"/>
      <c r="AG471" s="14"/>
    </row>
    <row r="472" ht="15.75" hidden="1" customHeight="1">
      <c r="B472" s="216"/>
      <c r="C472" s="216"/>
      <c r="D472" s="56"/>
      <c r="E472" s="56"/>
      <c r="F472" s="56"/>
      <c r="H472" s="218"/>
      <c r="I472" s="218"/>
      <c r="J472" s="218"/>
      <c r="K472" s="218"/>
      <c r="L472" s="218"/>
      <c r="M472" s="218"/>
      <c r="N472" s="218"/>
      <c r="O472" s="218"/>
      <c r="P472" s="218"/>
      <c r="Q472" s="218"/>
      <c r="R472" s="218"/>
      <c r="S472" s="218"/>
      <c r="T472" s="218"/>
      <c r="U472" s="218"/>
      <c r="X472" s="219"/>
      <c r="AA472" s="56"/>
      <c r="AF472" s="56"/>
      <c r="AG472" s="14"/>
    </row>
    <row r="473" ht="15.75" hidden="1" customHeight="1">
      <c r="B473" s="216"/>
      <c r="C473" s="216"/>
      <c r="D473" s="56"/>
      <c r="E473" s="56"/>
      <c r="F473" s="56"/>
      <c r="H473" s="218"/>
      <c r="I473" s="218"/>
      <c r="J473" s="218"/>
      <c r="K473" s="218"/>
      <c r="L473" s="218"/>
      <c r="M473" s="218"/>
      <c r="N473" s="218"/>
      <c r="O473" s="218"/>
      <c r="P473" s="218"/>
      <c r="Q473" s="218"/>
      <c r="R473" s="218"/>
      <c r="S473" s="218"/>
      <c r="T473" s="218"/>
      <c r="U473" s="218"/>
      <c r="X473" s="219"/>
      <c r="AA473" s="56"/>
      <c r="AF473" s="56"/>
      <c r="AG473" s="14"/>
    </row>
    <row r="474" ht="15.75" hidden="1" customHeight="1">
      <c r="B474" s="216"/>
      <c r="C474" s="216"/>
      <c r="D474" s="56"/>
      <c r="E474" s="56"/>
      <c r="F474" s="56"/>
      <c r="H474" s="218"/>
      <c r="I474" s="218"/>
      <c r="J474" s="218"/>
      <c r="K474" s="218"/>
      <c r="L474" s="218"/>
      <c r="M474" s="218"/>
      <c r="N474" s="218"/>
      <c r="O474" s="218"/>
      <c r="P474" s="218"/>
      <c r="Q474" s="218"/>
      <c r="R474" s="218"/>
      <c r="S474" s="218"/>
      <c r="T474" s="218"/>
      <c r="U474" s="218"/>
      <c r="X474" s="219"/>
      <c r="AA474" s="56"/>
      <c r="AF474" s="56"/>
      <c r="AG474" s="14"/>
    </row>
    <row r="475" ht="15.75" hidden="1" customHeight="1">
      <c r="B475" s="216"/>
      <c r="C475" s="216"/>
      <c r="D475" s="56"/>
      <c r="E475" s="56"/>
      <c r="F475" s="56"/>
      <c r="H475" s="218"/>
      <c r="I475" s="218"/>
      <c r="J475" s="218"/>
      <c r="K475" s="218"/>
      <c r="L475" s="218"/>
      <c r="M475" s="218"/>
      <c r="N475" s="218"/>
      <c r="O475" s="218"/>
      <c r="P475" s="218"/>
      <c r="Q475" s="218"/>
      <c r="R475" s="218"/>
      <c r="S475" s="218"/>
      <c r="T475" s="218"/>
      <c r="U475" s="218"/>
      <c r="X475" s="219"/>
      <c r="AA475" s="56"/>
      <c r="AF475" s="56"/>
      <c r="AG475" s="14"/>
    </row>
    <row r="476" ht="15.75" hidden="1" customHeight="1">
      <c r="B476" s="216"/>
      <c r="C476" s="216"/>
      <c r="D476" s="56"/>
      <c r="E476" s="56"/>
      <c r="F476" s="56"/>
      <c r="H476" s="218"/>
      <c r="I476" s="218"/>
      <c r="J476" s="218"/>
      <c r="K476" s="218"/>
      <c r="L476" s="218"/>
      <c r="M476" s="218"/>
      <c r="N476" s="218"/>
      <c r="O476" s="218"/>
      <c r="P476" s="218"/>
      <c r="Q476" s="218"/>
      <c r="R476" s="218"/>
      <c r="S476" s="218"/>
      <c r="T476" s="218"/>
      <c r="U476" s="218"/>
      <c r="X476" s="219"/>
      <c r="AA476" s="56"/>
      <c r="AF476" s="56"/>
      <c r="AG476" s="14"/>
    </row>
    <row r="477" ht="15.75" hidden="1" customHeight="1">
      <c r="B477" s="216"/>
      <c r="C477" s="216"/>
      <c r="D477" s="56"/>
      <c r="E477" s="56"/>
      <c r="F477" s="56"/>
      <c r="H477" s="218"/>
      <c r="I477" s="218"/>
      <c r="J477" s="218"/>
      <c r="K477" s="218"/>
      <c r="L477" s="218"/>
      <c r="M477" s="218"/>
      <c r="N477" s="218"/>
      <c r="O477" s="218"/>
      <c r="P477" s="218"/>
      <c r="Q477" s="218"/>
      <c r="R477" s="218"/>
      <c r="S477" s="218"/>
      <c r="T477" s="218"/>
      <c r="U477" s="218"/>
      <c r="X477" s="219"/>
      <c r="AA477" s="56"/>
      <c r="AF477" s="56"/>
      <c r="AG477" s="14"/>
    </row>
    <row r="478" ht="15.75" hidden="1" customHeight="1">
      <c r="B478" s="216"/>
      <c r="C478" s="216"/>
      <c r="D478" s="56"/>
      <c r="E478" s="56"/>
      <c r="F478" s="56"/>
      <c r="H478" s="218"/>
      <c r="I478" s="218"/>
      <c r="J478" s="218"/>
      <c r="K478" s="218"/>
      <c r="L478" s="218"/>
      <c r="M478" s="218"/>
      <c r="N478" s="218"/>
      <c r="O478" s="218"/>
      <c r="P478" s="218"/>
      <c r="Q478" s="218"/>
      <c r="R478" s="218"/>
      <c r="S478" s="218"/>
      <c r="T478" s="218"/>
      <c r="U478" s="218"/>
      <c r="X478" s="219"/>
      <c r="AA478" s="56"/>
      <c r="AF478" s="56"/>
      <c r="AG478" s="14"/>
    </row>
    <row r="479" ht="15.75" hidden="1" customHeight="1">
      <c r="B479" s="216"/>
      <c r="C479" s="216"/>
      <c r="D479" s="56"/>
      <c r="E479" s="56"/>
      <c r="F479" s="56"/>
      <c r="H479" s="218"/>
      <c r="I479" s="218"/>
      <c r="J479" s="218"/>
      <c r="K479" s="218"/>
      <c r="L479" s="218"/>
      <c r="M479" s="218"/>
      <c r="N479" s="218"/>
      <c r="O479" s="218"/>
      <c r="P479" s="218"/>
      <c r="Q479" s="218"/>
      <c r="R479" s="218"/>
      <c r="S479" s="218"/>
      <c r="T479" s="218"/>
      <c r="U479" s="218"/>
      <c r="X479" s="219"/>
      <c r="AA479" s="56"/>
      <c r="AF479" s="56"/>
      <c r="AG479" s="14"/>
    </row>
    <row r="480" ht="15.75" hidden="1" customHeight="1">
      <c r="B480" s="216"/>
      <c r="C480" s="216"/>
      <c r="D480" s="56"/>
      <c r="E480" s="56"/>
      <c r="F480" s="56"/>
      <c r="H480" s="218"/>
      <c r="I480" s="218"/>
      <c r="J480" s="218"/>
      <c r="K480" s="218"/>
      <c r="L480" s="218"/>
      <c r="M480" s="218"/>
      <c r="N480" s="218"/>
      <c r="O480" s="218"/>
      <c r="P480" s="218"/>
      <c r="Q480" s="218"/>
      <c r="R480" s="218"/>
      <c r="S480" s="218"/>
      <c r="T480" s="218"/>
      <c r="U480" s="218"/>
      <c r="X480" s="219"/>
      <c r="AA480" s="56"/>
      <c r="AF480" s="56"/>
      <c r="AG480" s="14"/>
    </row>
    <row r="481" ht="15.75" hidden="1" customHeight="1">
      <c r="B481" s="216"/>
      <c r="C481" s="216"/>
      <c r="D481" s="56"/>
      <c r="E481" s="56"/>
      <c r="F481" s="56"/>
      <c r="H481" s="218"/>
      <c r="I481" s="218"/>
      <c r="J481" s="218"/>
      <c r="K481" s="218"/>
      <c r="L481" s="218"/>
      <c r="M481" s="218"/>
      <c r="N481" s="218"/>
      <c r="O481" s="218"/>
      <c r="P481" s="218"/>
      <c r="Q481" s="218"/>
      <c r="R481" s="218"/>
      <c r="S481" s="218"/>
      <c r="T481" s="218"/>
      <c r="U481" s="218"/>
      <c r="X481" s="219"/>
      <c r="AA481" s="56"/>
      <c r="AF481" s="56"/>
      <c r="AG481" s="14"/>
    </row>
    <row r="482" ht="15.75" hidden="1" customHeight="1">
      <c r="B482" s="216"/>
      <c r="C482" s="216"/>
      <c r="D482" s="56"/>
      <c r="E482" s="56"/>
      <c r="F482" s="56"/>
      <c r="H482" s="218"/>
      <c r="I482" s="218"/>
      <c r="J482" s="218"/>
      <c r="K482" s="218"/>
      <c r="L482" s="218"/>
      <c r="M482" s="218"/>
      <c r="N482" s="218"/>
      <c r="O482" s="218"/>
      <c r="P482" s="218"/>
      <c r="Q482" s="218"/>
      <c r="R482" s="218"/>
      <c r="S482" s="218"/>
      <c r="T482" s="218"/>
      <c r="U482" s="218"/>
      <c r="X482" s="219"/>
      <c r="AA482" s="56"/>
      <c r="AF482" s="56"/>
      <c r="AG482" s="14"/>
    </row>
    <row r="483" ht="15.75" hidden="1" customHeight="1">
      <c r="B483" s="216"/>
      <c r="C483" s="216"/>
      <c r="D483" s="56"/>
      <c r="E483" s="56"/>
      <c r="F483" s="56"/>
      <c r="H483" s="218"/>
      <c r="I483" s="218"/>
      <c r="J483" s="218"/>
      <c r="K483" s="218"/>
      <c r="L483" s="218"/>
      <c r="M483" s="218"/>
      <c r="N483" s="218"/>
      <c r="O483" s="218"/>
      <c r="P483" s="218"/>
      <c r="Q483" s="218"/>
      <c r="R483" s="218"/>
      <c r="S483" s="218"/>
      <c r="T483" s="218"/>
      <c r="U483" s="218"/>
      <c r="X483" s="219"/>
      <c r="AA483" s="56"/>
      <c r="AF483" s="56"/>
      <c r="AG483" s="14"/>
    </row>
    <row r="484" ht="15.75" hidden="1" customHeight="1">
      <c r="B484" s="216"/>
      <c r="C484" s="216"/>
      <c r="D484" s="56"/>
      <c r="E484" s="56"/>
      <c r="F484" s="56"/>
      <c r="H484" s="218"/>
      <c r="I484" s="218"/>
      <c r="J484" s="218"/>
      <c r="K484" s="218"/>
      <c r="L484" s="218"/>
      <c r="M484" s="218"/>
      <c r="N484" s="218"/>
      <c r="O484" s="218"/>
      <c r="P484" s="218"/>
      <c r="Q484" s="218"/>
      <c r="R484" s="218"/>
      <c r="S484" s="218"/>
      <c r="T484" s="218"/>
      <c r="U484" s="218"/>
      <c r="X484" s="219"/>
      <c r="AA484" s="56"/>
      <c r="AF484" s="56"/>
      <c r="AG484" s="14"/>
    </row>
    <row r="485" ht="15.75" hidden="1" customHeight="1">
      <c r="B485" s="216"/>
      <c r="C485" s="216"/>
      <c r="D485" s="56"/>
      <c r="E485" s="56"/>
      <c r="F485" s="56"/>
      <c r="H485" s="218"/>
      <c r="I485" s="218"/>
      <c r="J485" s="218"/>
      <c r="K485" s="218"/>
      <c r="L485" s="218"/>
      <c r="M485" s="218"/>
      <c r="N485" s="218"/>
      <c r="O485" s="218"/>
      <c r="P485" s="218"/>
      <c r="Q485" s="218"/>
      <c r="R485" s="218"/>
      <c r="S485" s="218"/>
      <c r="T485" s="218"/>
      <c r="U485" s="218"/>
      <c r="X485" s="219"/>
      <c r="AA485" s="56"/>
      <c r="AF485" s="56"/>
      <c r="AG485" s="14"/>
    </row>
    <row r="486" ht="15.75" hidden="1" customHeight="1">
      <c r="B486" s="216"/>
      <c r="C486" s="216"/>
      <c r="D486" s="56"/>
      <c r="E486" s="56"/>
      <c r="F486" s="56"/>
      <c r="H486" s="218"/>
      <c r="I486" s="218"/>
      <c r="J486" s="218"/>
      <c r="K486" s="218"/>
      <c r="L486" s="218"/>
      <c r="M486" s="218"/>
      <c r="N486" s="218"/>
      <c r="O486" s="218"/>
      <c r="P486" s="218"/>
      <c r="Q486" s="218"/>
      <c r="R486" s="218"/>
      <c r="S486" s="218"/>
      <c r="T486" s="218"/>
      <c r="U486" s="218"/>
      <c r="X486" s="219"/>
      <c r="AA486" s="56"/>
      <c r="AF486" s="56"/>
      <c r="AG486" s="14"/>
    </row>
    <row r="487" ht="15.75" hidden="1" customHeight="1">
      <c r="B487" s="216"/>
      <c r="C487" s="216"/>
      <c r="D487" s="56"/>
      <c r="E487" s="56"/>
      <c r="F487" s="56"/>
      <c r="H487" s="218"/>
      <c r="I487" s="218"/>
      <c r="J487" s="218"/>
      <c r="K487" s="218"/>
      <c r="L487" s="218"/>
      <c r="M487" s="218"/>
      <c r="N487" s="218"/>
      <c r="O487" s="218"/>
      <c r="P487" s="218"/>
      <c r="Q487" s="218"/>
      <c r="R487" s="218"/>
      <c r="S487" s="218"/>
      <c r="T487" s="218"/>
      <c r="U487" s="218"/>
      <c r="X487" s="219"/>
      <c r="AA487" s="56"/>
      <c r="AF487" s="56"/>
      <c r="AG487" s="14"/>
    </row>
    <row r="488" ht="15.75" hidden="1" customHeight="1">
      <c r="B488" s="216"/>
      <c r="C488" s="216"/>
      <c r="D488" s="56"/>
      <c r="E488" s="56"/>
      <c r="F488" s="56"/>
      <c r="H488" s="218"/>
      <c r="I488" s="218"/>
      <c r="J488" s="218"/>
      <c r="K488" s="218"/>
      <c r="L488" s="218"/>
      <c r="M488" s="218"/>
      <c r="N488" s="218"/>
      <c r="O488" s="218"/>
      <c r="P488" s="218"/>
      <c r="Q488" s="218"/>
      <c r="R488" s="218"/>
      <c r="S488" s="218"/>
      <c r="T488" s="218"/>
      <c r="U488" s="218"/>
      <c r="X488" s="219"/>
      <c r="AA488" s="56"/>
      <c r="AF488" s="56"/>
      <c r="AG488" s="14"/>
    </row>
    <row r="489" ht="15.75" hidden="1" customHeight="1">
      <c r="B489" s="216"/>
      <c r="C489" s="216"/>
      <c r="D489" s="56"/>
      <c r="E489" s="56"/>
      <c r="F489" s="56"/>
      <c r="H489" s="218"/>
      <c r="I489" s="218"/>
      <c r="J489" s="218"/>
      <c r="K489" s="218"/>
      <c r="L489" s="218"/>
      <c r="M489" s="218"/>
      <c r="N489" s="218"/>
      <c r="O489" s="218"/>
      <c r="P489" s="218"/>
      <c r="Q489" s="218"/>
      <c r="R489" s="218"/>
      <c r="S489" s="218"/>
      <c r="T489" s="218"/>
      <c r="U489" s="218"/>
      <c r="X489" s="219"/>
      <c r="AA489" s="56"/>
      <c r="AF489" s="56"/>
      <c r="AG489" s="14"/>
    </row>
    <row r="490" ht="15.75" hidden="1" customHeight="1">
      <c r="B490" s="216"/>
      <c r="C490" s="216"/>
      <c r="D490" s="56"/>
      <c r="E490" s="56"/>
      <c r="F490" s="56"/>
      <c r="H490" s="218"/>
      <c r="I490" s="218"/>
      <c r="J490" s="218"/>
      <c r="K490" s="218"/>
      <c r="L490" s="218"/>
      <c r="M490" s="218"/>
      <c r="N490" s="218"/>
      <c r="O490" s="218"/>
      <c r="P490" s="218"/>
      <c r="Q490" s="218"/>
      <c r="R490" s="218"/>
      <c r="S490" s="218"/>
      <c r="T490" s="218"/>
      <c r="U490" s="218"/>
      <c r="X490" s="219"/>
      <c r="AA490" s="56"/>
      <c r="AF490" s="56"/>
      <c r="AG490" s="14"/>
    </row>
    <row r="491" ht="15.75" hidden="1" customHeight="1">
      <c r="B491" s="216"/>
      <c r="C491" s="216"/>
      <c r="D491" s="56"/>
      <c r="E491" s="56"/>
      <c r="F491" s="56"/>
      <c r="H491" s="218"/>
      <c r="I491" s="218"/>
      <c r="J491" s="218"/>
      <c r="K491" s="218"/>
      <c r="L491" s="218"/>
      <c r="M491" s="218"/>
      <c r="N491" s="218"/>
      <c r="O491" s="218"/>
      <c r="P491" s="218"/>
      <c r="Q491" s="218"/>
      <c r="R491" s="218"/>
      <c r="S491" s="218"/>
      <c r="T491" s="218"/>
      <c r="U491" s="218"/>
      <c r="X491" s="219"/>
      <c r="AA491" s="56"/>
      <c r="AF491" s="56"/>
      <c r="AG491" s="14"/>
    </row>
    <row r="492" ht="15.75" hidden="1" customHeight="1">
      <c r="B492" s="216"/>
      <c r="C492" s="216"/>
      <c r="D492" s="56"/>
      <c r="E492" s="56"/>
      <c r="F492" s="56"/>
      <c r="H492" s="218"/>
      <c r="I492" s="218"/>
      <c r="J492" s="218"/>
      <c r="K492" s="218"/>
      <c r="L492" s="218"/>
      <c r="M492" s="218"/>
      <c r="N492" s="218"/>
      <c r="O492" s="218"/>
      <c r="P492" s="218"/>
      <c r="Q492" s="218"/>
      <c r="R492" s="218"/>
      <c r="S492" s="218"/>
      <c r="T492" s="218"/>
      <c r="U492" s="218"/>
      <c r="X492" s="219"/>
      <c r="AA492" s="56"/>
      <c r="AF492" s="56"/>
      <c r="AG492" s="14"/>
    </row>
    <row r="493" ht="15.75" hidden="1" customHeight="1">
      <c r="B493" s="216"/>
      <c r="C493" s="216"/>
      <c r="D493" s="56"/>
      <c r="E493" s="56"/>
      <c r="F493" s="56"/>
      <c r="H493" s="218"/>
      <c r="I493" s="218"/>
      <c r="J493" s="218"/>
      <c r="K493" s="218"/>
      <c r="L493" s="218"/>
      <c r="M493" s="218"/>
      <c r="N493" s="218"/>
      <c r="O493" s="218"/>
      <c r="P493" s="218"/>
      <c r="Q493" s="218"/>
      <c r="R493" s="218"/>
      <c r="S493" s="218"/>
      <c r="T493" s="218"/>
      <c r="U493" s="218"/>
      <c r="X493" s="219"/>
      <c r="AA493" s="56"/>
      <c r="AF493" s="56"/>
      <c r="AG493" s="14"/>
    </row>
    <row r="494" ht="15.75" hidden="1" customHeight="1">
      <c r="B494" s="216"/>
      <c r="C494" s="216"/>
      <c r="D494" s="56"/>
      <c r="E494" s="56"/>
      <c r="F494" s="56"/>
      <c r="H494" s="218"/>
      <c r="I494" s="218"/>
      <c r="J494" s="218"/>
      <c r="K494" s="218"/>
      <c r="L494" s="218"/>
      <c r="M494" s="218"/>
      <c r="N494" s="218"/>
      <c r="O494" s="218"/>
      <c r="P494" s="218"/>
      <c r="Q494" s="218"/>
      <c r="R494" s="218"/>
      <c r="S494" s="218"/>
      <c r="T494" s="218"/>
      <c r="U494" s="218"/>
      <c r="X494" s="219"/>
      <c r="AA494" s="56"/>
      <c r="AF494" s="56"/>
      <c r="AG494" s="14"/>
    </row>
    <row r="495" ht="15.75" hidden="1" customHeight="1">
      <c r="B495" s="216"/>
      <c r="C495" s="216"/>
      <c r="D495" s="56"/>
      <c r="E495" s="56"/>
      <c r="F495" s="56"/>
      <c r="H495" s="218"/>
      <c r="I495" s="218"/>
      <c r="J495" s="218"/>
      <c r="K495" s="218"/>
      <c r="L495" s="218"/>
      <c r="M495" s="218"/>
      <c r="N495" s="218"/>
      <c r="O495" s="218"/>
      <c r="P495" s="218"/>
      <c r="Q495" s="218"/>
      <c r="R495" s="218"/>
      <c r="S495" s="218"/>
      <c r="T495" s="218"/>
      <c r="U495" s="218"/>
      <c r="X495" s="219"/>
      <c r="AA495" s="56"/>
      <c r="AF495" s="56"/>
      <c r="AG495" s="14"/>
    </row>
    <row r="496" ht="15.75" hidden="1" customHeight="1">
      <c r="B496" s="216"/>
      <c r="C496" s="216"/>
      <c r="D496" s="56"/>
      <c r="E496" s="56"/>
      <c r="F496" s="56"/>
      <c r="H496" s="218"/>
      <c r="I496" s="218"/>
      <c r="J496" s="218"/>
      <c r="K496" s="218"/>
      <c r="L496" s="218"/>
      <c r="M496" s="218"/>
      <c r="N496" s="218"/>
      <c r="O496" s="218"/>
      <c r="P496" s="218"/>
      <c r="Q496" s="218"/>
      <c r="R496" s="218"/>
      <c r="S496" s="218"/>
      <c r="T496" s="218"/>
      <c r="U496" s="218"/>
      <c r="X496" s="219"/>
      <c r="AA496" s="56"/>
      <c r="AF496" s="56"/>
      <c r="AG496" s="14"/>
    </row>
    <row r="497" ht="15.75" hidden="1" customHeight="1">
      <c r="B497" s="216"/>
      <c r="C497" s="216"/>
      <c r="D497" s="56"/>
      <c r="E497" s="56"/>
      <c r="F497" s="56"/>
      <c r="H497" s="218"/>
      <c r="I497" s="218"/>
      <c r="J497" s="218"/>
      <c r="K497" s="218"/>
      <c r="L497" s="218"/>
      <c r="M497" s="218"/>
      <c r="N497" s="218"/>
      <c r="O497" s="218"/>
      <c r="P497" s="218"/>
      <c r="Q497" s="218"/>
      <c r="R497" s="218"/>
      <c r="S497" s="218"/>
      <c r="T497" s="218"/>
      <c r="U497" s="218"/>
      <c r="X497" s="219"/>
      <c r="AA497" s="56"/>
      <c r="AF497" s="56"/>
      <c r="AG497" s="14"/>
    </row>
    <row r="498" ht="15.75" hidden="1" customHeight="1">
      <c r="B498" s="216"/>
      <c r="C498" s="216"/>
      <c r="D498" s="56"/>
      <c r="E498" s="56"/>
      <c r="F498" s="56"/>
      <c r="H498" s="218"/>
      <c r="I498" s="218"/>
      <c r="J498" s="218"/>
      <c r="K498" s="218"/>
      <c r="L498" s="218"/>
      <c r="M498" s="218"/>
      <c r="N498" s="218"/>
      <c r="O498" s="218"/>
      <c r="P498" s="218"/>
      <c r="Q498" s="218"/>
      <c r="R498" s="218"/>
      <c r="S498" s="218"/>
      <c r="T498" s="218"/>
      <c r="U498" s="218"/>
      <c r="X498" s="219"/>
      <c r="AA498" s="56"/>
      <c r="AF498" s="56"/>
      <c r="AG498" s="14"/>
    </row>
    <row r="499" ht="15.75" hidden="1" customHeight="1">
      <c r="B499" s="216"/>
      <c r="C499" s="216"/>
      <c r="D499" s="56"/>
      <c r="E499" s="56"/>
      <c r="F499" s="56"/>
      <c r="H499" s="218"/>
      <c r="I499" s="218"/>
      <c r="J499" s="218"/>
      <c r="K499" s="218"/>
      <c r="L499" s="218"/>
      <c r="M499" s="218"/>
      <c r="N499" s="218"/>
      <c r="O499" s="218"/>
      <c r="P499" s="218"/>
      <c r="Q499" s="218"/>
      <c r="R499" s="218"/>
      <c r="S499" s="218"/>
      <c r="T499" s="218"/>
      <c r="U499" s="218"/>
      <c r="X499" s="219"/>
      <c r="AA499" s="56"/>
      <c r="AF499" s="56"/>
      <c r="AG499" s="14"/>
    </row>
    <row r="500" ht="15.75" hidden="1" customHeight="1">
      <c r="B500" s="216"/>
      <c r="C500" s="216"/>
      <c r="D500" s="56"/>
      <c r="E500" s="56"/>
      <c r="F500" s="56"/>
      <c r="H500" s="218"/>
      <c r="I500" s="218"/>
      <c r="J500" s="218"/>
      <c r="K500" s="218"/>
      <c r="L500" s="218"/>
      <c r="M500" s="218"/>
      <c r="N500" s="218"/>
      <c r="O500" s="218"/>
      <c r="P500" s="218"/>
      <c r="Q500" s="218"/>
      <c r="R500" s="218"/>
      <c r="S500" s="218"/>
      <c r="T500" s="218"/>
      <c r="U500" s="218"/>
      <c r="X500" s="219"/>
      <c r="AA500" s="56"/>
      <c r="AF500" s="56"/>
      <c r="AG500" s="14"/>
    </row>
    <row r="501" ht="15.75" hidden="1" customHeight="1">
      <c r="B501" s="216"/>
      <c r="C501" s="216"/>
      <c r="D501" s="56"/>
      <c r="E501" s="56"/>
      <c r="F501" s="56"/>
      <c r="H501" s="218"/>
      <c r="I501" s="218"/>
      <c r="J501" s="218"/>
      <c r="K501" s="218"/>
      <c r="L501" s="218"/>
      <c r="M501" s="218"/>
      <c r="N501" s="218"/>
      <c r="O501" s="218"/>
      <c r="P501" s="218"/>
      <c r="Q501" s="218"/>
      <c r="R501" s="218"/>
      <c r="S501" s="218"/>
      <c r="T501" s="218"/>
      <c r="U501" s="218"/>
      <c r="X501" s="219"/>
      <c r="AA501" s="56"/>
      <c r="AF501" s="56"/>
      <c r="AG501" s="14"/>
    </row>
    <row r="502" ht="15.75" hidden="1" customHeight="1">
      <c r="B502" s="216"/>
      <c r="C502" s="216"/>
      <c r="D502" s="56"/>
      <c r="E502" s="56"/>
      <c r="F502" s="56"/>
      <c r="H502" s="218"/>
      <c r="I502" s="218"/>
      <c r="J502" s="218"/>
      <c r="K502" s="218"/>
      <c r="L502" s="218"/>
      <c r="M502" s="218"/>
      <c r="N502" s="218"/>
      <c r="O502" s="218"/>
      <c r="P502" s="218"/>
      <c r="Q502" s="218"/>
      <c r="R502" s="218"/>
      <c r="S502" s="218"/>
      <c r="T502" s="218"/>
      <c r="U502" s="218"/>
      <c r="X502" s="219"/>
      <c r="AA502" s="56"/>
      <c r="AF502" s="56"/>
      <c r="AG502" s="14"/>
    </row>
    <row r="503" ht="15.75" hidden="1" customHeight="1">
      <c r="B503" s="216"/>
      <c r="C503" s="216"/>
      <c r="D503" s="56"/>
      <c r="E503" s="56"/>
      <c r="F503" s="56"/>
      <c r="H503" s="218"/>
      <c r="I503" s="218"/>
      <c r="J503" s="218"/>
      <c r="K503" s="218"/>
      <c r="L503" s="218"/>
      <c r="M503" s="218"/>
      <c r="N503" s="218"/>
      <c r="O503" s="218"/>
      <c r="P503" s="218"/>
      <c r="Q503" s="218"/>
      <c r="R503" s="218"/>
      <c r="S503" s="218"/>
      <c r="T503" s="218"/>
      <c r="U503" s="218"/>
      <c r="X503" s="219"/>
      <c r="AA503" s="56"/>
      <c r="AF503" s="56"/>
      <c r="AG503" s="14"/>
    </row>
    <row r="504" ht="15.75" hidden="1" customHeight="1">
      <c r="B504" s="216"/>
      <c r="C504" s="216"/>
      <c r="D504" s="56"/>
      <c r="E504" s="56"/>
      <c r="F504" s="56"/>
      <c r="H504" s="218"/>
      <c r="I504" s="218"/>
      <c r="J504" s="218"/>
      <c r="K504" s="218"/>
      <c r="L504" s="218"/>
      <c r="M504" s="218"/>
      <c r="N504" s="218"/>
      <c r="O504" s="218"/>
      <c r="P504" s="218"/>
      <c r="Q504" s="218"/>
      <c r="R504" s="218"/>
      <c r="S504" s="218"/>
      <c r="T504" s="218"/>
      <c r="U504" s="218"/>
      <c r="X504" s="219"/>
      <c r="AA504" s="56"/>
      <c r="AF504" s="56"/>
      <c r="AG504" s="14"/>
    </row>
    <row r="505" ht="15.75" hidden="1" customHeight="1">
      <c r="B505" s="216"/>
      <c r="C505" s="216"/>
      <c r="D505" s="56"/>
      <c r="E505" s="56"/>
      <c r="F505" s="56"/>
      <c r="H505" s="218"/>
      <c r="I505" s="218"/>
      <c r="J505" s="218"/>
      <c r="K505" s="218"/>
      <c r="L505" s="218"/>
      <c r="M505" s="218"/>
      <c r="N505" s="218"/>
      <c r="O505" s="218"/>
      <c r="P505" s="218"/>
      <c r="Q505" s="218"/>
      <c r="R505" s="218"/>
      <c r="S505" s="218"/>
      <c r="T505" s="218"/>
      <c r="U505" s="218"/>
      <c r="X505" s="219"/>
      <c r="AA505" s="56"/>
      <c r="AF505" s="56"/>
      <c r="AG505" s="14"/>
    </row>
    <row r="506" ht="15.75" hidden="1" customHeight="1">
      <c r="B506" s="216"/>
      <c r="C506" s="216"/>
      <c r="D506" s="56"/>
      <c r="E506" s="56"/>
      <c r="F506" s="56"/>
      <c r="H506" s="218"/>
      <c r="I506" s="218"/>
      <c r="J506" s="218"/>
      <c r="K506" s="218"/>
      <c r="L506" s="218"/>
      <c r="M506" s="218"/>
      <c r="N506" s="218"/>
      <c r="O506" s="218"/>
      <c r="P506" s="218"/>
      <c r="Q506" s="218"/>
      <c r="R506" s="218"/>
      <c r="S506" s="218"/>
      <c r="T506" s="218"/>
      <c r="U506" s="218"/>
      <c r="X506" s="219"/>
      <c r="AA506" s="56"/>
      <c r="AF506" s="56"/>
      <c r="AG506" s="14"/>
    </row>
    <row r="507" ht="15.75" hidden="1" customHeight="1">
      <c r="B507" s="216"/>
      <c r="C507" s="216"/>
      <c r="D507" s="56"/>
      <c r="E507" s="56"/>
      <c r="F507" s="56"/>
      <c r="H507" s="218"/>
      <c r="I507" s="218"/>
      <c r="J507" s="218"/>
      <c r="K507" s="218"/>
      <c r="L507" s="218"/>
      <c r="M507" s="218"/>
      <c r="N507" s="218"/>
      <c r="O507" s="218"/>
      <c r="P507" s="218"/>
      <c r="Q507" s="218"/>
      <c r="R507" s="218"/>
      <c r="S507" s="218"/>
      <c r="T507" s="218"/>
      <c r="U507" s="218"/>
      <c r="X507" s="219"/>
      <c r="AA507" s="56"/>
      <c r="AF507" s="56"/>
      <c r="AG507" s="14"/>
    </row>
    <row r="508" ht="15.75" hidden="1" customHeight="1">
      <c r="B508" s="216"/>
      <c r="C508" s="216"/>
      <c r="D508" s="56"/>
      <c r="E508" s="56"/>
      <c r="F508" s="56"/>
      <c r="H508" s="218"/>
      <c r="I508" s="218"/>
      <c r="J508" s="218"/>
      <c r="K508" s="218"/>
      <c r="L508" s="218"/>
      <c r="M508" s="218"/>
      <c r="N508" s="218"/>
      <c r="O508" s="218"/>
      <c r="P508" s="218"/>
      <c r="Q508" s="218"/>
      <c r="R508" s="218"/>
      <c r="S508" s="218"/>
      <c r="T508" s="218"/>
      <c r="U508" s="218"/>
      <c r="X508" s="219"/>
      <c r="AA508" s="56"/>
      <c r="AF508" s="56"/>
      <c r="AG508" s="14"/>
    </row>
    <row r="509" ht="15.75" hidden="1" customHeight="1">
      <c r="B509" s="216"/>
      <c r="C509" s="216"/>
      <c r="D509" s="56"/>
      <c r="E509" s="56"/>
      <c r="F509" s="56"/>
      <c r="H509" s="218"/>
      <c r="I509" s="218"/>
      <c r="J509" s="218"/>
      <c r="K509" s="218"/>
      <c r="L509" s="218"/>
      <c r="M509" s="218"/>
      <c r="N509" s="218"/>
      <c r="O509" s="218"/>
      <c r="P509" s="218"/>
      <c r="Q509" s="218"/>
      <c r="R509" s="218"/>
      <c r="S509" s="218"/>
      <c r="T509" s="218"/>
      <c r="U509" s="218"/>
      <c r="X509" s="219"/>
      <c r="AA509" s="56"/>
      <c r="AF509" s="56"/>
      <c r="AG509" s="14"/>
    </row>
    <row r="510" ht="15.75" hidden="1" customHeight="1">
      <c r="B510" s="216"/>
      <c r="C510" s="216"/>
      <c r="D510" s="56"/>
      <c r="E510" s="56"/>
      <c r="F510" s="56"/>
      <c r="H510" s="218"/>
      <c r="I510" s="218"/>
      <c r="J510" s="218"/>
      <c r="K510" s="218"/>
      <c r="L510" s="218"/>
      <c r="M510" s="218"/>
      <c r="N510" s="218"/>
      <c r="O510" s="218"/>
      <c r="P510" s="218"/>
      <c r="Q510" s="218"/>
      <c r="R510" s="218"/>
      <c r="S510" s="218"/>
      <c r="T510" s="218"/>
      <c r="U510" s="218"/>
      <c r="X510" s="219"/>
      <c r="AA510" s="56"/>
      <c r="AF510" s="56"/>
      <c r="AG510" s="14"/>
    </row>
    <row r="511" ht="15.75" hidden="1" customHeight="1">
      <c r="B511" s="216"/>
      <c r="C511" s="216"/>
      <c r="D511" s="56"/>
      <c r="E511" s="56"/>
      <c r="F511" s="56"/>
      <c r="H511" s="218"/>
      <c r="I511" s="218"/>
      <c r="J511" s="218"/>
      <c r="K511" s="218"/>
      <c r="L511" s="218"/>
      <c r="M511" s="218"/>
      <c r="N511" s="218"/>
      <c r="O511" s="218"/>
      <c r="P511" s="218"/>
      <c r="Q511" s="218"/>
      <c r="R511" s="218"/>
      <c r="S511" s="218"/>
      <c r="T511" s="218"/>
      <c r="U511" s="218"/>
      <c r="X511" s="219"/>
      <c r="AA511" s="56"/>
      <c r="AF511" s="56"/>
      <c r="AG511" s="14"/>
    </row>
    <row r="512" ht="15.75" hidden="1" customHeight="1">
      <c r="B512" s="216"/>
      <c r="C512" s="216"/>
      <c r="D512" s="56"/>
      <c r="E512" s="56"/>
      <c r="F512" s="56"/>
      <c r="H512" s="218"/>
      <c r="I512" s="218"/>
      <c r="J512" s="218"/>
      <c r="K512" s="218"/>
      <c r="L512" s="218"/>
      <c r="M512" s="218"/>
      <c r="N512" s="218"/>
      <c r="O512" s="218"/>
      <c r="P512" s="218"/>
      <c r="Q512" s="218"/>
      <c r="R512" s="218"/>
      <c r="S512" s="218"/>
      <c r="T512" s="218"/>
      <c r="U512" s="218"/>
      <c r="X512" s="219"/>
      <c r="AA512" s="56"/>
      <c r="AF512" s="56"/>
      <c r="AG512" s="14"/>
    </row>
    <row r="513" ht="15.75" hidden="1" customHeight="1">
      <c r="B513" s="216"/>
      <c r="C513" s="216"/>
      <c r="D513" s="56"/>
      <c r="E513" s="56"/>
      <c r="F513" s="56"/>
      <c r="H513" s="218"/>
      <c r="I513" s="218"/>
      <c r="J513" s="218"/>
      <c r="K513" s="218"/>
      <c r="L513" s="218"/>
      <c r="M513" s="218"/>
      <c r="N513" s="218"/>
      <c r="O513" s="218"/>
      <c r="P513" s="218"/>
      <c r="Q513" s="218"/>
      <c r="R513" s="218"/>
      <c r="S513" s="218"/>
      <c r="T513" s="218"/>
      <c r="U513" s="218"/>
      <c r="X513" s="219"/>
      <c r="AA513" s="56"/>
      <c r="AF513" s="56"/>
      <c r="AG513" s="14"/>
    </row>
    <row r="514" ht="15.75" hidden="1" customHeight="1">
      <c r="B514" s="216"/>
      <c r="C514" s="216"/>
      <c r="D514" s="56"/>
      <c r="E514" s="56"/>
      <c r="F514" s="56"/>
      <c r="H514" s="218"/>
      <c r="I514" s="218"/>
      <c r="J514" s="218"/>
      <c r="K514" s="218"/>
      <c r="L514" s="218"/>
      <c r="M514" s="218"/>
      <c r="N514" s="218"/>
      <c r="O514" s="218"/>
      <c r="P514" s="218"/>
      <c r="Q514" s="218"/>
      <c r="R514" s="218"/>
      <c r="S514" s="218"/>
      <c r="T514" s="218"/>
      <c r="U514" s="218"/>
      <c r="X514" s="219"/>
      <c r="AA514" s="56"/>
      <c r="AF514" s="56"/>
      <c r="AG514" s="14"/>
    </row>
    <row r="515" ht="15.75" hidden="1" customHeight="1">
      <c r="B515" s="216"/>
      <c r="C515" s="216"/>
      <c r="D515" s="56"/>
      <c r="E515" s="56"/>
      <c r="F515" s="56"/>
      <c r="H515" s="218"/>
      <c r="I515" s="218"/>
      <c r="J515" s="218"/>
      <c r="K515" s="218"/>
      <c r="L515" s="218"/>
      <c r="M515" s="218"/>
      <c r="N515" s="218"/>
      <c r="O515" s="218"/>
      <c r="P515" s="218"/>
      <c r="Q515" s="218"/>
      <c r="R515" s="218"/>
      <c r="S515" s="218"/>
      <c r="T515" s="218"/>
      <c r="U515" s="218"/>
      <c r="X515" s="219"/>
      <c r="AA515" s="56"/>
      <c r="AF515" s="56"/>
      <c r="AG515" s="14"/>
    </row>
    <row r="516" ht="15.75" hidden="1" customHeight="1">
      <c r="B516" s="216"/>
      <c r="C516" s="216"/>
      <c r="D516" s="56"/>
      <c r="E516" s="56"/>
      <c r="F516" s="56"/>
      <c r="H516" s="218"/>
      <c r="I516" s="218"/>
      <c r="J516" s="218"/>
      <c r="K516" s="218"/>
      <c r="L516" s="218"/>
      <c r="M516" s="218"/>
      <c r="N516" s="218"/>
      <c r="O516" s="218"/>
      <c r="P516" s="218"/>
      <c r="Q516" s="218"/>
      <c r="R516" s="218"/>
      <c r="S516" s="218"/>
      <c r="T516" s="218"/>
      <c r="U516" s="218"/>
      <c r="X516" s="219"/>
      <c r="AA516" s="56"/>
      <c r="AF516" s="56"/>
      <c r="AG516" s="14"/>
    </row>
    <row r="517" ht="15.75" hidden="1" customHeight="1">
      <c r="B517" s="216"/>
      <c r="C517" s="216"/>
      <c r="D517" s="56"/>
      <c r="E517" s="56"/>
      <c r="F517" s="56"/>
      <c r="H517" s="218"/>
      <c r="I517" s="218"/>
      <c r="J517" s="218"/>
      <c r="K517" s="218"/>
      <c r="L517" s="218"/>
      <c r="M517" s="218"/>
      <c r="N517" s="218"/>
      <c r="O517" s="218"/>
      <c r="P517" s="218"/>
      <c r="Q517" s="218"/>
      <c r="R517" s="218"/>
      <c r="S517" s="218"/>
      <c r="T517" s="218"/>
      <c r="U517" s="218"/>
      <c r="X517" s="219"/>
      <c r="AA517" s="56"/>
      <c r="AF517" s="56"/>
      <c r="AG517" s="14"/>
    </row>
    <row r="518" ht="15.75" hidden="1" customHeight="1">
      <c r="B518" s="216"/>
      <c r="C518" s="216"/>
      <c r="D518" s="56"/>
      <c r="E518" s="56"/>
      <c r="F518" s="56"/>
      <c r="H518" s="218"/>
      <c r="I518" s="218"/>
      <c r="J518" s="218"/>
      <c r="K518" s="218"/>
      <c r="L518" s="218"/>
      <c r="M518" s="218"/>
      <c r="N518" s="218"/>
      <c r="O518" s="218"/>
      <c r="P518" s="218"/>
      <c r="Q518" s="218"/>
      <c r="R518" s="218"/>
      <c r="S518" s="218"/>
      <c r="T518" s="218"/>
      <c r="U518" s="218"/>
      <c r="X518" s="219"/>
      <c r="AA518" s="56"/>
      <c r="AF518" s="56"/>
      <c r="AG518" s="14"/>
    </row>
    <row r="519" ht="15.75" hidden="1" customHeight="1">
      <c r="B519" s="216"/>
      <c r="C519" s="216"/>
      <c r="D519" s="56"/>
      <c r="E519" s="56"/>
      <c r="F519" s="56"/>
      <c r="H519" s="218"/>
      <c r="I519" s="218"/>
      <c r="J519" s="218"/>
      <c r="K519" s="218"/>
      <c r="L519" s="218"/>
      <c r="M519" s="218"/>
      <c r="N519" s="218"/>
      <c r="O519" s="218"/>
      <c r="P519" s="218"/>
      <c r="Q519" s="218"/>
      <c r="R519" s="218"/>
      <c r="S519" s="218"/>
      <c r="T519" s="218"/>
      <c r="U519" s="218"/>
      <c r="X519" s="219"/>
      <c r="AA519" s="56"/>
      <c r="AF519" s="56"/>
      <c r="AG519" s="14"/>
    </row>
    <row r="520" ht="15.75" hidden="1" customHeight="1">
      <c r="B520" s="216"/>
      <c r="C520" s="216"/>
      <c r="D520" s="56"/>
      <c r="E520" s="56"/>
      <c r="F520" s="56"/>
      <c r="H520" s="218"/>
      <c r="I520" s="218"/>
      <c r="J520" s="218"/>
      <c r="K520" s="218"/>
      <c r="L520" s="218"/>
      <c r="M520" s="218"/>
      <c r="N520" s="218"/>
      <c r="O520" s="218"/>
      <c r="P520" s="218"/>
      <c r="Q520" s="218"/>
      <c r="R520" s="218"/>
      <c r="S520" s="218"/>
      <c r="T520" s="218"/>
      <c r="U520" s="218"/>
      <c r="X520" s="219"/>
      <c r="AA520" s="56"/>
      <c r="AF520" s="56"/>
      <c r="AG520" s="14"/>
    </row>
    <row r="521" ht="15.75" hidden="1" customHeight="1">
      <c r="B521" s="216"/>
      <c r="C521" s="216"/>
      <c r="D521" s="56"/>
      <c r="E521" s="56"/>
      <c r="F521" s="56"/>
      <c r="H521" s="218"/>
      <c r="I521" s="218"/>
      <c r="J521" s="218"/>
      <c r="K521" s="218"/>
      <c r="L521" s="218"/>
      <c r="M521" s="218"/>
      <c r="N521" s="218"/>
      <c r="O521" s="218"/>
      <c r="P521" s="218"/>
      <c r="Q521" s="218"/>
      <c r="R521" s="218"/>
      <c r="S521" s="218"/>
      <c r="T521" s="218"/>
      <c r="U521" s="218"/>
      <c r="X521" s="219"/>
      <c r="AA521" s="56"/>
      <c r="AF521" s="56"/>
      <c r="AG521" s="14"/>
    </row>
    <row r="522" ht="15.75" hidden="1" customHeight="1">
      <c r="B522" s="216"/>
      <c r="C522" s="216"/>
      <c r="D522" s="56"/>
      <c r="E522" s="56"/>
      <c r="F522" s="56"/>
      <c r="H522" s="218"/>
      <c r="I522" s="218"/>
      <c r="J522" s="218"/>
      <c r="K522" s="218"/>
      <c r="L522" s="218"/>
      <c r="M522" s="218"/>
      <c r="N522" s="218"/>
      <c r="O522" s="218"/>
      <c r="P522" s="218"/>
      <c r="Q522" s="218"/>
      <c r="R522" s="218"/>
      <c r="S522" s="218"/>
      <c r="T522" s="218"/>
      <c r="U522" s="218"/>
      <c r="X522" s="219"/>
      <c r="AA522" s="56"/>
      <c r="AF522" s="56"/>
      <c r="AG522" s="14"/>
    </row>
    <row r="523" ht="15.75" hidden="1" customHeight="1">
      <c r="B523" s="216"/>
      <c r="C523" s="216"/>
      <c r="D523" s="56"/>
      <c r="E523" s="56"/>
      <c r="F523" s="56"/>
      <c r="H523" s="218"/>
      <c r="I523" s="218"/>
      <c r="J523" s="218"/>
      <c r="K523" s="218"/>
      <c r="L523" s="218"/>
      <c r="M523" s="218"/>
      <c r="N523" s="218"/>
      <c r="O523" s="218"/>
      <c r="P523" s="218"/>
      <c r="Q523" s="218"/>
      <c r="R523" s="218"/>
      <c r="S523" s="218"/>
      <c r="T523" s="218"/>
      <c r="U523" s="218"/>
      <c r="X523" s="219"/>
      <c r="AA523" s="56"/>
      <c r="AF523" s="56"/>
      <c r="AG523" s="14"/>
    </row>
    <row r="524" ht="15.75" hidden="1" customHeight="1">
      <c r="B524" s="216"/>
      <c r="C524" s="216"/>
      <c r="D524" s="56"/>
      <c r="E524" s="56"/>
      <c r="F524" s="56"/>
      <c r="H524" s="218"/>
      <c r="I524" s="218"/>
      <c r="J524" s="218"/>
      <c r="K524" s="218"/>
      <c r="L524" s="218"/>
      <c r="M524" s="218"/>
      <c r="N524" s="218"/>
      <c r="O524" s="218"/>
      <c r="P524" s="218"/>
      <c r="Q524" s="218"/>
      <c r="R524" s="218"/>
      <c r="S524" s="218"/>
      <c r="T524" s="218"/>
      <c r="U524" s="218"/>
      <c r="X524" s="219"/>
      <c r="AA524" s="56"/>
      <c r="AF524" s="56"/>
      <c r="AG524" s="14"/>
    </row>
    <row r="525" ht="15.75" hidden="1" customHeight="1">
      <c r="B525" s="216"/>
      <c r="C525" s="216"/>
      <c r="D525" s="56"/>
      <c r="E525" s="56"/>
      <c r="F525" s="56"/>
      <c r="H525" s="218"/>
      <c r="I525" s="218"/>
      <c r="J525" s="218"/>
      <c r="K525" s="218"/>
      <c r="L525" s="218"/>
      <c r="M525" s="218"/>
      <c r="N525" s="218"/>
      <c r="O525" s="218"/>
      <c r="P525" s="218"/>
      <c r="Q525" s="218"/>
      <c r="R525" s="218"/>
      <c r="S525" s="218"/>
      <c r="T525" s="218"/>
      <c r="U525" s="218"/>
      <c r="X525" s="219"/>
      <c r="AA525" s="56"/>
      <c r="AF525" s="56"/>
      <c r="AG525" s="14"/>
    </row>
    <row r="526" ht="15.75" hidden="1" customHeight="1">
      <c r="B526" s="216"/>
      <c r="C526" s="216"/>
      <c r="D526" s="56"/>
      <c r="E526" s="56"/>
      <c r="F526" s="56"/>
      <c r="H526" s="218"/>
      <c r="I526" s="218"/>
      <c r="J526" s="218"/>
      <c r="K526" s="218"/>
      <c r="L526" s="218"/>
      <c r="M526" s="218"/>
      <c r="N526" s="218"/>
      <c r="O526" s="218"/>
      <c r="P526" s="218"/>
      <c r="Q526" s="218"/>
      <c r="R526" s="218"/>
      <c r="S526" s="218"/>
      <c r="T526" s="218"/>
      <c r="U526" s="218"/>
      <c r="X526" s="219"/>
      <c r="AA526" s="56"/>
      <c r="AF526" s="56"/>
      <c r="AG526" s="14"/>
    </row>
    <row r="527" ht="15.75" hidden="1" customHeight="1">
      <c r="B527" s="216"/>
      <c r="C527" s="216"/>
      <c r="D527" s="56"/>
      <c r="E527" s="56"/>
      <c r="F527" s="56"/>
      <c r="H527" s="218"/>
      <c r="I527" s="218"/>
      <c r="J527" s="218"/>
      <c r="K527" s="218"/>
      <c r="L527" s="218"/>
      <c r="M527" s="218"/>
      <c r="N527" s="218"/>
      <c r="O527" s="218"/>
      <c r="P527" s="218"/>
      <c r="Q527" s="218"/>
      <c r="R527" s="218"/>
      <c r="S527" s="218"/>
      <c r="T527" s="218"/>
      <c r="U527" s="218"/>
      <c r="X527" s="219"/>
      <c r="AA527" s="56"/>
      <c r="AF527" s="56"/>
      <c r="AG527" s="14"/>
    </row>
    <row r="528" ht="15.75" hidden="1" customHeight="1">
      <c r="B528" s="216"/>
      <c r="C528" s="216"/>
      <c r="D528" s="56"/>
      <c r="E528" s="56"/>
      <c r="F528" s="56"/>
      <c r="H528" s="218"/>
      <c r="I528" s="218"/>
      <c r="J528" s="218"/>
      <c r="K528" s="218"/>
      <c r="L528" s="218"/>
      <c r="M528" s="218"/>
      <c r="N528" s="218"/>
      <c r="O528" s="218"/>
      <c r="P528" s="218"/>
      <c r="Q528" s="218"/>
      <c r="R528" s="218"/>
      <c r="S528" s="218"/>
      <c r="T528" s="218"/>
      <c r="U528" s="218"/>
      <c r="X528" s="219"/>
      <c r="AA528" s="56"/>
      <c r="AF528" s="56"/>
      <c r="AG528" s="14"/>
    </row>
    <row r="529" ht="15.75" hidden="1" customHeight="1">
      <c r="B529" s="216"/>
      <c r="C529" s="216"/>
      <c r="D529" s="56"/>
      <c r="E529" s="56"/>
      <c r="F529" s="56"/>
      <c r="H529" s="218"/>
      <c r="I529" s="218"/>
      <c r="J529" s="218"/>
      <c r="K529" s="218"/>
      <c r="L529" s="218"/>
      <c r="M529" s="218"/>
      <c r="N529" s="218"/>
      <c r="O529" s="218"/>
      <c r="P529" s="218"/>
      <c r="Q529" s="218"/>
      <c r="R529" s="218"/>
      <c r="S529" s="218"/>
      <c r="T529" s="218"/>
      <c r="U529" s="218"/>
      <c r="X529" s="219"/>
      <c r="AA529" s="56"/>
      <c r="AF529" s="56"/>
      <c r="AG529" s="14"/>
    </row>
    <row r="530" ht="15.75" hidden="1" customHeight="1">
      <c r="B530" s="216"/>
      <c r="C530" s="216"/>
      <c r="D530" s="56"/>
      <c r="E530" s="56"/>
      <c r="F530" s="56"/>
      <c r="H530" s="218"/>
      <c r="I530" s="218"/>
      <c r="J530" s="218"/>
      <c r="K530" s="218"/>
      <c r="L530" s="218"/>
      <c r="M530" s="218"/>
      <c r="N530" s="218"/>
      <c r="O530" s="218"/>
      <c r="P530" s="218"/>
      <c r="Q530" s="218"/>
      <c r="R530" s="218"/>
      <c r="S530" s="218"/>
      <c r="T530" s="218"/>
      <c r="U530" s="218"/>
      <c r="X530" s="219"/>
      <c r="AA530" s="56"/>
      <c r="AF530" s="56"/>
      <c r="AG530" s="14"/>
    </row>
    <row r="531" ht="15.75" hidden="1" customHeight="1">
      <c r="B531" s="216"/>
      <c r="C531" s="216"/>
      <c r="D531" s="56"/>
      <c r="E531" s="56"/>
      <c r="F531" s="56"/>
      <c r="H531" s="218"/>
      <c r="I531" s="218"/>
      <c r="J531" s="218"/>
      <c r="K531" s="218"/>
      <c r="L531" s="218"/>
      <c r="M531" s="218"/>
      <c r="N531" s="218"/>
      <c r="O531" s="218"/>
      <c r="P531" s="218"/>
      <c r="Q531" s="218"/>
      <c r="R531" s="218"/>
      <c r="S531" s="218"/>
      <c r="T531" s="218"/>
      <c r="U531" s="218"/>
      <c r="X531" s="219"/>
      <c r="AA531" s="56"/>
      <c r="AF531" s="56"/>
      <c r="AG531" s="14"/>
    </row>
    <row r="532" ht="15.75" hidden="1" customHeight="1">
      <c r="B532" s="216"/>
      <c r="C532" s="216"/>
      <c r="D532" s="56"/>
      <c r="E532" s="56"/>
      <c r="F532" s="56"/>
      <c r="H532" s="218"/>
      <c r="I532" s="218"/>
      <c r="J532" s="218"/>
      <c r="K532" s="218"/>
      <c r="L532" s="218"/>
      <c r="M532" s="218"/>
      <c r="N532" s="218"/>
      <c r="O532" s="218"/>
      <c r="P532" s="218"/>
      <c r="Q532" s="218"/>
      <c r="R532" s="218"/>
      <c r="S532" s="218"/>
      <c r="T532" s="218"/>
      <c r="U532" s="218"/>
      <c r="X532" s="219"/>
      <c r="AA532" s="56"/>
      <c r="AF532" s="56"/>
      <c r="AG532" s="14"/>
    </row>
    <row r="533" ht="15.75" hidden="1" customHeight="1">
      <c r="B533" s="216"/>
      <c r="C533" s="216"/>
      <c r="D533" s="56"/>
      <c r="E533" s="56"/>
      <c r="F533" s="56"/>
      <c r="H533" s="218"/>
      <c r="I533" s="218"/>
      <c r="J533" s="218"/>
      <c r="K533" s="218"/>
      <c r="L533" s="218"/>
      <c r="M533" s="218"/>
      <c r="N533" s="218"/>
      <c r="O533" s="218"/>
      <c r="P533" s="218"/>
      <c r="Q533" s="218"/>
      <c r="R533" s="218"/>
      <c r="S533" s="218"/>
      <c r="T533" s="218"/>
      <c r="U533" s="218"/>
      <c r="X533" s="219"/>
      <c r="AA533" s="56"/>
      <c r="AF533" s="56"/>
      <c r="AG533" s="14"/>
    </row>
    <row r="534" ht="15.75" hidden="1" customHeight="1">
      <c r="B534" s="216"/>
      <c r="C534" s="216"/>
      <c r="D534" s="56"/>
      <c r="E534" s="56"/>
      <c r="F534" s="56"/>
      <c r="H534" s="218"/>
      <c r="I534" s="218"/>
      <c r="J534" s="218"/>
      <c r="K534" s="218"/>
      <c r="L534" s="218"/>
      <c r="M534" s="218"/>
      <c r="N534" s="218"/>
      <c r="O534" s="218"/>
      <c r="P534" s="218"/>
      <c r="Q534" s="218"/>
      <c r="R534" s="218"/>
      <c r="S534" s="218"/>
      <c r="T534" s="218"/>
      <c r="U534" s="218"/>
      <c r="X534" s="219"/>
      <c r="AA534" s="56"/>
      <c r="AF534" s="56"/>
      <c r="AG534" s="14"/>
    </row>
    <row r="535" ht="15.75" hidden="1" customHeight="1">
      <c r="B535" s="216"/>
      <c r="C535" s="216"/>
      <c r="D535" s="56"/>
      <c r="E535" s="56"/>
      <c r="F535" s="56"/>
      <c r="H535" s="218"/>
      <c r="I535" s="218"/>
      <c r="J535" s="218"/>
      <c r="K535" s="218"/>
      <c r="L535" s="218"/>
      <c r="M535" s="218"/>
      <c r="N535" s="218"/>
      <c r="O535" s="218"/>
      <c r="P535" s="218"/>
      <c r="Q535" s="218"/>
      <c r="R535" s="218"/>
      <c r="S535" s="218"/>
      <c r="T535" s="218"/>
      <c r="U535" s="218"/>
      <c r="X535" s="219"/>
      <c r="AA535" s="56"/>
      <c r="AF535" s="56"/>
      <c r="AG535" s="14"/>
    </row>
    <row r="536" ht="15.75" hidden="1" customHeight="1">
      <c r="B536" s="216"/>
      <c r="C536" s="216"/>
      <c r="D536" s="56"/>
      <c r="E536" s="56"/>
      <c r="F536" s="56"/>
      <c r="H536" s="218"/>
      <c r="I536" s="218"/>
      <c r="J536" s="218"/>
      <c r="K536" s="218"/>
      <c r="L536" s="218"/>
      <c r="M536" s="218"/>
      <c r="N536" s="218"/>
      <c r="O536" s="218"/>
      <c r="P536" s="218"/>
      <c r="Q536" s="218"/>
      <c r="R536" s="218"/>
      <c r="S536" s="218"/>
      <c r="T536" s="218"/>
      <c r="U536" s="218"/>
      <c r="X536" s="219"/>
      <c r="AA536" s="56"/>
      <c r="AF536" s="56"/>
      <c r="AG536" s="14"/>
    </row>
    <row r="537" ht="15.75" hidden="1" customHeight="1">
      <c r="B537" s="216"/>
      <c r="C537" s="216"/>
      <c r="D537" s="56"/>
      <c r="E537" s="56"/>
      <c r="F537" s="56"/>
      <c r="H537" s="218"/>
      <c r="I537" s="218"/>
      <c r="J537" s="218"/>
      <c r="K537" s="218"/>
      <c r="L537" s="218"/>
      <c r="M537" s="218"/>
      <c r="N537" s="218"/>
      <c r="O537" s="218"/>
      <c r="P537" s="218"/>
      <c r="Q537" s="218"/>
      <c r="R537" s="218"/>
      <c r="S537" s="218"/>
      <c r="T537" s="218"/>
      <c r="U537" s="218"/>
      <c r="X537" s="219"/>
      <c r="AA537" s="56"/>
      <c r="AF537" s="56"/>
      <c r="AG537" s="14"/>
    </row>
    <row r="538" ht="15.75" hidden="1" customHeight="1">
      <c r="B538" s="216"/>
      <c r="C538" s="216"/>
      <c r="D538" s="56"/>
      <c r="E538" s="56"/>
      <c r="F538" s="56"/>
      <c r="H538" s="218"/>
      <c r="I538" s="218"/>
      <c r="J538" s="218"/>
      <c r="K538" s="218"/>
      <c r="L538" s="218"/>
      <c r="M538" s="218"/>
      <c r="N538" s="218"/>
      <c r="O538" s="218"/>
      <c r="P538" s="218"/>
      <c r="Q538" s="218"/>
      <c r="R538" s="218"/>
      <c r="S538" s="218"/>
      <c r="T538" s="218"/>
      <c r="U538" s="218"/>
      <c r="X538" s="219"/>
      <c r="AA538" s="56"/>
      <c r="AF538" s="56"/>
      <c r="AG538" s="14"/>
    </row>
    <row r="539" ht="15.75" hidden="1" customHeight="1">
      <c r="B539" s="216"/>
      <c r="C539" s="216"/>
      <c r="D539" s="56"/>
      <c r="E539" s="56"/>
      <c r="F539" s="56"/>
      <c r="H539" s="218"/>
      <c r="I539" s="218"/>
      <c r="J539" s="218"/>
      <c r="K539" s="218"/>
      <c r="L539" s="218"/>
      <c r="M539" s="218"/>
      <c r="N539" s="218"/>
      <c r="O539" s="218"/>
      <c r="P539" s="218"/>
      <c r="Q539" s="218"/>
      <c r="R539" s="218"/>
      <c r="S539" s="218"/>
      <c r="T539" s="218"/>
      <c r="U539" s="218"/>
      <c r="X539" s="219"/>
      <c r="AA539" s="56"/>
      <c r="AF539" s="56"/>
      <c r="AG539" s="14"/>
    </row>
    <row r="540" ht="15.75" hidden="1" customHeight="1">
      <c r="B540" s="216"/>
      <c r="C540" s="216"/>
      <c r="D540" s="56"/>
      <c r="E540" s="56"/>
      <c r="F540" s="56"/>
      <c r="H540" s="218"/>
      <c r="I540" s="218"/>
      <c r="J540" s="218"/>
      <c r="K540" s="218"/>
      <c r="L540" s="218"/>
      <c r="M540" s="218"/>
      <c r="N540" s="218"/>
      <c r="O540" s="218"/>
      <c r="P540" s="218"/>
      <c r="Q540" s="218"/>
      <c r="R540" s="218"/>
      <c r="S540" s="218"/>
      <c r="T540" s="218"/>
      <c r="U540" s="218"/>
      <c r="X540" s="219"/>
      <c r="AA540" s="56"/>
      <c r="AF540" s="56"/>
      <c r="AG540" s="14"/>
    </row>
    <row r="541" ht="15.75" hidden="1" customHeight="1">
      <c r="B541" s="216"/>
      <c r="C541" s="216"/>
      <c r="D541" s="56"/>
      <c r="E541" s="56"/>
      <c r="F541" s="56"/>
      <c r="H541" s="218"/>
      <c r="I541" s="218"/>
      <c r="J541" s="218"/>
      <c r="K541" s="218"/>
      <c r="L541" s="218"/>
      <c r="M541" s="218"/>
      <c r="N541" s="218"/>
      <c r="O541" s="218"/>
      <c r="P541" s="218"/>
      <c r="Q541" s="218"/>
      <c r="R541" s="218"/>
      <c r="S541" s="218"/>
      <c r="T541" s="218"/>
      <c r="U541" s="218"/>
      <c r="X541" s="219"/>
      <c r="AA541" s="56"/>
      <c r="AF541" s="56"/>
      <c r="AG541" s="14"/>
    </row>
    <row r="542" ht="15.75" hidden="1" customHeight="1">
      <c r="B542" s="216"/>
      <c r="C542" s="216"/>
      <c r="D542" s="56"/>
      <c r="E542" s="56"/>
      <c r="F542" s="56"/>
      <c r="H542" s="218"/>
      <c r="I542" s="218"/>
      <c r="J542" s="218"/>
      <c r="K542" s="218"/>
      <c r="L542" s="218"/>
      <c r="M542" s="218"/>
      <c r="N542" s="218"/>
      <c r="O542" s="218"/>
      <c r="P542" s="218"/>
      <c r="Q542" s="218"/>
      <c r="R542" s="218"/>
      <c r="S542" s="218"/>
      <c r="T542" s="218"/>
      <c r="U542" s="218"/>
      <c r="X542" s="219"/>
      <c r="AA542" s="56"/>
      <c r="AF542" s="56"/>
      <c r="AG542" s="14"/>
    </row>
    <row r="543" ht="15.75" hidden="1" customHeight="1">
      <c r="B543" s="216"/>
      <c r="C543" s="216"/>
      <c r="D543" s="56"/>
      <c r="E543" s="56"/>
      <c r="F543" s="56"/>
      <c r="H543" s="218"/>
      <c r="I543" s="218"/>
      <c r="J543" s="218"/>
      <c r="K543" s="218"/>
      <c r="L543" s="218"/>
      <c r="M543" s="218"/>
      <c r="N543" s="218"/>
      <c r="O543" s="218"/>
      <c r="P543" s="218"/>
      <c r="Q543" s="218"/>
      <c r="R543" s="218"/>
      <c r="S543" s="218"/>
      <c r="T543" s="218"/>
      <c r="U543" s="218"/>
      <c r="X543" s="219"/>
      <c r="AA543" s="56"/>
      <c r="AF543" s="56"/>
      <c r="AG543" s="14"/>
    </row>
    <row r="544" ht="15.75" hidden="1" customHeight="1">
      <c r="B544" s="216"/>
      <c r="C544" s="216"/>
      <c r="D544" s="56"/>
      <c r="E544" s="56"/>
      <c r="F544" s="56"/>
      <c r="H544" s="218"/>
      <c r="I544" s="218"/>
      <c r="J544" s="218"/>
      <c r="K544" s="218"/>
      <c r="L544" s="218"/>
      <c r="M544" s="218"/>
      <c r="N544" s="218"/>
      <c r="O544" s="218"/>
      <c r="P544" s="218"/>
      <c r="Q544" s="218"/>
      <c r="R544" s="218"/>
      <c r="S544" s="218"/>
      <c r="T544" s="218"/>
      <c r="U544" s="218"/>
      <c r="X544" s="219"/>
      <c r="AA544" s="56"/>
      <c r="AF544" s="56"/>
      <c r="AG544" s="14"/>
    </row>
    <row r="545" ht="15.75" hidden="1" customHeight="1">
      <c r="B545" s="216"/>
      <c r="C545" s="216"/>
      <c r="D545" s="56"/>
      <c r="E545" s="56"/>
      <c r="F545" s="56"/>
      <c r="H545" s="218"/>
      <c r="I545" s="218"/>
      <c r="J545" s="218"/>
      <c r="K545" s="218"/>
      <c r="L545" s="218"/>
      <c r="M545" s="218"/>
      <c r="N545" s="218"/>
      <c r="O545" s="218"/>
      <c r="P545" s="218"/>
      <c r="Q545" s="218"/>
      <c r="R545" s="218"/>
      <c r="S545" s="218"/>
      <c r="T545" s="218"/>
      <c r="U545" s="218"/>
      <c r="X545" s="219"/>
      <c r="AA545" s="56"/>
      <c r="AF545" s="56"/>
      <c r="AG545" s="14"/>
    </row>
    <row r="546" ht="15.75" hidden="1" customHeight="1">
      <c r="B546" s="216"/>
      <c r="C546" s="216"/>
      <c r="D546" s="56"/>
      <c r="E546" s="56"/>
      <c r="F546" s="56"/>
      <c r="H546" s="218"/>
      <c r="I546" s="218"/>
      <c r="J546" s="218"/>
      <c r="K546" s="218"/>
      <c r="L546" s="218"/>
      <c r="M546" s="218"/>
      <c r="N546" s="218"/>
      <c r="O546" s="218"/>
      <c r="P546" s="218"/>
      <c r="Q546" s="218"/>
      <c r="R546" s="218"/>
      <c r="S546" s="218"/>
      <c r="T546" s="218"/>
      <c r="U546" s="218"/>
      <c r="X546" s="219"/>
      <c r="AA546" s="56"/>
      <c r="AF546" s="56"/>
      <c r="AG546" s="14"/>
    </row>
    <row r="547" ht="15.75" hidden="1" customHeight="1">
      <c r="B547" s="216"/>
      <c r="C547" s="216"/>
      <c r="D547" s="56"/>
      <c r="E547" s="56"/>
      <c r="F547" s="56"/>
      <c r="H547" s="218"/>
      <c r="I547" s="218"/>
      <c r="J547" s="218"/>
      <c r="K547" s="218"/>
      <c r="L547" s="218"/>
      <c r="M547" s="218"/>
      <c r="N547" s="218"/>
      <c r="O547" s="218"/>
      <c r="P547" s="218"/>
      <c r="Q547" s="218"/>
      <c r="R547" s="218"/>
      <c r="S547" s="218"/>
      <c r="T547" s="218"/>
      <c r="U547" s="218"/>
      <c r="X547" s="219"/>
      <c r="AA547" s="56"/>
      <c r="AF547" s="56"/>
      <c r="AG547" s="14"/>
    </row>
    <row r="548" ht="15.75" hidden="1" customHeight="1">
      <c r="B548" s="216"/>
      <c r="C548" s="216"/>
      <c r="D548" s="56"/>
      <c r="E548" s="56"/>
      <c r="F548" s="56"/>
      <c r="H548" s="218"/>
      <c r="I548" s="218"/>
      <c r="J548" s="218"/>
      <c r="K548" s="218"/>
      <c r="L548" s="218"/>
      <c r="M548" s="218"/>
      <c r="N548" s="218"/>
      <c r="O548" s="218"/>
      <c r="P548" s="218"/>
      <c r="Q548" s="218"/>
      <c r="R548" s="218"/>
      <c r="S548" s="218"/>
      <c r="T548" s="218"/>
      <c r="U548" s="218"/>
      <c r="X548" s="219"/>
      <c r="AA548" s="56"/>
      <c r="AF548" s="56"/>
      <c r="AG548" s="14"/>
    </row>
    <row r="549" ht="15.75" hidden="1" customHeight="1">
      <c r="B549" s="216"/>
      <c r="C549" s="216"/>
      <c r="D549" s="56"/>
      <c r="E549" s="56"/>
      <c r="F549" s="56"/>
      <c r="H549" s="218"/>
      <c r="I549" s="218"/>
      <c r="J549" s="218"/>
      <c r="K549" s="218"/>
      <c r="L549" s="218"/>
      <c r="M549" s="218"/>
      <c r="N549" s="218"/>
      <c r="O549" s="218"/>
      <c r="P549" s="218"/>
      <c r="Q549" s="218"/>
      <c r="R549" s="218"/>
      <c r="S549" s="218"/>
      <c r="T549" s="218"/>
      <c r="U549" s="218"/>
      <c r="X549" s="219"/>
      <c r="AA549" s="56"/>
      <c r="AF549" s="56"/>
      <c r="AG549" s="14"/>
    </row>
    <row r="550" ht="15.75" hidden="1" customHeight="1">
      <c r="B550" s="216"/>
      <c r="C550" s="216"/>
      <c r="D550" s="56"/>
      <c r="E550" s="56"/>
      <c r="F550" s="56"/>
      <c r="H550" s="218"/>
      <c r="I550" s="218"/>
      <c r="J550" s="218"/>
      <c r="K550" s="218"/>
      <c r="L550" s="218"/>
      <c r="M550" s="218"/>
      <c r="N550" s="218"/>
      <c r="O550" s="218"/>
      <c r="P550" s="218"/>
      <c r="Q550" s="218"/>
      <c r="R550" s="218"/>
      <c r="S550" s="218"/>
      <c r="T550" s="218"/>
      <c r="U550" s="218"/>
      <c r="X550" s="219"/>
      <c r="AA550" s="56"/>
      <c r="AF550" s="56"/>
      <c r="AG550" s="14"/>
    </row>
    <row r="551" ht="15.75" hidden="1" customHeight="1">
      <c r="B551" s="216"/>
      <c r="C551" s="216"/>
      <c r="D551" s="56"/>
      <c r="E551" s="56"/>
      <c r="F551" s="56"/>
      <c r="H551" s="218"/>
      <c r="I551" s="218"/>
      <c r="J551" s="218"/>
      <c r="K551" s="218"/>
      <c r="L551" s="218"/>
      <c r="M551" s="218"/>
      <c r="N551" s="218"/>
      <c r="O551" s="218"/>
      <c r="P551" s="218"/>
      <c r="Q551" s="218"/>
      <c r="R551" s="218"/>
      <c r="S551" s="218"/>
      <c r="T551" s="218"/>
      <c r="U551" s="218"/>
      <c r="X551" s="219"/>
      <c r="AA551" s="56"/>
      <c r="AF551" s="56"/>
      <c r="AG551" s="14"/>
    </row>
    <row r="552" ht="15.75" hidden="1" customHeight="1">
      <c r="B552" s="216"/>
      <c r="C552" s="216"/>
      <c r="D552" s="56"/>
      <c r="E552" s="56"/>
      <c r="F552" s="56"/>
      <c r="H552" s="218"/>
      <c r="I552" s="218"/>
      <c r="J552" s="218"/>
      <c r="K552" s="218"/>
      <c r="L552" s="218"/>
      <c r="M552" s="218"/>
      <c r="N552" s="218"/>
      <c r="O552" s="218"/>
      <c r="P552" s="218"/>
      <c r="Q552" s="218"/>
      <c r="R552" s="218"/>
      <c r="S552" s="218"/>
      <c r="T552" s="218"/>
      <c r="U552" s="218"/>
      <c r="X552" s="219"/>
      <c r="AA552" s="56"/>
      <c r="AF552" s="56"/>
      <c r="AG552" s="14"/>
    </row>
    <row r="553" ht="15.75" hidden="1" customHeight="1">
      <c r="B553" s="216"/>
      <c r="C553" s="216"/>
      <c r="D553" s="56"/>
      <c r="E553" s="56"/>
      <c r="F553" s="56"/>
      <c r="H553" s="218"/>
      <c r="I553" s="218"/>
      <c r="J553" s="218"/>
      <c r="K553" s="218"/>
      <c r="L553" s="218"/>
      <c r="M553" s="218"/>
      <c r="N553" s="218"/>
      <c r="O553" s="218"/>
      <c r="P553" s="218"/>
      <c r="Q553" s="218"/>
      <c r="R553" s="218"/>
      <c r="S553" s="218"/>
      <c r="T553" s="218"/>
      <c r="U553" s="218"/>
      <c r="X553" s="219"/>
      <c r="AA553" s="56"/>
      <c r="AF553" s="56"/>
      <c r="AG553" s="14"/>
    </row>
    <row r="554" ht="15.75" hidden="1" customHeight="1">
      <c r="B554" s="216"/>
      <c r="C554" s="216"/>
      <c r="D554" s="56"/>
      <c r="E554" s="56"/>
      <c r="F554" s="56"/>
      <c r="H554" s="218"/>
      <c r="I554" s="218"/>
      <c r="J554" s="218"/>
      <c r="K554" s="218"/>
      <c r="L554" s="218"/>
      <c r="M554" s="218"/>
      <c r="N554" s="218"/>
      <c r="O554" s="218"/>
      <c r="P554" s="218"/>
      <c r="Q554" s="218"/>
      <c r="R554" s="218"/>
      <c r="S554" s="218"/>
      <c r="T554" s="218"/>
      <c r="U554" s="218"/>
      <c r="X554" s="219"/>
      <c r="AA554" s="56"/>
      <c r="AF554" s="56"/>
      <c r="AG554" s="14"/>
    </row>
    <row r="555" ht="15.75" hidden="1" customHeight="1">
      <c r="B555" s="216"/>
      <c r="C555" s="216"/>
      <c r="D555" s="56"/>
      <c r="E555" s="56"/>
      <c r="F555" s="56"/>
      <c r="H555" s="218"/>
      <c r="I555" s="218"/>
      <c r="J555" s="218"/>
      <c r="K555" s="218"/>
      <c r="L555" s="218"/>
      <c r="M555" s="218"/>
      <c r="N555" s="218"/>
      <c r="O555" s="218"/>
      <c r="P555" s="218"/>
      <c r="Q555" s="218"/>
      <c r="R555" s="218"/>
      <c r="S555" s="218"/>
      <c r="T555" s="218"/>
      <c r="U555" s="218"/>
      <c r="X555" s="219"/>
      <c r="AA555" s="56"/>
      <c r="AF555" s="56"/>
      <c r="AG555" s="14"/>
    </row>
    <row r="556" ht="15.75" hidden="1" customHeight="1">
      <c r="B556" s="216"/>
      <c r="C556" s="216"/>
      <c r="D556" s="56"/>
      <c r="E556" s="56"/>
      <c r="F556" s="56"/>
      <c r="H556" s="218"/>
      <c r="I556" s="218"/>
      <c r="J556" s="218"/>
      <c r="K556" s="218"/>
      <c r="L556" s="218"/>
      <c r="M556" s="218"/>
      <c r="N556" s="218"/>
      <c r="O556" s="218"/>
      <c r="P556" s="218"/>
      <c r="Q556" s="218"/>
      <c r="R556" s="218"/>
      <c r="S556" s="218"/>
      <c r="T556" s="218"/>
      <c r="U556" s="218"/>
      <c r="X556" s="219"/>
      <c r="AA556" s="56"/>
      <c r="AF556" s="56"/>
      <c r="AG556" s="14"/>
    </row>
    <row r="557" ht="15.75" hidden="1" customHeight="1">
      <c r="B557" s="216"/>
      <c r="C557" s="216"/>
      <c r="D557" s="56"/>
      <c r="E557" s="56"/>
      <c r="F557" s="56"/>
      <c r="H557" s="218"/>
      <c r="I557" s="218"/>
      <c r="J557" s="218"/>
      <c r="K557" s="218"/>
      <c r="L557" s="218"/>
      <c r="M557" s="218"/>
      <c r="N557" s="218"/>
      <c r="O557" s="218"/>
      <c r="P557" s="218"/>
      <c r="Q557" s="218"/>
      <c r="R557" s="218"/>
      <c r="S557" s="218"/>
      <c r="T557" s="218"/>
      <c r="U557" s="218"/>
      <c r="X557" s="219"/>
      <c r="AA557" s="56"/>
      <c r="AF557" s="56"/>
      <c r="AG557" s="14"/>
    </row>
    <row r="558" ht="15.75" hidden="1" customHeight="1">
      <c r="B558" s="216"/>
      <c r="C558" s="216"/>
      <c r="D558" s="56"/>
      <c r="E558" s="56"/>
      <c r="F558" s="56"/>
      <c r="H558" s="218"/>
      <c r="I558" s="218"/>
      <c r="J558" s="218"/>
      <c r="K558" s="218"/>
      <c r="L558" s="218"/>
      <c r="M558" s="218"/>
      <c r="N558" s="218"/>
      <c r="O558" s="218"/>
      <c r="P558" s="218"/>
      <c r="Q558" s="218"/>
      <c r="R558" s="218"/>
      <c r="S558" s="218"/>
      <c r="T558" s="218"/>
      <c r="U558" s="218"/>
      <c r="X558" s="219"/>
      <c r="AA558" s="56"/>
      <c r="AF558" s="56"/>
      <c r="AG558" s="14"/>
    </row>
    <row r="559" ht="15.75" hidden="1" customHeight="1">
      <c r="B559" s="216"/>
      <c r="C559" s="216"/>
      <c r="D559" s="56"/>
      <c r="E559" s="56"/>
      <c r="F559" s="56"/>
      <c r="H559" s="218"/>
      <c r="I559" s="218"/>
      <c r="J559" s="218"/>
      <c r="K559" s="218"/>
      <c r="L559" s="218"/>
      <c r="M559" s="218"/>
      <c r="N559" s="218"/>
      <c r="O559" s="218"/>
      <c r="P559" s="218"/>
      <c r="Q559" s="218"/>
      <c r="R559" s="218"/>
      <c r="S559" s="218"/>
      <c r="T559" s="218"/>
      <c r="U559" s="218"/>
      <c r="X559" s="219"/>
      <c r="AA559" s="56"/>
      <c r="AF559" s="56"/>
      <c r="AG559" s="14"/>
    </row>
    <row r="560" ht="15.75" hidden="1" customHeight="1">
      <c r="B560" s="216"/>
      <c r="C560" s="216"/>
      <c r="D560" s="56"/>
      <c r="E560" s="56"/>
      <c r="F560" s="56"/>
      <c r="H560" s="218"/>
      <c r="I560" s="218"/>
      <c r="J560" s="218"/>
      <c r="K560" s="218"/>
      <c r="L560" s="218"/>
      <c r="M560" s="218"/>
      <c r="N560" s="218"/>
      <c r="O560" s="218"/>
      <c r="P560" s="218"/>
      <c r="Q560" s="218"/>
      <c r="R560" s="218"/>
      <c r="S560" s="218"/>
      <c r="T560" s="218"/>
      <c r="U560" s="218"/>
      <c r="X560" s="219"/>
      <c r="AA560" s="56"/>
      <c r="AF560" s="56"/>
      <c r="AG560" s="14"/>
    </row>
    <row r="561" ht="15.75" hidden="1" customHeight="1">
      <c r="B561" s="216"/>
      <c r="C561" s="216"/>
      <c r="D561" s="56"/>
      <c r="E561" s="56"/>
      <c r="F561" s="56"/>
      <c r="H561" s="218"/>
      <c r="I561" s="218"/>
      <c r="J561" s="218"/>
      <c r="K561" s="218"/>
      <c r="L561" s="218"/>
      <c r="M561" s="218"/>
      <c r="N561" s="218"/>
      <c r="O561" s="218"/>
      <c r="P561" s="218"/>
      <c r="Q561" s="218"/>
      <c r="R561" s="218"/>
      <c r="S561" s="218"/>
      <c r="T561" s="218"/>
      <c r="U561" s="218"/>
      <c r="X561" s="219"/>
      <c r="AA561" s="56"/>
      <c r="AF561" s="56"/>
      <c r="AG561" s="14"/>
    </row>
    <row r="562" ht="15.75" hidden="1" customHeight="1">
      <c r="B562" s="216"/>
      <c r="C562" s="216"/>
      <c r="D562" s="56"/>
      <c r="E562" s="56"/>
      <c r="F562" s="56"/>
      <c r="H562" s="218"/>
      <c r="I562" s="218"/>
      <c r="J562" s="218"/>
      <c r="K562" s="218"/>
      <c r="L562" s="218"/>
      <c r="M562" s="218"/>
      <c r="N562" s="218"/>
      <c r="O562" s="218"/>
      <c r="P562" s="218"/>
      <c r="Q562" s="218"/>
      <c r="R562" s="218"/>
      <c r="S562" s="218"/>
      <c r="T562" s="218"/>
      <c r="U562" s="218"/>
      <c r="X562" s="219"/>
      <c r="AA562" s="56"/>
      <c r="AF562" s="56"/>
      <c r="AG562" s="14"/>
    </row>
    <row r="563" ht="15.75" hidden="1" customHeight="1">
      <c r="B563" s="216"/>
      <c r="C563" s="216"/>
      <c r="D563" s="56"/>
      <c r="E563" s="56"/>
      <c r="F563" s="56"/>
      <c r="H563" s="218"/>
      <c r="I563" s="218"/>
      <c r="J563" s="218"/>
      <c r="K563" s="218"/>
      <c r="L563" s="218"/>
      <c r="M563" s="218"/>
      <c r="N563" s="218"/>
      <c r="O563" s="218"/>
      <c r="P563" s="218"/>
      <c r="Q563" s="218"/>
      <c r="R563" s="218"/>
      <c r="S563" s="218"/>
      <c r="T563" s="218"/>
      <c r="U563" s="218"/>
      <c r="X563" s="219"/>
      <c r="AA563" s="56"/>
      <c r="AF563" s="56"/>
      <c r="AG563" s="14"/>
    </row>
    <row r="564" ht="15.75" hidden="1" customHeight="1">
      <c r="B564" s="216"/>
      <c r="C564" s="216"/>
      <c r="D564" s="56"/>
      <c r="E564" s="56"/>
      <c r="F564" s="56"/>
      <c r="H564" s="218"/>
      <c r="I564" s="218"/>
      <c r="J564" s="218"/>
      <c r="K564" s="218"/>
      <c r="L564" s="218"/>
      <c r="M564" s="218"/>
      <c r="N564" s="218"/>
      <c r="O564" s="218"/>
      <c r="P564" s="218"/>
      <c r="Q564" s="218"/>
      <c r="R564" s="218"/>
      <c r="S564" s="218"/>
      <c r="T564" s="218"/>
      <c r="U564" s="218"/>
      <c r="X564" s="219"/>
      <c r="AA564" s="56"/>
      <c r="AF564" s="56"/>
      <c r="AG564" s="14"/>
    </row>
    <row r="565" ht="15.75" hidden="1" customHeight="1">
      <c r="B565" s="216"/>
      <c r="C565" s="216"/>
      <c r="D565" s="56"/>
      <c r="E565" s="56"/>
      <c r="F565" s="56"/>
      <c r="H565" s="218"/>
      <c r="I565" s="218"/>
      <c r="J565" s="218"/>
      <c r="K565" s="218"/>
      <c r="L565" s="218"/>
      <c r="M565" s="218"/>
      <c r="N565" s="218"/>
      <c r="O565" s="218"/>
      <c r="P565" s="218"/>
      <c r="Q565" s="218"/>
      <c r="R565" s="218"/>
      <c r="S565" s="218"/>
      <c r="T565" s="218"/>
      <c r="U565" s="218"/>
      <c r="X565" s="219"/>
      <c r="AA565" s="56"/>
      <c r="AF565" s="56"/>
      <c r="AG565" s="14"/>
    </row>
    <row r="566" ht="15.75" hidden="1" customHeight="1">
      <c r="B566" s="216"/>
      <c r="C566" s="216"/>
      <c r="D566" s="56"/>
      <c r="E566" s="56"/>
      <c r="F566" s="56"/>
      <c r="H566" s="218"/>
      <c r="I566" s="218"/>
      <c r="J566" s="218"/>
      <c r="K566" s="218"/>
      <c r="L566" s="218"/>
      <c r="M566" s="218"/>
      <c r="N566" s="218"/>
      <c r="O566" s="218"/>
      <c r="P566" s="218"/>
      <c r="Q566" s="218"/>
      <c r="R566" s="218"/>
      <c r="S566" s="218"/>
      <c r="T566" s="218"/>
      <c r="U566" s="218"/>
      <c r="X566" s="219"/>
      <c r="AA566" s="56"/>
      <c r="AF566" s="56"/>
      <c r="AG566" s="14"/>
    </row>
    <row r="567" ht="15.75" hidden="1" customHeight="1">
      <c r="B567" s="216"/>
      <c r="C567" s="216"/>
      <c r="D567" s="56"/>
      <c r="E567" s="56"/>
      <c r="F567" s="56"/>
      <c r="H567" s="218"/>
      <c r="I567" s="218"/>
      <c r="J567" s="218"/>
      <c r="K567" s="218"/>
      <c r="L567" s="218"/>
      <c r="M567" s="218"/>
      <c r="N567" s="218"/>
      <c r="O567" s="218"/>
      <c r="P567" s="218"/>
      <c r="Q567" s="218"/>
      <c r="R567" s="218"/>
      <c r="S567" s="218"/>
      <c r="T567" s="218"/>
      <c r="U567" s="218"/>
      <c r="X567" s="219"/>
      <c r="AA567" s="56"/>
      <c r="AF567" s="56"/>
      <c r="AG567" s="14"/>
    </row>
    <row r="568" ht="15.75" hidden="1" customHeight="1">
      <c r="B568" s="216"/>
      <c r="C568" s="216"/>
      <c r="D568" s="56"/>
      <c r="E568" s="56"/>
      <c r="F568" s="56"/>
      <c r="H568" s="218"/>
      <c r="I568" s="218"/>
      <c r="J568" s="218"/>
      <c r="K568" s="218"/>
      <c r="L568" s="218"/>
      <c r="M568" s="218"/>
      <c r="N568" s="218"/>
      <c r="O568" s="218"/>
      <c r="P568" s="218"/>
      <c r="Q568" s="218"/>
      <c r="R568" s="218"/>
      <c r="S568" s="218"/>
      <c r="T568" s="218"/>
      <c r="U568" s="218"/>
      <c r="X568" s="219"/>
      <c r="AA568" s="56"/>
      <c r="AF568" s="56"/>
      <c r="AG568" s="14"/>
    </row>
    <row r="569" ht="15.75" hidden="1" customHeight="1">
      <c r="B569" s="216"/>
      <c r="C569" s="216"/>
      <c r="D569" s="56"/>
      <c r="E569" s="56"/>
      <c r="F569" s="56"/>
      <c r="H569" s="218"/>
      <c r="I569" s="218"/>
      <c r="J569" s="218"/>
      <c r="K569" s="218"/>
      <c r="L569" s="218"/>
      <c r="M569" s="218"/>
      <c r="N569" s="218"/>
      <c r="O569" s="218"/>
      <c r="P569" s="218"/>
      <c r="Q569" s="218"/>
      <c r="R569" s="218"/>
      <c r="S569" s="218"/>
      <c r="T569" s="218"/>
      <c r="U569" s="218"/>
      <c r="X569" s="219"/>
      <c r="AA569" s="56"/>
      <c r="AF569" s="56"/>
      <c r="AG569" s="14"/>
    </row>
    <row r="570" ht="15.75" hidden="1" customHeight="1">
      <c r="B570" s="216"/>
      <c r="C570" s="216"/>
      <c r="D570" s="56"/>
      <c r="E570" s="56"/>
      <c r="F570" s="56"/>
      <c r="H570" s="218"/>
      <c r="I570" s="218"/>
      <c r="J570" s="218"/>
      <c r="K570" s="218"/>
      <c r="L570" s="218"/>
      <c r="M570" s="218"/>
      <c r="N570" s="218"/>
      <c r="O570" s="218"/>
      <c r="P570" s="218"/>
      <c r="Q570" s="218"/>
      <c r="R570" s="218"/>
      <c r="S570" s="218"/>
      <c r="T570" s="218"/>
      <c r="U570" s="218"/>
      <c r="X570" s="219"/>
      <c r="AA570" s="56"/>
      <c r="AF570" s="56"/>
      <c r="AG570" s="14"/>
    </row>
    <row r="571" ht="15.75" hidden="1" customHeight="1">
      <c r="B571" s="216"/>
      <c r="C571" s="216"/>
      <c r="D571" s="56"/>
      <c r="E571" s="56"/>
      <c r="F571" s="56"/>
      <c r="H571" s="218"/>
      <c r="I571" s="218"/>
      <c r="J571" s="218"/>
      <c r="K571" s="218"/>
      <c r="L571" s="218"/>
      <c r="M571" s="218"/>
      <c r="N571" s="218"/>
      <c r="O571" s="218"/>
      <c r="P571" s="218"/>
      <c r="Q571" s="218"/>
      <c r="R571" s="218"/>
      <c r="S571" s="218"/>
      <c r="T571" s="218"/>
      <c r="U571" s="218"/>
      <c r="X571" s="219"/>
      <c r="AA571" s="56"/>
      <c r="AF571" s="56"/>
      <c r="AG571" s="14"/>
    </row>
    <row r="572" ht="15.75" hidden="1" customHeight="1">
      <c r="B572" s="216"/>
      <c r="C572" s="216"/>
      <c r="D572" s="56"/>
      <c r="E572" s="56"/>
      <c r="F572" s="56"/>
      <c r="H572" s="218"/>
      <c r="I572" s="218"/>
      <c r="J572" s="218"/>
      <c r="K572" s="218"/>
      <c r="L572" s="218"/>
      <c r="M572" s="218"/>
      <c r="N572" s="218"/>
      <c r="O572" s="218"/>
      <c r="P572" s="218"/>
      <c r="Q572" s="218"/>
      <c r="R572" s="218"/>
      <c r="S572" s="218"/>
      <c r="T572" s="218"/>
      <c r="U572" s="218"/>
      <c r="X572" s="219"/>
      <c r="AA572" s="56"/>
      <c r="AF572" s="56"/>
      <c r="AG572" s="14"/>
    </row>
    <row r="573" ht="15.75" hidden="1" customHeight="1">
      <c r="B573" s="216"/>
      <c r="C573" s="216"/>
      <c r="D573" s="56"/>
      <c r="E573" s="56"/>
      <c r="F573" s="56"/>
      <c r="H573" s="218"/>
      <c r="I573" s="218"/>
      <c r="J573" s="218"/>
      <c r="K573" s="218"/>
      <c r="L573" s="218"/>
      <c r="M573" s="218"/>
      <c r="N573" s="218"/>
      <c r="O573" s="218"/>
      <c r="P573" s="218"/>
      <c r="Q573" s="218"/>
      <c r="R573" s="218"/>
      <c r="S573" s="218"/>
      <c r="T573" s="218"/>
      <c r="U573" s="218"/>
      <c r="X573" s="219"/>
      <c r="AA573" s="56"/>
      <c r="AF573" s="56"/>
      <c r="AG573" s="14"/>
    </row>
    <row r="574" ht="15.75" hidden="1" customHeight="1">
      <c r="B574" s="216"/>
      <c r="C574" s="216"/>
      <c r="D574" s="56"/>
      <c r="E574" s="56"/>
      <c r="F574" s="56"/>
      <c r="H574" s="218"/>
      <c r="I574" s="218"/>
      <c r="J574" s="218"/>
      <c r="K574" s="218"/>
      <c r="L574" s="218"/>
      <c r="M574" s="218"/>
      <c r="N574" s="218"/>
      <c r="O574" s="218"/>
      <c r="P574" s="218"/>
      <c r="Q574" s="218"/>
      <c r="R574" s="218"/>
      <c r="S574" s="218"/>
      <c r="T574" s="218"/>
      <c r="U574" s="218"/>
      <c r="X574" s="219"/>
      <c r="AA574" s="56"/>
      <c r="AF574" s="56"/>
      <c r="AG574" s="14"/>
    </row>
    <row r="575" ht="15.75" hidden="1" customHeight="1">
      <c r="B575" s="216"/>
      <c r="C575" s="216"/>
      <c r="D575" s="56"/>
      <c r="E575" s="56"/>
      <c r="F575" s="56"/>
      <c r="H575" s="218"/>
      <c r="I575" s="218"/>
      <c r="J575" s="218"/>
      <c r="K575" s="218"/>
      <c r="L575" s="218"/>
      <c r="M575" s="218"/>
      <c r="N575" s="218"/>
      <c r="O575" s="218"/>
      <c r="P575" s="218"/>
      <c r="Q575" s="218"/>
      <c r="R575" s="218"/>
      <c r="S575" s="218"/>
      <c r="T575" s="218"/>
      <c r="U575" s="218"/>
      <c r="X575" s="219"/>
      <c r="AA575" s="56"/>
      <c r="AF575" s="56"/>
      <c r="AG575" s="14"/>
    </row>
    <row r="576" ht="15.75" hidden="1" customHeight="1">
      <c r="B576" s="216"/>
      <c r="C576" s="216"/>
      <c r="D576" s="56"/>
      <c r="E576" s="56"/>
      <c r="F576" s="56"/>
      <c r="H576" s="218"/>
      <c r="I576" s="218"/>
      <c r="J576" s="218"/>
      <c r="K576" s="218"/>
      <c r="L576" s="218"/>
      <c r="M576" s="218"/>
      <c r="N576" s="218"/>
      <c r="O576" s="218"/>
      <c r="P576" s="218"/>
      <c r="Q576" s="218"/>
      <c r="R576" s="218"/>
      <c r="S576" s="218"/>
      <c r="T576" s="218"/>
      <c r="U576" s="218"/>
      <c r="X576" s="219"/>
      <c r="AA576" s="56"/>
      <c r="AF576" s="56"/>
      <c r="AG576" s="14"/>
    </row>
    <row r="577" ht="15.75" hidden="1" customHeight="1">
      <c r="B577" s="216"/>
      <c r="C577" s="216"/>
      <c r="D577" s="56"/>
      <c r="E577" s="56"/>
      <c r="F577" s="56"/>
      <c r="H577" s="218"/>
      <c r="I577" s="218"/>
      <c r="J577" s="218"/>
      <c r="K577" s="218"/>
      <c r="L577" s="218"/>
      <c r="M577" s="218"/>
      <c r="N577" s="218"/>
      <c r="O577" s="218"/>
      <c r="P577" s="218"/>
      <c r="Q577" s="218"/>
      <c r="R577" s="218"/>
      <c r="S577" s="218"/>
      <c r="T577" s="218"/>
      <c r="U577" s="218"/>
      <c r="X577" s="219"/>
      <c r="AA577" s="56"/>
      <c r="AF577" s="56"/>
      <c r="AG577" s="14"/>
    </row>
    <row r="578" ht="15.75" hidden="1" customHeight="1">
      <c r="B578" s="216"/>
      <c r="C578" s="216"/>
      <c r="D578" s="56"/>
      <c r="E578" s="56"/>
      <c r="F578" s="56"/>
      <c r="H578" s="218"/>
      <c r="I578" s="218"/>
      <c r="J578" s="218"/>
      <c r="K578" s="218"/>
      <c r="L578" s="218"/>
      <c r="M578" s="218"/>
      <c r="N578" s="218"/>
      <c r="O578" s="218"/>
      <c r="P578" s="218"/>
      <c r="Q578" s="218"/>
      <c r="R578" s="218"/>
      <c r="S578" s="218"/>
      <c r="T578" s="218"/>
      <c r="U578" s="218"/>
      <c r="X578" s="219"/>
      <c r="AA578" s="56"/>
      <c r="AF578" s="56"/>
      <c r="AG578" s="14"/>
    </row>
    <row r="579" ht="15.75" hidden="1" customHeight="1">
      <c r="B579" s="216"/>
      <c r="C579" s="216"/>
      <c r="D579" s="56"/>
      <c r="E579" s="56"/>
      <c r="F579" s="56"/>
      <c r="H579" s="218"/>
      <c r="I579" s="218"/>
      <c r="J579" s="218"/>
      <c r="K579" s="218"/>
      <c r="L579" s="218"/>
      <c r="M579" s="218"/>
      <c r="N579" s="218"/>
      <c r="O579" s="218"/>
      <c r="P579" s="218"/>
      <c r="Q579" s="218"/>
      <c r="R579" s="218"/>
      <c r="S579" s="218"/>
      <c r="T579" s="218"/>
      <c r="U579" s="218"/>
      <c r="X579" s="219"/>
      <c r="AA579" s="56"/>
      <c r="AF579" s="56"/>
      <c r="AG579" s="14"/>
    </row>
    <row r="580" ht="15.75" hidden="1" customHeight="1">
      <c r="B580" s="216"/>
      <c r="C580" s="216"/>
      <c r="D580" s="56"/>
      <c r="E580" s="56"/>
      <c r="F580" s="56"/>
      <c r="H580" s="218"/>
      <c r="I580" s="218"/>
      <c r="J580" s="218"/>
      <c r="K580" s="218"/>
      <c r="L580" s="218"/>
      <c r="M580" s="218"/>
      <c r="N580" s="218"/>
      <c r="O580" s="218"/>
      <c r="P580" s="218"/>
      <c r="Q580" s="218"/>
      <c r="R580" s="218"/>
      <c r="S580" s="218"/>
      <c r="T580" s="218"/>
      <c r="U580" s="218"/>
      <c r="X580" s="219"/>
      <c r="AA580" s="56"/>
      <c r="AF580" s="56"/>
      <c r="AG580" s="14"/>
    </row>
    <row r="581" ht="15.75" hidden="1" customHeight="1">
      <c r="B581" s="216"/>
      <c r="C581" s="216"/>
      <c r="D581" s="56"/>
      <c r="E581" s="56"/>
      <c r="F581" s="56"/>
      <c r="H581" s="218"/>
      <c r="I581" s="218"/>
      <c r="J581" s="218"/>
      <c r="K581" s="218"/>
      <c r="L581" s="218"/>
      <c r="M581" s="218"/>
      <c r="N581" s="218"/>
      <c r="O581" s="218"/>
      <c r="P581" s="218"/>
      <c r="Q581" s="218"/>
      <c r="R581" s="218"/>
      <c r="S581" s="218"/>
      <c r="T581" s="218"/>
      <c r="U581" s="218"/>
      <c r="X581" s="219"/>
      <c r="AA581" s="56"/>
      <c r="AF581" s="56"/>
      <c r="AG581" s="14"/>
    </row>
    <row r="582" ht="15.75" hidden="1" customHeight="1">
      <c r="B582" s="216"/>
      <c r="C582" s="216"/>
      <c r="D582" s="56"/>
      <c r="E582" s="56"/>
      <c r="F582" s="56"/>
      <c r="H582" s="218"/>
      <c r="I582" s="218"/>
      <c r="J582" s="218"/>
      <c r="K582" s="218"/>
      <c r="L582" s="218"/>
      <c r="M582" s="218"/>
      <c r="N582" s="218"/>
      <c r="O582" s="218"/>
      <c r="P582" s="218"/>
      <c r="Q582" s="218"/>
      <c r="R582" s="218"/>
      <c r="S582" s="218"/>
      <c r="T582" s="218"/>
      <c r="U582" s="218"/>
      <c r="X582" s="219"/>
      <c r="AA582" s="56"/>
      <c r="AF582" s="56"/>
      <c r="AG582" s="14"/>
    </row>
    <row r="583" ht="15.75" hidden="1" customHeight="1">
      <c r="B583" s="216"/>
      <c r="C583" s="216"/>
      <c r="D583" s="56"/>
      <c r="E583" s="56"/>
      <c r="F583" s="56"/>
      <c r="H583" s="218"/>
      <c r="I583" s="218"/>
      <c r="J583" s="218"/>
      <c r="K583" s="218"/>
      <c r="L583" s="218"/>
      <c r="M583" s="218"/>
      <c r="N583" s="218"/>
      <c r="O583" s="218"/>
      <c r="P583" s="218"/>
      <c r="Q583" s="218"/>
      <c r="R583" s="218"/>
      <c r="S583" s="218"/>
      <c r="T583" s="218"/>
      <c r="U583" s="218"/>
      <c r="X583" s="219"/>
      <c r="AA583" s="56"/>
      <c r="AF583" s="56"/>
      <c r="AG583" s="14"/>
    </row>
    <row r="584" ht="15.75" hidden="1" customHeight="1">
      <c r="B584" s="216"/>
      <c r="C584" s="216"/>
      <c r="D584" s="56"/>
      <c r="E584" s="56"/>
      <c r="F584" s="56"/>
      <c r="H584" s="218"/>
      <c r="I584" s="218"/>
      <c r="J584" s="218"/>
      <c r="K584" s="218"/>
      <c r="L584" s="218"/>
      <c r="M584" s="218"/>
      <c r="N584" s="218"/>
      <c r="O584" s="218"/>
      <c r="P584" s="218"/>
      <c r="Q584" s="218"/>
      <c r="R584" s="218"/>
      <c r="S584" s="218"/>
      <c r="T584" s="218"/>
      <c r="U584" s="218"/>
      <c r="X584" s="219"/>
      <c r="AA584" s="56"/>
      <c r="AF584" s="56"/>
      <c r="AG584" s="14"/>
    </row>
    <row r="585" ht="15.75" hidden="1" customHeight="1">
      <c r="B585" s="216"/>
      <c r="C585" s="216"/>
      <c r="D585" s="56"/>
      <c r="E585" s="56"/>
      <c r="F585" s="56"/>
      <c r="H585" s="218"/>
      <c r="I585" s="218"/>
      <c r="J585" s="218"/>
      <c r="K585" s="218"/>
      <c r="L585" s="218"/>
      <c r="M585" s="218"/>
      <c r="N585" s="218"/>
      <c r="O585" s="218"/>
      <c r="P585" s="218"/>
      <c r="Q585" s="218"/>
      <c r="R585" s="218"/>
      <c r="S585" s="218"/>
      <c r="T585" s="218"/>
      <c r="U585" s="218"/>
      <c r="X585" s="219"/>
      <c r="AA585" s="56"/>
      <c r="AF585" s="56"/>
      <c r="AG585" s="14"/>
    </row>
    <row r="586" ht="15.75" hidden="1" customHeight="1">
      <c r="B586" s="216"/>
      <c r="C586" s="216"/>
      <c r="D586" s="56"/>
      <c r="E586" s="56"/>
      <c r="F586" s="56"/>
      <c r="H586" s="218"/>
      <c r="I586" s="218"/>
      <c r="J586" s="218"/>
      <c r="K586" s="218"/>
      <c r="L586" s="218"/>
      <c r="M586" s="218"/>
      <c r="N586" s="218"/>
      <c r="O586" s="218"/>
      <c r="P586" s="218"/>
      <c r="Q586" s="218"/>
      <c r="R586" s="218"/>
      <c r="S586" s="218"/>
      <c r="T586" s="218"/>
      <c r="U586" s="218"/>
      <c r="X586" s="219"/>
      <c r="AA586" s="56"/>
      <c r="AF586" s="56"/>
      <c r="AG586" s="14"/>
    </row>
    <row r="587" ht="15.75" hidden="1" customHeight="1">
      <c r="B587" s="216"/>
      <c r="C587" s="216"/>
      <c r="D587" s="56"/>
      <c r="E587" s="56"/>
      <c r="F587" s="56"/>
      <c r="H587" s="218"/>
      <c r="I587" s="218"/>
      <c r="J587" s="218"/>
      <c r="K587" s="218"/>
      <c r="L587" s="218"/>
      <c r="M587" s="218"/>
      <c r="N587" s="218"/>
      <c r="O587" s="218"/>
      <c r="P587" s="218"/>
      <c r="Q587" s="218"/>
      <c r="R587" s="218"/>
      <c r="S587" s="218"/>
      <c r="T587" s="218"/>
      <c r="U587" s="218"/>
      <c r="X587" s="219"/>
      <c r="AA587" s="56"/>
      <c r="AF587" s="56"/>
      <c r="AG587" s="14"/>
    </row>
    <row r="588" ht="15.75" hidden="1" customHeight="1">
      <c r="B588" s="216"/>
      <c r="C588" s="216"/>
      <c r="D588" s="56"/>
      <c r="E588" s="56"/>
      <c r="F588" s="56"/>
      <c r="H588" s="218"/>
      <c r="I588" s="218"/>
      <c r="J588" s="218"/>
      <c r="K588" s="218"/>
      <c r="L588" s="218"/>
      <c r="M588" s="218"/>
      <c r="N588" s="218"/>
      <c r="O588" s="218"/>
      <c r="P588" s="218"/>
      <c r="Q588" s="218"/>
      <c r="R588" s="218"/>
      <c r="S588" s="218"/>
      <c r="T588" s="218"/>
      <c r="U588" s="218"/>
      <c r="X588" s="219"/>
      <c r="AA588" s="56"/>
      <c r="AF588" s="56"/>
      <c r="AG588" s="14"/>
    </row>
    <row r="589" ht="15.75" hidden="1" customHeight="1">
      <c r="B589" s="216"/>
      <c r="C589" s="216"/>
      <c r="D589" s="56"/>
      <c r="E589" s="56"/>
      <c r="F589" s="56"/>
      <c r="H589" s="218"/>
      <c r="I589" s="218"/>
      <c r="J589" s="218"/>
      <c r="K589" s="218"/>
      <c r="L589" s="218"/>
      <c r="M589" s="218"/>
      <c r="N589" s="218"/>
      <c r="O589" s="218"/>
      <c r="P589" s="218"/>
      <c r="Q589" s="218"/>
      <c r="R589" s="218"/>
      <c r="S589" s="218"/>
      <c r="T589" s="218"/>
      <c r="U589" s="218"/>
      <c r="X589" s="219"/>
      <c r="AA589" s="56"/>
      <c r="AF589" s="56"/>
      <c r="AG589" s="14"/>
    </row>
    <row r="590" ht="15.75" hidden="1" customHeight="1">
      <c r="B590" s="216"/>
      <c r="C590" s="216"/>
      <c r="D590" s="56"/>
      <c r="E590" s="56"/>
      <c r="F590" s="56"/>
      <c r="H590" s="218"/>
      <c r="I590" s="218"/>
      <c r="J590" s="218"/>
      <c r="K590" s="218"/>
      <c r="L590" s="218"/>
      <c r="M590" s="218"/>
      <c r="N590" s="218"/>
      <c r="O590" s="218"/>
      <c r="P590" s="218"/>
      <c r="Q590" s="218"/>
      <c r="R590" s="218"/>
      <c r="S590" s="218"/>
      <c r="T590" s="218"/>
      <c r="U590" s="218"/>
      <c r="X590" s="219"/>
      <c r="AA590" s="56"/>
      <c r="AF590" s="56"/>
      <c r="AG590" s="14"/>
    </row>
    <row r="591" ht="15.75" hidden="1" customHeight="1">
      <c r="B591" s="216"/>
      <c r="C591" s="216"/>
      <c r="D591" s="56"/>
      <c r="E591" s="56"/>
      <c r="F591" s="56"/>
      <c r="H591" s="218"/>
      <c r="I591" s="218"/>
      <c r="J591" s="218"/>
      <c r="K591" s="218"/>
      <c r="L591" s="218"/>
      <c r="M591" s="218"/>
      <c r="N591" s="218"/>
      <c r="O591" s="218"/>
      <c r="P591" s="218"/>
      <c r="Q591" s="218"/>
      <c r="R591" s="218"/>
      <c r="S591" s="218"/>
      <c r="T591" s="218"/>
      <c r="U591" s="218"/>
      <c r="X591" s="219"/>
      <c r="AA591" s="56"/>
      <c r="AF591" s="56"/>
      <c r="AG591" s="14"/>
    </row>
    <row r="592" ht="15.75" hidden="1" customHeight="1">
      <c r="B592" s="216"/>
      <c r="C592" s="216"/>
      <c r="D592" s="56"/>
      <c r="E592" s="56"/>
      <c r="F592" s="56"/>
      <c r="H592" s="218"/>
      <c r="I592" s="218"/>
      <c r="J592" s="218"/>
      <c r="K592" s="218"/>
      <c r="L592" s="218"/>
      <c r="M592" s="218"/>
      <c r="N592" s="218"/>
      <c r="O592" s="218"/>
      <c r="P592" s="218"/>
      <c r="Q592" s="218"/>
      <c r="R592" s="218"/>
      <c r="S592" s="218"/>
      <c r="T592" s="218"/>
      <c r="U592" s="218"/>
      <c r="X592" s="219"/>
      <c r="AA592" s="56"/>
      <c r="AF592" s="56"/>
      <c r="AG592" s="14"/>
    </row>
    <row r="593" ht="15.75" hidden="1" customHeight="1">
      <c r="B593" s="216"/>
      <c r="C593" s="216"/>
      <c r="D593" s="56"/>
      <c r="E593" s="56"/>
      <c r="F593" s="56"/>
      <c r="H593" s="218"/>
      <c r="I593" s="218"/>
      <c r="J593" s="218"/>
      <c r="K593" s="218"/>
      <c r="L593" s="218"/>
      <c r="M593" s="218"/>
      <c r="N593" s="218"/>
      <c r="O593" s="218"/>
      <c r="P593" s="218"/>
      <c r="Q593" s="218"/>
      <c r="R593" s="218"/>
      <c r="S593" s="218"/>
      <c r="T593" s="218"/>
      <c r="U593" s="218"/>
      <c r="X593" s="219"/>
      <c r="AA593" s="56"/>
      <c r="AF593" s="56"/>
      <c r="AG593" s="14"/>
    </row>
    <row r="594" ht="15.75" hidden="1" customHeight="1">
      <c r="B594" s="216"/>
      <c r="C594" s="216"/>
      <c r="D594" s="56"/>
      <c r="E594" s="56"/>
      <c r="F594" s="56"/>
      <c r="H594" s="218"/>
      <c r="I594" s="218"/>
      <c r="J594" s="218"/>
      <c r="K594" s="218"/>
      <c r="L594" s="218"/>
      <c r="M594" s="218"/>
      <c r="N594" s="218"/>
      <c r="O594" s="218"/>
      <c r="P594" s="218"/>
      <c r="Q594" s="218"/>
      <c r="R594" s="218"/>
      <c r="S594" s="218"/>
      <c r="T594" s="218"/>
      <c r="U594" s="218"/>
      <c r="X594" s="219"/>
      <c r="AA594" s="56"/>
      <c r="AF594" s="56"/>
      <c r="AG594" s="14"/>
    </row>
    <row r="595" ht="15.75" hidden="1" customHeight="1">
      <c r="B595" s="216"/>
      <c r="C595" s="216"/>
      <c r="D595" s="56"/>
      <c r="E595" s="56"/>
      <c r="F595" s="56"/>
      <c r="H595" s="218"/>
      <c r="I595" s="218"/>
      <c r="J595" s="218"/>
      <c r="K595" s="218"/>
      <c r="L595" s="218"/>
      <c r="M595" s="218"/>
      <c r="N595" s="218"/>
      <c r="O595" s="218"/>
      <c r="P595" s="218"/>
      <c r="Q595" s="218"/>
      <c r="R595" s="218"/>
      <c r="S595" s="218"/>
      <c r="T595" s="218"/>
      <c r="U595" s="218"/>
      <c r="X595" s="219"/>
      <c r="AA595" s="56"/>
      <c r="AF595" s="56"/>
      <c r="AG595" s="14"/>
    </row>
    <row r="596" ht="15.75" hidden="1" customHeight="1">
      <c r="B596" s="216"/>
      <c r="C596" s="216"/>
      <c r="D596" s="56"/>
      <c r="E596" s="56"/>
      <c r="F596" s="56"/>
      <c r="H596" s="218"/>
      <c r="I596" s="218"/>
      <c r="J596" s="218"/>
      <c r="K596" s="218"/>
      <c r="L596" s="218"/>
      <c r="M596" s="218"/>
      <c r="N596" s="218"/>
      <c r="O596" s="218"/>
      <c r="P596" s="218"/>
      <c r="Q596" s="218"/>
      <c r="R596" s="218"/>
      <c r="S596" s="218"/>
      <c r="T596" s="218"/>
      <c r="U596" s="218"/>
      <c r="X596" s="219"/>
      <c r="AA596" s="56"/>
      <c r="AF596" s="56"/>
      <c r="AG596" s="14"/>
    </row>
    <row r="597" ht="15.75" hidden="1" customHeight="1">
      <c r="B597" s="216"/>
      <c r="C597" s="216"/>
      <c r="D597" s="56"/>
      <c r="E597" s="56"/>
      <c r="F597" s="56"/>
      <c r="H597" s="218"/>
      <c r="I597" s="218"/>
      <c r="J597" s="218"/>
      <c r="K597" s="218"/>
      <c r="L597" s="218"/>
      <c r="M597" s="218"/>
      <c r="N597" s="218"/>
      <c r="O597" s="218"/>
      <c r="P597" s="218"/>
      <c r="Q597" s="218"/>
      <c r="R597" s="218"/>
      <c r="S597" s="218"/>
      <c r="T597" s="218"/>
      <c r="U597" s="218"/>
      <c r="X597" s="219"/>
      <c r="AA597" s="56"/>
      <c r="AF597" s="56"/>
      <c r="AG597" s="14"/>
    </row>
    <row r="598" ht="15.75" hidden="1" customHeight="1">
      <c r="B598" s="216"/>
      <c r="C598" s="216"/>
      <c r="D598" s="56"/>
      <c r="E598" s="56"/>
      <c r="F598" s="56"/>
      <c r="H598" s="218"/>
      <c r="I598" s="218"/>
      <c r="J598" s="218"/>
      <c r="K598" s="218"/>
      <c r="L598" s="218"/>
      <c r="M598" s="218"/>
      <c r="N598" s="218"/>
      <c r="O598" s="218"/>
      <c r="P598" s="218"/>
      <c r="Q598" s="218"/>
      <c r="R598" s="218"/>
      <c r="S598" s="218"/>
      <c r="T598" s="218"/>
      <c r="U598" s="218"/>
      <c r="X598" s="219"/>
      <c r="AA598" s="56"/>
      <c r="AF598" s="56"/>
      <c r="AG598" s="14"/>
    </row>
    <row r="599" ht="15.75" hidden="1" customHeight="1">
      <c r="B599" s="216"/>
      <c r="C599" s="216"/>
      <c r="D599" s="56"/>
      <c r="E599" s="56"/>
      <c r="F599" s="56"/>
      <c r="H599" s="218"/>
      <c r="I599" s="218"/>
      <c r="J599" s="218"/>
      <c r="K599" s="218"/>
      <c r="L599" s="218"/>
      <c r="M599" s="218"/>
      <c r="N599" s="218"/>
      <c r="O599" s="218"/>
      <c r="P599" s="218"/>
      <c r="Q599" s="218"/>
      <c r="R599" s="218"/>
      <c r="S599" s="218"/>
      <c r="T599" s="218"/>
      <c r="U599" s="218"/>
      <c r="X599" s="219"/>
      <c r="AA599" s="56"/>
      <c r="AF599" s="56"/>
      <c r="AG599" s="14"/>
    </row>
    <row r="600" ht="15.75" hidden="1" customHeight="1">
      <c r="B600" s="216"/>
      <c r="C600" s="216"/>
      <c r="D600" s="56"/>
      <c r="E600" s="56"/>
      <c r="F600" s="56"/>
      <c r="H600" s="218"/>
      <c r="I600" s="218"/>
      <c r="J600" s="218"/>
      <c r="K600" s="218"/>
      <c r="L600" s="218"/>
      <c r="M600" s="218"/>
      <c r="N600" s="218"/>
      <c r="O600" s="218"/>
      <c r="P600" s="218"/>
      <c r="Q600" s="218"/>
      <c r="R600" s="218"/>
      <c r="S600" s="218"/>
      <c r="T600" s="218"/>
      <c r="U600" s="218"/>
      <c r="X600" s="219"/>
      <c r="AA600" s="56"/>
      <c r="AF600" s="56"/>
      <c r="AG600" s="14"/>
    </row>
    <row r="601" ht="15.75" hidden="1" customHeight="1">
      <c r="B601" s="216"/>
      <c r="C601" s="216"/>
      <c r="D601" s="56"/>
      <c r="E601" s="56"/>
      <c r="F601" s="56"/>
      <c r="H601" s="218"/>
      <c r="I601" s="218"/>
      <c r="J601" s="218"/>
      <c r="K601" s="218"/>
      <c r="L601" s="218"/>
      <c r="M601" s="218"/>
      <c r="N601" s="218"/>
      <c r="O601" s="218"/>
      <c r="P601" s="218"/>
      <c r="Q601" s="218"/>
      <c r="R601" s="218"/>
      <c r="S601" s="218"/>
      <c r="T601" s="218"/>
      <c r="U601" s="218"/>
      <c r="X601" s="219"/>
      <c r="AA601" s="56"/>
      <c r="AF601" s="56"/>
      <c r="AG601" s="14"/>
    </row>
    <row r="602" ht="15.75" hidden="1" customHeight="1">
      <c r="B602" s="216"/>
      <c r="C602" s="216"/>
      <c r="D602" s="56"/>
      <c r="E602" s="56"/>
      <c r="F602" s="56"/>
      <c r="H602" s="218"/>
      <c r="I602" s="218"/>
      <c r="J602" s="218"/>
      <c r="K602" s="218"/>
      <c r="L602" s="218"/>
      <c r="M602" s="218"/>
      <c r="N602" s="218"/>
      <c r="O602" s="218"/>
      <c r="P602" s="218"/>
      <c r="Q602" s="218"/>
      <c r="R602" s="218"/>
      <c r="S602" s="218"/>
      <c r="T602" s="218"/>
      <c r="U602" s="218"/>
      <c r="X602" s="219"/>
      <c r="AA602" s="56"/>
      <c r="AF602" s="56"/>
      <c r="AG602" s="14"/>
    </row>
    <row r="603" ht="15.75" hidden="1" customHeight="1">
      <c r="B603" s="216"/>
      <c r="C603" s="216"/>
      <c r="D603" s="56"/>
      <c r="E603" s="56"/>
      <c r="F603" s="56"/>
      <c r="H603" s="218"/>
      <c r="I603" s="218"/>
      <c r="J603" s="218"/>
      <c r="K603" s="218"/>
      <c r="L603" s="218"/>
      <c r="M603" s="218"/>
      <c r="N603" s="218"/>
      <c r="O603" s="218"/>
      <c r="P603" s="218"/>
      <c r="Q603" s="218"/>
      <c r="R603" s="218"/>
      <c r="S603" s="218"/>
      <c r="T603" s="218"/>
      <c r="U603" s="218"/>
      <c r="X603" s="219"/>
      <c r="AA603" s="56"/>
      <c r="AF603" s="56"/>
      <c r="AG603" s="14"/>
    </row>
    <row r="604" ht="15.75" hidden="1" customHeight="1">
      <c r="B604" s="216"/>
      <c r="C604" s="216"/>
      <c r="D604" s="56"/>
      <c r="E604" s="56"/>
      <c r="F604" s="56"/>
      <c r="H604" s="218"/>
      <c r="I604" s="218"/>
      <c r="J604" s="218"/>
      <c r="K604" s="218"/>
      <c r="L604" s="218"/>
      <c r="M604" s="218"/>
      <c r="N604" s="218"/>
      <c r="O604" s="218"/>
      <c r="P604" s="218"/>
      <c r="Q604" s="218"/>
      <c r="R604" s="218"/>
      <c r="S604" s="218"/>
      <c r="T604" s="218"/>
      <c r="U604" s="218"/>
      <c r="X604" s="219"/>
      <c r="AA604" s="56"/>
      <c r="AF604" s="56"/>
      <c r="AG604" s="14"/>
    </row>
    <row r="605" ht="15.75" hidden="1" customHeight="1">
      <c r="B605" s="216"/>
      <c r="C605" s="216"/>
      <c r="D605" s="56"/>
      <c r="E605" s="56"/>
      <c r="F605" s="56"/>
      <c r="H605" s="218"/>
      <c r="I605" s="218"/>
      <c r="J605" s="218"/>
      <c r="K605" s="218"/>
      <c r="L605" s="218"/>
      <c r="M605" s="218"/>
      <c r="N605" s="218"/>
      <c r="O605" s="218"/>
      <c r="P605" s="218"/>
      <c r="Q605" s="218"/>
      <c r="R605" s="218"/>
      <c r="S605" s="218"/>
      <c r="T605" s="218"/>
      <c r="U605" s="218"/>
      <c r="X605" s="219"/>
      <c r="AA605" s="56"/>
      <c r="AF605" s="56"/>
      <c r="AG605" s="14"/>
    </row>
    <row r="606" ht="15.75" hidden="1" customHeight="1">
      <c r="B606" s="216"/>
      <c r="C606" s="216"/>
      <c r="D606" s="56"/>
      <c r="E606" s="56"/>
      <c r="F606" s="56"/>
      <c r="H606" s="218"/>
      <c r="I606" s="218"/>
      <c r="J606" s="218"/>
      <c r="K606" s="218"/>
      <c r="L606" s="218"/>
      <c r="M606" s="218"/>
      <c r="N606" s="218"/>
      <c r="O606" s="218"/>
      <c r="P606" s="218"/>
      <c r="Q606" s="218"/>
      <c r="R606" s="218"/>
      <c r="S606" s="218"/>
      <c r="T606" s="218"/>
      <c r="U606" s="218"/>
      <c r="X606" s="219"/>
      <c r="AA606" s="56"/>
      <c r="AF606" s="56"/>
      <c r="AG606" s="14"/>
    </row>
    <row r="607" ht="15.75" hidden="1" customHeight="1">
      <c r="B607" s="216"/>
      <c r="C607" s="216"/>
      <c r="D607" s="56"/>
      <c r="E607" s="56"/>
      <c r="F607" s="56"/>
      <c r="H607" s="218"/>
      <c r="I607" s="218"/>
      <c r="J607" s="218"/>
      <c r="K607" s="218"/>
      <c r="L607" s="218"/>
      <c r="M607" s="218"/>
      <c r="N607" s="218"/>
      <c r="O607" s="218"/>
      <c r="P607" s="218"/>
      <c r="Q607" s="218"/>
      <c r="R607" s="218"/>
      <c r="S607" s="218"/>
      <c r="T607" s="218"/>
      <c r="U607" s="218"/>
      <c r="X607" s="219"/>
      <c r="AA607" s="56"/>
      <c r="AF607" s="56"/>
      <c r="AG607" s="14"/>
    </row>
    <row r="608" ht="15.75" hidden="1" customHeight="1">
      <c r="B608" s="216"/>
      <c r="C608" s="216"/>
      <c r="D608" s="56"/>
      <c r="E608" s="56"/>
      <c r="F608" s="56"/>
      <c r="H608" s="218"/>
      <c r="I608" s="218"/>
      <c r="J608" s="218"/>
      <c r="K608" s="218"/>
      <c r="L608" s="218"/>
      <c r="M608" s="218"/>
      <c r="N608" s="218"/>
      <c r="O608" s="218"/>
      <c r="P608" s="218"/>
      <c r="Q608" s="218"/>
      <c r="R608" s="218"/>
      <c r="S608" s="218"/>
      <c r="T608" s="218"/>
      <c r="U608" s="218"/>
      <c r="X608" s="219"/>
      <c r="AA608" s="56"/>
      <c r="AF608" s="56"/>
      <c r="AG608" s="14"/>
    </row>
    <row r="609" ht="15.75" hidden="1" customHeight="1">
      <c r="B609" s="216"/>
      <c r="C609" s="216"/>
      <c r="D609" s="56"/>
      <c r="E609" s="56"/>
      <c r="F609" s="56"/>
      <c r="H609" s="218"/>
      <c r="I609" s="218"/>
      <c r="J609" s="218"/>
      <c r="K609" s="218"/>
      <c r="L609" s="218"/>
      <c r="M609" s="218"/>
      <c r="N609" s="218"/>
      <c r="O609" s="218"/>
      <c r="P609" s="218"/>
      <c r="Q609" s="218"/>
      <c r="R609" s="218"/>
      <c r="S609" s="218"/>
      <c r="T609" s="218"/>
      <c r="U609" s="218"/>
      <c r="X609" s="219"/>
      <c r="AA609" s="56"/>
      <c r="AF609" s="56"/>
      <c r="AG609" s="14"/>
    </row>
    <row r="610" ht="15.75" hidden="1" customHeight="1">
      <c r="B610" s="216"/>
      <c r="C610" s="216"/>
      <c r="D610" s="56"/>
      <c r="E610" s="56"/>
      <c r="F610" s="56"/>
      <c r="H610" s="218"/>
      <c r="I610" s="218"/>
      <c r="J610" s="218"/>
      <c r="K610" s="218"/>
      <c r="L610" s="218"/>
      <c r="M610" s="218"/>
      <c r="N610" s="218"/>
      <c r="O610" s="218"/>
      <c r="P610" s="218"/>
      <c r="Q610" s="218"/>
      <c r="R610" s="218"/>
      <c r="S610" s="218"/>
      <c r="T610" s="218"/>
      <c r="U610" s="218"/>
      <c r="X610" s="219"/>
      <c r="AA610" s="56"/>
      <c r="AF610" s="56"/>
      <c r="AG610" s="14"/>
    </row>
    <row r="611" ht="15.75" hidden="1" customHeight="1">
      <c r="B611" s="216"/>
      <c r="C611" s="216"/>
      <c r="D611" s="56"/>
      <c r="E611" s="56"/>
      <c r="F611" s="56"/>
      <c r="H611" s="218"/>
      <c r="I611" s="218"/>
      <c r="J611" s="218"/>
      <c r="K611" s="218"/>
      <c r="L611" s="218"/>
      <c r="M611" s="218"/>
      <c r="N611" s="218"/>
      <c r="O611" s="218"/>
      <c r="P611" s="218"/>
      <c r="Q611" s="218"/>
      <c r="R611" s="218"/>
      <c r="S611" s="218"/>
      <c r="T611" s="218"/>
      <c r="U611" s="218"/>
      <c r="X611" s="219"/>
      <c r="AA611" s="56"/>
      <c r="AF611" s="56"/>
      <c r="AG611" s="14"/>
    </row>
    <row r="612" ht="15.75" hidden="1" customHeight="1">
      <c r="B612" s="216"/>
      <c r="C612" s="216"/>
      <c r="D612" s="56"/>
      <c r="E612" s="56"/>
      <c r="F612" s="56"/>
      <c r="H612" s="218"/>
      <c r="I612" s="218"/>
      <c r="J612" s="218"/>
      <c r="K612" s="218"/>
      <c r="L612" s="218"/>
      <c r="M612" s="218"/>
      <c r="N612" s="218"/>
      <c r="O612" s="218"/>
      <c r="P612" s="218"/>
      <c r="Q612" s="218"/>
      <c r="R612" s="218"/>
      <c r="S612" s="218"/>
      <c r="T612" s="218"/>
      <c r="U612" s="218"/>
      <c r="X612" s="219"/>
      <c r="AA612" s="56"/>
      <c r="AF612" s="56"/>
      <c r="AG612" s="14"/>
    </row>
    <row r="613" ht="15.75" hidden="1" customHeight="1">
      <c r="B613" s="216"/>
      <c r="C613" s="216"/>
      <c r="D613" s="56"/>
      <c r="E613" s="56"/>
      <c r="F613" s="56"/>
      <c r="H613" s="218"/>
      <c r="I613" s="218"/>
      <c r="J613" s="218"/>
      <c r="K613" s="218"/>
      <c r="L613" s="218"/>
      <c r="M613" s="218"/>
      <c r="N613" s="218"/>
      <c r="O613" s="218"/>
      <c r="P613" s="218"/>
      <c r="Q613" s="218"/>
      <c r="R613" s="218"/>
      <c r="S613" s="218"/>
      <c r="T613" s="218"/>
      <c r="U613" s="218"/>
      <c r="X613" s="219"/>
      <c r="AA613" s="56"/>
      <c r="AF613" s="56"/>
      <c r="AG613" s="14"/>
    </row>
    <row r="614" ht="15.75" hidden="1" customHeight="1">
      <c r="B614" s="216"/>
      <c r="C614" s="216"/>
      <c r="D614" s="56"/>
      <c r="E614" s="56"/>
      <c r="F614" s="56"/>
      <c r="H614" s="218"/>
      <c r="I614" s="218"/>
      <c r="J614" s="218"/>
      <c r="K614" s="218"/>
      <c r="L614" s="218"/>
      <c r="M614" s="218"/>
      <c r="N614" s="218"/>
      <c r="O614" s="218"/>
      <c r="P614" s="218"/>
      <c r="Q614" s="218"/>
      <c r="R614" s="218"/>
      <c r="S614" s="218"/>
      <c r="T614" s="218"/>
      <c r="U614" s="218"/>
      <c r="X614" s="219"/>
      <c r="AA614" s="56"/>
      <c r="AF614" s="56"/>
      <c r="AG614" s="14"/>
    </row>
    <row r="615" ht="15.75" hidden="1" customHeight="1">
      <c r="B615" s="216"/>
      <c r="C615" s="216"/>
      <c r="D615" s="56"/>
      <c r="E615" s="56"/>
      <c r="F615" s="56"/>
      <c r="H615" s="218"/>
      <c r="I615" s="218"/>
      <c r="J615" s="218"/>
      <c r="K615" s="218"/>
      <c r="L615" s="218"/>
      <c r="M615" s="218"/>
      <c r="N615" s="218"/>
      <c r="O615" s="218"/>
      <c r="P615" s="218"/>
      <c r="Q615" s="218"/>
      <c r="R615" s="218"/>
      <c r="S615" s="218"/>
      <c r="T615" s="218"/>
      <c r="U615" s="218"/>
      <c r="X615" s="219"/>
      <c r="AA615" s="56"/>
      <c r="AF615" s="56"/>
      <c r="AG615" s="14"/>
    </row>
    <row r="616" ht="15.75" hidden="1" customHeight="1">
      <c r="B616" s="216"/>
      <c r="C616" s="216"/>
      <c r="D616" s="56"/>
      <c r="E616" s="56"/>
      <c r="F616" s="56"/>
      <c r="H616" s="218"/>
      <c r="I616" s="218"/>
      <c r="J616" s="218"/>
      <c r="K616" s="218"/>
      <c r="L616" s="218"/>
      <c r="M616" s="218"/>
      <c r="N616" s="218"/>
      <c r="O616" s="218"/>
      <c r="P616" s="218"/>
      <c r="Q616" s="218"/>
      <c r="R616" s="218"/>
      <c r="S616" s="218"/>
      <c r="T616" s="218"/>
      <c r="U616" s="218"/>
      <c r="X616" s="219"/>
      <c r="AA616" s="56"/>
      <c r="AF616" s="56"/>
      <c r="AG616" s="14"/>
    </row>
    <row r="617" ht="15.75" hidden="1" customHeight="1">
      <c r="B617" s="216"/>
      <c r="C617" s="216"/>
      <c r="D617" s="56"/>
      <c r="E617" s="56"/>
      <c r="F617" s="56"/>
      <c r="H617" s="218"/>
      <c r="I617" s="218"/>
      <c r="J617" s="218"/>
      <c r="K617" s="218"/>
      <c r="L617" s="218"/>
      <c r="M617" s="218"/>
      <c r="N617" s="218"/>
      <c r="O617" s="218"/>
      <c r="P617" s="218"/>
      <c r="Q617" s="218"/>
      <c r="R617" s="218"/>
      <c r="S617" s="218"/>
      <c r="T617" s="218"/>
      <c r="U617" s="218"/>
      <c r="X617" s="219"/>
      <c r="AA617" s="56"/>
      <c r="AF617" s="56"/>
      <c r="AG617" s="14"/>
    </row>
    <row r="618" ht="15.75" hidden="1" customHeight="1">
      <c r="B618" s="216"/>
      <c r="C618" s="216"/>
      <c r="D618" s="56"/>
      <c r="E618" s="56"/>
      <c r="F618" s="56"/>
      <c r="H618" s="218"/>
      <c r="I618" s="218"/>
      <c r="J618" s="218"/>
      <c r="K618" s="218"/>
      <c r="L618" s="218"/>
      <c r="M618" s="218"/>
      <c r="N618" s="218"/>
      <c r="O618" s="218"/>
      <c r="P618" s="218"/>
      <c r="Q618" s="218"/>
      <c r="R618" s="218"/>
      <c r="S618" s="218"/>
      <c r="T618" s="218"/>
      <c r="U618" s="218"/>
      <c r="X618" s="219"/>
      <c r="AA618" s="56"/>
      <c r="AF618" s="56"/>
      <c r="AG618" s="14"/>
    </row>
    <row r="619" ht="15.75" hidden="1" customHeight="1">
      <c r="B619" s="216"/>
      <c r="C619" s="216"/>
      <c r="D619" s="56"/>
      <c r="E619" s="56"/>
      <c r="F619" s="56"/>
      <c r="H619" s="218"/>
      <c r="I619" s="218"/>
      <c r="J619" s="218"/>
      <c r="K619" s="218"/>
      <c r="L619" s="218"/>
      <c r="M619" s="218"/>
      <c r="N619" s="218"/>
      <c r="O619" s="218"/>
      <c r="P619" s="218"/>
      <c r="Q619" s="218"/>
      <c r="R619" s="218"/>
      <c r="S619" s="218"/>
      <c r="T619" s="218"/>
      <c r="U619" s="218"/>
      <c r="X619" s="219"/>
      <c r="AA619" s="56"/>
      <c r="AF619" s="56"/>
      <c r="AG619" s="14"/>
    </row>
    <row r="620" ht="15.75" hidden="1" customHeight="1">
      <c r="B620" s="216"/>
      <c r="C620" s="216"/>
      <c r="D620" s="56"/>
      <c r="E620" s="56"/>
      <c r="F620" s="56"/>
      <c r="H620" s="218"/>
      <c r="I620" s="218"/>
      <c r="J620" s="218"/>
      <c r="K620" s="218"/>
      <c r="L620" s="218"/>
      <c r="M620" s="218"/>
      <c r="N620" s="218"/>
      <c r="O620" s="218"/>
      <c r="P620" s="218"/>
      <c r="Q620" s="218"/>
      <c r="R620" s="218"/>
      <c r="S620" s="218"/>
      <c r="T620" s="218"/>
      <c r="U620" s="218"/>
      <c r="X620" s="219"/>
      <c r="AA620" s="56"/>
      <c r="AF620" s="56"/>
      <c r="AG620" s="14"/>
    </row>
    <row r="621" ht="15.75" hidden="1" customHeight="1">
      <c r="B621" s="216"/>
      <c r="C621" s="216"/>
      <c r="D621" s="56"/>
      <c r="E621" s="56"/>
      <c r="F621" s="56"/>
      <c r="H621" s="218"/>
      <c r="I621" s="218"/>
      <c r="J621" s="218"/>
      <c r="K621" s="218"/>
      <c r="L621" s="218"/>
      <c r="M621" s="218"/>
      <c r="N621" s="218"/>
      <c r="O621" s="218"/>
      <c r="P621" s="218"/>
      <c r="Q621" s="218"/>
      <c r="R621" s="218"/>
      <c r="S621" s="218"/>
      <c r="T621" s="218"/>
      <c r="U621" s="218"/>
      <c r="X621" s="219"/>
      <c r="AA621" s="56"/>
      <c r="AF621" s="56"/>
      <c r="AG621" s="14"/>
    </row>
    <row r="622" ht="15.75" hidden="1" customHeight="1">
      <c r="B622" s="216"/>
      <c r="C622" s="216"/>
      <c r="D622" s="56"/>
      <c r="E622" s="56"/>
      <c r="F622" s="56"/>
      <c r="H622" s="218"/>
      <c r="I622" s="218"/>
      <c r="J622" s="218"/>
      <c r="K622" s="218"/>
      <c r="L622" s="218"/>
      <c r="M622" s="218"/>
      <c r="N622" s="218"/>
      <c r="O622" s="218"/>
      <c r="P622" s="218"/>
      <c r="Q622" s="218"/>
      <c r="R622" s="218"/>
      <c r="S622" s="218"/>
      <c r="T622" s="218"/>
      <c r="U622" s="218"/>
      <c r="X622" s="219"/>
      <c r="AA622" s="56"/>
      <c r="AF622" s="56"/>
      <c r="AG622" s="14"/>
    </row>
    <row r="623" ht="15.75" hidden="1" customHeight="1">
      <c r="B623" s="216"/>
      <c r="C623" s="216"/>
      <c r="D623" s="56"/>
      <c r="E623" s="56"/>
      <c r="F623" s="56"/>
      <c r="H623" s="218"/>
      <c r="I623" s="218"/>
      <c r="J623" s="218"/>
      <c r="K623" s="218"/>
      <c r="L623" s="218"/>
      <c r="M623" s="218"/>
      <c r="N623" s="218"/>
      <c r="O623" s="218"/>
      <c r="P623" s="218"/>
      <c r="Q623" s="218"/>
      <c r="R623" s="218"/>
      <c r="S623" s="218"/>
      <c r="T623" s="218"/>
      <c r="U623" s="218"/>
      <c r="X623" s="219"/>
      <c r="AA623" s="56"/>
      <c r="AF623" s="56"/>
      <c r="AG623" s="14"/>
    </row>
    <row r="624" ht="15.75" hidden="1" customHeight="1">
      <c r="B624" s="216"/>
      <c r="C624" s="216"/>
      <c r="D624" s="56"/>
      <c r="E624" s="56"/>
      <c r="F624" s="56"/>
      <c r="H624" s="218"/>
      <c r="I624" s="218"/>
      <c r="J624" s="218"/>
      <c r="K624" s="218"/>
      <c r="L624" s="218"/>
      <c r="M624" s="218"/>
      <c r="N624" s="218"/>
      <c r="O624" s="218"/>
      <c r="P624" s="218"/>
      <c r="Q624" s="218"/>
      <c r="R624" s="218"/>
      <c r="S624" s="218"/>
      <c r="T624" s="218"/>
      <c r="U624" s="218"/>
      <c r="X624" s="219"/>
      <c r="AA624" s="56"/>
      <c r="AF624" s="56"/>
      <c r="AG624" s="14"/>
    </row>
    <row r="625" ht="15.75" hidden="1" customHeight="1">
      <c r="B625" s="216"/>
      <c r="C625" s="216"/>
      <c r="D625" s="56"/>
      <c r="E625" s="56"/>
      <c r="F625" s="56"/>
      <c r="H625" s="218"/>
      <c r="I625" s="218"/>
      <c r="J625" s="218"/>
      <c r="K625" s="218"/>
      <c r="L625" s="218"/>
      <c r="M625" s="218"/>
      <c r="N625" s="218"/>
      <c r="O625" s="218"/>
      <c r="P625" s="218"/>
      <c r="Q625" s="218"/>
      <c r="R625" s="218"/>
      <c r="S625" s="218"/>
      <c r="T625" s="218"/>
      <c r="U625" s="218"/>
      <c r="X625" s="219"/>
      <c r="AA625" s="56"/>
      <c r="AF625" s="56"/>
      <c r="AG625" s="14"/>
    </row>
    <row r="626" ht="15.75" hidden="1" customHeight="1">
      <c r="B626" s="216"/>
      <c r="C626" s="216"/>
      <c r="D626" s="56"/>
      <c r="E626" s="56"/>
      <c r="F626" s="56"/>
      <c r="H626" s="218"/>
      <c r="I626" s="218"/>
      <c r="J626" s="218"/>
      <c r="K626" s="218"/>
      <c r="L626" s="218"/>
      <c r="M626" s="218"/>
      <c r="N626" s="218"/>
      <c r="O626" s="218"/>
      <c r="P626" s="218"/>
      <c r="Q626" s="218"/>
      <c r="R626" s="218"/>
      <c r="S626" s="218"/>
      <c r="T626" s="218"/>
      <c r="U626" s="218"/>
      <c r="X626" s="219"/>
      <c r="AA626" s="56"/>
      <c r="AF626" s="56"/>
      <c r="AG626" s="14"/>
    </row>
    <row r="627" ht="15.75" hidden="1" customHeight="1">
      <c r="B627" s="216"/>
      <c r="C627" s="216"/>
      <c r="D627" s="56"/>
      <c r="E627" s="56"/>
      <c r="F627" s="56"/>
      <c r="H627" s="218"/>
      <c r="I627" s="218"/>
      <c r="J627" s="218"/>
      <c r="K627" s="218"/>
      <c r="L627" s="218"/>
      <c r="M627" s="218"/>
      <c r="N627" s="218"/>
      <c r="O627" s="218"/>
      <c r="P627" s="218"/>
      <c r="Q627" s="218"/>
      <c r="R627" s="218"/>
      <c r="S627" s="218"/>
      <c r="T627" s="218"/>
      <c r="U627" s="218"/>
      <c r="X627" s="219"/>
      <c r="AA627" s="56"/>
      <c r="AF627" s="56"/>
      <c r="AG627" s="14"/>
    </row>
    <row r="628" ht="15.75" hidden="1" customHeight="1">
      <c r="B628" s="216"/>
      <c r="C628" s="216"/>
      <c r="D628" s="56"/>
      <c r="E628" s="56"/>
      <c r="F628" s="56"/>
      <c r="H628" s="218"/>
      <c r="I628" s="218"/>
      <c r="J628" s="218"/>
      <c r="K628" s="218"/>
      <c r="L628" s="218"/>
      <c r="M628" s="218"/>
      <c r="N628" s="218"/>
      <c r="O628" s="218"/>
      <c r="P628" s="218"/>
      <c r="Q628" s="218"/>
      <c r="R628" s="218"/>
      <c r="S628" s="218"/>
      <c r="T628" s="218"/>
      <c r="U628" s="218"/>
      <c r="X628" s="219"/>
      <c r="AA628" s="56"/>
      <c r="AF628" s="56"/>
      <c r="AG628" s="14"/>
    </row>
    <row r="629" ht="15.75" hidden="1" customHeight="1">
      <c r="B629" s="216"/>
      <c r="C629" s="216"/>
      <c r="D629" s="56"/>
      <c r="E629" s="56"/>
      <c r="F629" s="56"/>
      <c r="H629" s="218"/>
      <c r="I629" s="218"/>
      <c r="J629" s="218"/>
      <c r="K629" s="218"/>
      <c r="L629" s="218"/>
      <c r="M629" s="218"/>
      <c r="N629" s="218"/>
      <c r="O629" s="218"/>
      <c r="P629" s="218"/>
      <c r="Q629" s="218"/>
      <c r="R629" s="218"/>
      <c r="S629" s="218"/>
      <c r="T629" s="218"/>
      <c r="U629" s="218"/>
      <c r="X629" s="219"/>
      <c r="AA629" s="56"/>
      <c r="AF629" s="56"/>
      <c r="AG629" s="14"/>
    </row>
    <row r="630" ht="15.75" hidden="1" customHeight="1">
      <c r="B630" s="216"/>
      <c r="C630" s="216"/>
      <c r="D630" s="56"/>
      <c r="E630" s="56"/>
      <c r="F630" s="56"/>
      <c r="H630" s="218"/>
      <c r="I630" s="218"/>
      <c r="J630" s="218"/>
      <c r="K630" s="218"/>
      <c r="L630" s="218"/>
      <c r="M630" s="218"/>
      <c r="N630" s="218"/>
      <c r="O630" s="218"/>
      <c r="P630" s="218"/>
      <c r="Q630" s="218"/>
      <c r="R630" s="218"/>
      <c r="S630" s="218"/>
      <c r="T630" s="218"/>
      <c r="U630" s="218"/>
      <c r="X630" s="219"/>
      <c r="AA630" s="56"/>
      <c r="AF630" s="56"/>
      <c r="AG630" s="14"/>
    </row>
    <row r="631" ht="15.75" hidden="1" customHeight="1">
      <c r="B631" s="216"/>
      <c r="C631" s="216"/>
      <c r="D631" s="56"/>
      <c r="E631" s="56"/>
      <c r="F631" s="56"/>
      <c r="H631" s="218"/>
      <c r="I631" s="218"/>
      <c r="J631" s="218"/>
      <c r="K631" s="218"/>
      <c r="L631" s="218"/>
      <c r="M631" s="218"/>
      <c r="N631" s="218"/>
      <c r="O631" s="218"/>
      <c r="P631" s="218"/>
      <c r="Q631" s="218"/>
      <c r="R631" s="218"/>
      <c r="S631" s="218"/>
      <c r="T631" s="218"/>
      <c r="U631" s="218"/>
      <c r="X631" s="219"/>
      <c r="AA631" s="56"/>
      <c r="AF631" s="56"/>
      <c r="AG631" s="14"/>
    </row>
    <row r="632" ht="15.75" hidden="1" customHeight="1">
      <c r="B632" s="216"/>
      <c r="C632" s="216"/>
      <c r="D632" s="56"/>
      <c r="E632" s="56"/>
      <c r="F632" s="56"/>
      <c r="H632" s="218"/>
      <c r="I632" s="218"/>
      <c r="J632" s="218"/>
      <c r="K632" s="218"/>
      <c r="L632" s="218"/>
      <c r="M632" s="218"/>
      <c r="N632" s="218"/>
      <c r="O632" s="218"/>
      <c r="P632" s="218"/>
      <c r="Q632" s="218"/>
      <c r="R632" s="218"/>
      <c r="S632" s="218"/>
      <c r="T632" s="218"/>
      <c r="U632" s="218"/>
      <c r="X632" s="219"/>
      <c r="AA632" s="56"/>
      <c r="AF632" s="56"/>
      <c r="AG632" s="14"/>
    </row>
    <row r="633" ht="15.75" hidden="1" customHeight="1">
      <c r="B633" s="216"/>
      <c r="C633" s="216"/>
      <c r="D633" s="56"/>
      <c r="E633" s="56"/>
      <c r="F633" s="56"/>
      <c r="H633" s="218"/>
      <c r="I633" s="218"/>
      <c r="J633" s="218"/>
      <c r="K633" s="218"/>
      <c r="L633" s="218"/>
      <c r="M633" s="218"/>
      <c r="N633" s="218"/>
      <c r="O633" s="218"/>
      <c r="P633" s="218"/>
      <c r="Q633" s="218"/>
      <c r="R633" s="218"/>
      <c r="S633" s="218"/>
      <c r="T633" s="218"/>
      <c r="U633" s="218"/>
      <c r="X633" s="219"/>
      <c r="AA633" s="56"/>
      <c r="AF633" s="56"/>
      <c r="AG633" s="14"/>
    </row>
    <row r="634" ht="15.75" hidden="1" customHeight="1">
      <c r="B634" s="216"/>
      <c r="C634" s="216"/>
      <c r="D634" s="56"/>
      <c r="E634" s="56"/>
      <c r="F634" s="56"/>
      <c r="H634" s="218"/>
      <c r="I634" s="218"/>
      <c r="J634" s="218"/>
      <c r="K634" s="218"/>
      <c r="L634" s="218"/>
      <c r="M634" s="218"/>
      <c r="N634" s="218"/>
      <c r="O634" s="218"/>
      <c r="P634" s="218"/>
      <c r="Q634" s="218"/>
      <c r="R634" s="218"/>
      <c r="S634" s="218"/>
      <c r="T634" s="218"/>
      <c r="U634" s="218"/>
      <c r="X634" s="219"/>
      <c r="AA634" s="56"/>
      <c r="AF634" s="56"/>
      <c r="AG634" s="14"/>
    </row>
    <row r="635" ht="15.75" hidden="1" customHeight="1">
      <c r="B635" s="216"/>
      <c r="C635" s="216"/>
      <c r="D635" s="56"/>
      <c r="E635" s="56"/>
      <c r="F635" s="56"/>
      <c r="H635" s="218"/>
      <c r="I635" s="218"/>
      <c r="J635" s="218"/>
      <c r="K635" s="218"/>
      <c r="L635" s="218"/>
      <c r="M635" s="218"/>
      <c r="N635" s="218"/>
      <c r="O635" s="218"/>
      <c r="P635" s="218"/>
      <c r="Q635" s="218"/>
      <c r="R635" s="218"/>
      <c r="S635" s="218"/>
      <c r="T635" s="218"/>
      <c r="U635" s="218"/>
      <c r="X635" s="219"/>
      <c r="AA635" s="56"/>
      <c r="AF635" s="56"/>
      <c r="AG635" s="14"/>
    </row>
    <row r="636" ht="15.75" hidden="1" customHeight="1">
      <c r="B636" s="216"/>
      <c r="C636" s="216"/>
      <c r="D636" s="56"/>
      <c r="E636" s="56"/>
      <c r="F636" s="56"/>
      <c r="H636" s="218"/>
      <c r="I636" s="218"/>
      <c r="J636" s="218"/>
      <c r="K636" s="218"/>
      <c r="L636" s="218"/>
      <c r="M636" s="218"/>
      <c r="N636" s="218"/>
      <c r="O636" s="218"/>
      <c r="P636" s="218"/>
      <c r="Q636" s="218"/>
      <c r="R636" s="218"/>
      <c r="S636" s="218"/>
      <c r="T636" s="218"/>
      <c r="U636" s="218"/>
      <c r="X636" s="219"/>
      <c r="AA636" s="56"/>
      <c r="AF636" s="56"/>
      <c r="AG636" s="14"/>
    </row>
    <row r="637" ht="15.75" hidden="1" customHeight="1">
      <c r="B637" s="216"/>
      <c r="C637" s="216"/>
      <c r="D637" s="56"/>
      <c r="E637" s="56"/>
      <c r="F637" s="56"/>
      <c r="H637" s="218"/>
      <c r="I637" s="218"/>
      <c r="J637" s="218"/>
      <c r="K637" s="218"/>
      <c r="L637" s="218"/>
      <c r="M637" s="218"/>
      <c r="N637" s="218"/>
      <c r="O637" s="218"/>
      <c r="P637" s="218"/>
      <c r="Q637" s="218"/>
      <c r="R637" s="218"/>
      <c r="S637" s="218"/>
      <c r="T637" s="218"/>
      <c r="U637" s="218"/>
      <c r="X637" s="219"/>
      <c r="AA637" s="56"/>
      <c r="AF637" s="56"/>
      <c r="AG637" s="14"/>
    </row>
    <row r="638" ht="15.75" hidden="1" customHeight="1">
      <c r="B638" s="216"/>
      <c r="C638" s="216"/>
      <c r="D638" s="56"/>
      <c r="E638" s="56"/>
      <c r="F638" s="56"/>
      <c r="H638" s="218"/>
      <c r="I638" s="218"/>
      <c r="J638" s="218"/>
      <c r="K638" s="218"/>
      <c r="L638" s="218"/>
      <c r="M638" s="218"/>
      <c r="N638" s="218"/>
      <c r="O638" s="218"/>
      <c r="P638" s="218"/>
      <c r="Q638" s="218"/>
      <c r="R638" s="218"/>
      <c r="S638" s="218"/>
      <c r="T638" s="218"/>
      <c r="U638" s="218"/>
      <c r="X638" s="219"/>
      <c r="AA638" s="56"/>
      <c r="AF638" s="56"/>
      <c r="AG638" s="14"/>
    </row>
    <row r="639" ht="15.75" hidden="1" customHeight="1">
      <c r="B639" s="216"/>
      <c r="C639" s="216"/>
      <c r="D639" s="56"/>
      <c r="E639" s="56"/>
      <c r="F639" s="56"/>
      <c r="H639" s="218"/>
      <c r="I639" s="218"/>
      <c r="J639" s="218"/>
      <c r="K639" s="218"/>
      <c r="L639" s="218"/>
      <c r="M639" s="218"/>
      <c r="N639" s="218"/>
      <c r="O639" s="218"/>
      <c r="P639" s="218"/>
      <c r="Q639" s="218"/>
      <c r="R639" s="218"/>
      <c r="S639" s="218"/>
      <c r="T639" s="218"/>
      <c r="U639" s="218"/>
      <c r="X639" s="219"/>
      <c r="AA639" s="56"/>
      <c r="AF639" s="56"/>
      <c r="AG639" s="14"/>
    </row>
    <row r="640" ht="15.75" hidden="1" customHeight="1">
      <c r="B640" s="216"/>
      <c r="C640" s="216"/>
      <c r="D640" s="56"/>
      <c r="E640" s="56"/>
      <c r="F640" s="56"/>
      <c r="H640" s="218"/>
      <c r="I640" s="218"/>
      <c r="J640" s="218"/>
      <c r="K640" s="218"/>
      <c r="L640" s="218"/>
      <c r="M640" s="218"/>
      <c r="N640" s="218"/>
      <c r="O640" s="218"/>
      <c r="P640" s="218"/>
      <c r="Q640" s="218"/>
      <c r="R640" s="218"/>
      <c r="S640" s="218"/>
      <c r="T640" s="218"/>
      <c r="U640" s="218"/>
      <c r="X640" s="219"/>
      <c r="AA640" s="56"/>
      <c r="AF640" s="56"/>
      <c r="AG640" s="14"/>
    </row>
    <row r="641" ht="15.75" hidden="1" customHeight="1">
      <c r="B641" s="216"/>
      <c r="C641" s="216"/>
      <c r="D641" s="56"/>
      <c r="E641" s="56"/>
      <c r="F641" s="56"/>
      <c r="H641" s="218"/>
      <c r="I641" s="218"/>
      <c r="J641" s="218"/>
      <c r="K641" s="218"/>
      <c r="L641" s="218"/>
      <c r="M641" s="218"/>
      <c r="N641" s="218"/>
      <c r="O641" s="218"/>
      <c r="P641" s="218"/>
      <c r="Q641" s="218"/>
      <c r="R641" s="218"/>
      <c r="S641" s="218"/>
      <c r="T641" s="218"/>
      <c r="U641" s="218"/>
      <c r="X641" s="219"/>
      <c r="AA641" s="56"/>
      <c r="AF641" s="56"/>
      <c r="AG641" s="14"/>
    </row>
    <row r="642" ht="15.75" hidden="1" customHeight="1">
      <c r="B642" s="216"/>
      <c r="C642" s="216"/>
      <c r="D642" s="56"/>
      <c r="E642" s="56"/>
      <c r="F642" s="56"/>
      <c r="H642" s="218"/>
      <c r="I642" s="218"/>
      <c r="J642" s="218"/>
      <c r="K642" s="218"/>
      <c r="L642" s="218"/>
      <c r="M642" s="218"/>
      <c r="N642" s="218"/>
      <c r="O642" s="218"/>
      <c r="P642" s="218"/>
      <c r="Q642" s="218"/>
      <c r="R642" s="218"/>
      <c r="S642" s="218"/>
      <c r="T642" s="218"/>
      <c r="U642" s="218"/>
      <c r="X642" s="219"/>
      <c r="AA642" s="56"/>
      <c r="AF642" s="56"/>
      <c r="AG642" s="14"/>
    </row>
    <row r="643" ht="15.75" hidden="1" customHeight="1">
      <c r="B643" s="216"/>
      <c r="C643" s="216"/>
      <c r="D643" s="56"/>
      <c r="E643" s="56"/>
      <c r="F643" s="56"/>
      <c r="H643" s="218"/>
      <c r="I643" s="218"/>
      <c r="J643" s="218"/>
      <c r="K643" s="218"/>
      <c r="L643" s="218"/>
      <c r="M643" s="218"/>
      <c r="N643" s="218"/>
      <c r="O643" s="218"/>
      <c r="P643" s="218"/>
      <c r="Q643" s="218"/>
      <c r="R643" s="218"/>
      <c r="S643" s="218"/>
      <c r="T643" s="218"/>
      <c r="U643" s="218"/>
      <c r="X643" s="219"/>
      <c r="AA643" s="56"/>
      <c r="AF643" s="56"/>
      <c r="AG643" s="14"/>
    </row>
    <row r="644" ht="15.75" hidden="1" customHeight="1">
      <c r="B644" s="216"/>
      <c r="C644" s="216"/>
      <c r="D644" s="56"/>
      <c r="E644" s="56"/>
      <c r="F644" s="56"/>
      <c r="H644" s="218"/>
      <c r="I644" s="218"/>
      <c r="J644" s="218"/>
      <c r="K644" s="218"/>
      <c r="L644" s="218"/>
      <c r="M644" s="218"/>
      <c r="N644" s="218"/>
      <c r="O644" s="218"/>
      <c r="P644" s="218"/>
      <c r="Q644" s="218"/>
      <c r="R644" s="218"/>
      <c r="S644" s="218"/>
      <c r="T644" s="218"/>
      <c r="U644" s="218"/>
      <c r="X644" s="219"/>
      <c r="AA644" s="56"/>
      <c r="AF644" s="56"/>
      <c r="AG644" s="14"/>
    </row>
    <row r="645" ht="15.75" hidden="1" customHeight="1">
      <c r="B645" s="216"/>
      <c r="C645" s="216"/>
      <c r="D645" s="56"/>
      <c r="E645" s="56"/>
      <c r="F645" s="56"/>
      <c r="H645" s="218"/>
      <c r="I645" s="218"/>
      <c r="J645" s="218"/>
      <c r="K645" s="218"/>
      <c r="L645" s="218"/>
      <c r="M645" s="218"/>
      <c r="N645" s="218"/>
      <c r="O645" s="218"/>
      <c r="P645" s="218"/>
      <c r="Q645" s="218"/>
      <c r="R645" s="218"/>
      <c r="S645" s="218"/>
      <c r="T645" s="218"/>
      <c r="U645" s="218"/>
      <c r="X645" s="219"/>
      <c r="AA645" s="56"/>
      <c r="AF645" s="56"/>
      <c r="AG645" s="14"/>
    </row>
    <row r="646" ht="15.75" hidden="1" customHeight="1">
      <c r="B646" s="216"/>
      <c r="C646" s="216"/>
      <c r="D646" s="56"/>
      <c r="E646" s="56"/>
      <c r="F646" s="56"/>
      <c r="H646" s="218"/>
      <c r="I646" s="218"/>
      <c r="J646" s="218"/>
      <c r="K646" s="218"/>
      <c r="L646" s="218"/>
      <c r="M646" s="218"/>
      <c r="N646" s="218"/>
      <c r="O646" s="218"/>
      <c r="P646" s="218"/>
      <c r="Q646" s="218"/>
      <c r="R646" s="218"/>
      <c r="S646" s="218"/>
      <c r="T646" s="218"/>
      <c r="U646" s="218"/>
      <c r="X646" s="219"/>
      <c r="AA646" s="56"/>
      <c r="AF646" s="56"/>
      <c r="AG646" s="14"/>
    </row>
    <row r="647" ht="15.75" hidden="1" customHeight="1">
      <c r="B647" s="216"/>
      <c r="C647" s="216"/>
      <c r="D647" s="56"/>
      <c r="E647" s="56"/>
      <c r="F647" s="56"/>
      <c r="H647" s="218"/>
      <c r="I647" s="218"/>
      <c r="J647" s="218"/>
      <c r="K647" s="218"/>
      <c r="L647" s="218"/>
      <c r="M647" s="218"/>
      <c r="N647" s="218"/>
      <c r="O647" s="218"/>
      <c r="P647" s="218"/>
      <c r="Q647" s="218"/>
      <c r="R647" s="218"/>
      <c r="S647" s="218"/>
      <c r="T647" s="218"/>
      <c r="U647" s="218"/>
      <c r="X647" s="219"/>
      <c r="AA647" s="56"/>
      <c r="AF647" s="56"/>
      <c r="AG647" s="14"/>
    </row>
    <row r="648" ht="15.75" hidden="1" customHeight="1">
      <c r="B648" s="216"/>
      <c r="C648" s="216"/>
      <c r="D648" s="56"/>
      <c r="E648" s="56"/>
      <c r="F648" s="56"/>
      <c r="H648" s="218"/>
      <c r="I648" s="218"/>
      <c r="J648" s="218"/>
      <c r="K648" s="218"/>
      <c r="L648" s="218"/>
      <c r="M648" s="218"/>
      <c r="N648" s="218"/>
      <c r="O648" s="218"/>
      <c r="P648" s="218"/>
      <c r="Q648" s="218"/>
      <c r="R648" s="218"/>
      <c r="S648" s="218"/>
      <c r="T648" s="218"/>
      <c r="U648" s="218"/>
      <c r="X648" s="219"/>
      <c r="AA648" s="56"/>
      <c r="AF648" s="56"/>
      <c r="AG648" s="14"/>
    </row>
    <row r="649" ht="15.75" hidden="1" customHeight="1">
      <c r="B649" s="216"/>
      <c r="C649" s="216"/>
      <c r="D649" s="56"/>
      <c r="E649" s="56"/>
      <c r="F649" s="56"/>
      <c r="H649" s="218"/>
      <c r="I649" s="218"/>
      <c r="J649" s="218"/>
      <c r="K649" s="218"/>
      <c r="L649" s="218"/>
      <c r="M649" s="218"/>
      <c r="N649" s="218"/>
      <c r="O649" s="218"/>
      <c r="P649" s="218"/>
      <c r="Q649" s="218"/>
      <c r="R649" s="218"/>
      <c r="S649" s="218"/>
      <c r="T649" s="218"/>
      <c r="U649" s="218"/>
      <c r="X649" s="219"/>
      <c r="AA649" s="56"/>
      <c r="AF649" s="56"/>
      <c r="AG649" s="14"/>
    </row>
    <row r="650" ht="15.75" hidden="1" customHeight="1">
      <c r="B650" s="216"/>
      <c r="C650" s="216"/>
      <c r="D650" s="56"/>
      <c r="E650" s="56"/>
      <c r="F650" s="56"/>
      <c r="H650" s="218"/>
      <c r="I650" s="218"/>
      <c r="J650" s="218"/>
      <c r="K650" s="218"/>
      <c r="L650" s="218"/>
      <c r="M650" s="218"/>
      <c r="N650" s="218"/>
      <c r="O650" s="218"/>
      <c r="P650" s="218"/>
      <c r="Q650" s="218"/>
      <c r="R650" s="218"/>
      <c r="S650" s="218"/>
      <c r="T650" s="218"/>
      <c r="U650" s="218"/>
      <c r="X650" s="219"/>
      <c r="AA650" s="56"/>
      <c r="AF650" s="56"/>
      <c r="AG650" s="14"/>
    </row>
    <row r="651" ht="15.75" hidden="1" customHeight="1">
      <c r="B651" s="216"/>
      <c r="C651" s="216"/>
      <c r="D651" s="56"/>
      <c r="E651" s="56"/>
      <c r="F651" s="56"/>
      <c r="H651" s="218"/>
      <c r="I651" s="218"/>
      <c r="J651" s="218"/>
      <c r="K651" s="218"/>
      <c r="L651" s="218"/>
      <c r="M651" s="218"/>
      <c r="N651" s="218"/>
      <c r="O651" s="218"/>
      <c r="P651" s="218"/>
      <c r="Q651" s="218"/>
      <c r="R651" s="218"/>
      <c r="S651" s="218"/>
      <c r="T651" s="218"/>
      <c r="U651" s="218"/>
      <c r="X651" s="219"/>
      <c r="AA651" s="56"/>
      <c r="AF651" s="56"/>
      <c r="AG651" s="14"/>
    </row>
    <row r="652" ht="15.75" hidden="1" customHeight="1">
      <c r="B652" s="216"/>
      <c r="C652" s="216"/>
      <c r="D652" s="56"/>
      <c r="E652" s="56"/>
      <c r="F652" s="56"/>
      <c r="H652" s="218"/>
      <c r="I652" s="218"/>
      <c r="J652" s="218"/>
      <c r="K652" s="218"/>
      <c r="L652" s="218"/>
      <c r="M652" s="218"/>
      <c r="N652" s="218"/>
      <c r="O652" s="218"/>
      <c r="P652" s="218"/>
      <c r="Q652" s="218"/>
      <c r="R652" s="218"/>
      <c r="S652" s="218"/>
      <c r="T652" s="218"/>
      <c r="U652" s="218"/>
      <c r="X652" s="219"/>
      <c r="AA652" s="56"/>
      <c r="AF652" s="56"/>
      <c r="AG652" s="14"/>
    </row>
    <row r="653" ht="15.75" hidden="1" customHeight="1">
      <c r="B653" s="216"/>
      <c r="C653" s="216"/>
      <c r="D653" s="56"/>
      <c r="E653" s="56"/>
      <c r="F653" s="56"/>
      <c r="H653" s="218"/>
      <c r="I653" s="218"/>
      <c r="J653" s="218"/>
      <c r="K653" s="218"/>
      <c r="L653" s="218"/>
      <c r="M653" s="218"/>
      <c r="N653" s="218"/>
      <c r="O653" s="218"/>
      <c r="P653" s="218"/>
      <c r="Q653" s="218"/>
      <c r="R653" s="218"/>
      <c r="S653" s="218"/>
      <c r="T653" s="218"/>
      <c r="U653" s="218"/>
      <c r="X653" s="219"/>
      <c r="AA653" s="56"/>
      <c r="AF653" s="56"/>
      <c r="AG653" s="14"/>
    </row>
    <row r="654" ht="15.75" hidden="1" customHeight="1">
      <c r="B654" s="216"/>
      <c r="C654" s="216"/>
      <c r="D654" s="56"/>
      <c r="E654" s="56"/>
      <c r="F654" s="56"/>
      <c r="H654" s="218"/>
      <c r="I654" s="218"/>
      <c r="J654" s="218"/>
      <c r="K654" s="218"/>
      <c r="L654" s="218"/>
      <c r="M654" s="218"/>
      <c r="N654" s="218"/>
      <c r="O654" s="218"/>
      <c r="P654" s="218"/>
      <c r="Q654" s="218"/>
      <c r="R654" s="218"/>
      <c r="S654" s="218"/>
      <c r="T654" s="218"/>
      <c r="U654" s="218"/>
      <c r="X654" s="219"/>
      <c r="AA654" s="56"/>
      <c r="AF654" s="56"/>
      <c r="AG654" s="14"/>
    </row>
    <row r="655" ht="15.75" hidden="1" customHeight="1">
      <c r="B655" s="216"/>
      <c r="C655" s="216"/>
      <c r="D655" s="56"/>
      <c r="E655" s="56"/>
      <c r="F655" s="56"/>
      <c r="H655" s="218"/>
      <c r="I655" s="218"/>
      <c r="J655" s="218"/>
      <c r="K655" s="218"/>
      <c r="L655" s="218"/>
      <c r="M655" s="218"/>
      <c r="N655" s="218"/>
      <c r="O655" s="218"/>
      <c r="P655" s="218"/>
      <c r="Q655" s="218"/>
      <c r="R655" s="218"/>
      <c r="S655" s="218"/>
      <c r="T655" s="218"/>
      <c r="U655" s="218"/>
      <c r="X655" s="219"/>
      <c r="AA655" s="56"/>
      <c r="AF655" s="56"/>
      <c r="AG655" s="14"/>
    </row>
    <row r="656" ht="15.75" hidden="1" customHeight="1">
      <c r="B656" s="216"/>
      <c r="C656" s="216"/>
      <c r="D656" s="56"/>
      <c r="E656" s="56"/>
      <c r="F656" s="56"/>
      <c r="H656" s="218"/>
      <c r="I656" s="218"/>
      <c r="J656" s="218"/>
      <c r="K656" s="218"/>
      <c r="L656" s="218"/>
      <c r="M656" s="218"/>
      <c r="N656" s="218"/>
      <c r="O656" s="218"/>
      <c r="P656" s="218"/>
      <c r="Q656" s="218"/>
      <c r="R656" s="218"/>
      <c r="S656" s="218"/>
      <c r="T656" s="218"/>
      <c r="U656" s="218"/>
      <c r="X656" s="219"/>
      <c r="AA656" s="56"/>
      <c r="AF656" s="56"/>
      <c r="AG656" s="14"/>
    </row>
    <row r="657" ht="15.75" hidden="1" customHeight="1">
      <c r="B657" s="216"/>
      <c r="C657" s="216"/>
      <c r="D657" s="56"/>
      <c r="E657" s="56"/>
      <c r="F657" s="56"/>
      <c r="H657" s="218"/>
      <c r="I657" s="218"/>
      <c r="J657" s="218"/>
      <c r="K657" s="218"/>
      <c r="L657" s="218"/>
      <c r="M657" s="218"/>
      <c r="N657" s="218"/>
      <c r="O657" s="218"/>
      <c r="P657" s="218"/>
      <c r="Q657" s="218"/>
      <c r="R657" s="218"/>
      <c r="S657" s="218"/>
      <c r="T657" s="218"/>
      <c r="U657" s="218"/>
      <c r="X657" s="219"/>
      <c r="AA657" s="56"/>
      <c r="AF657" s="56"/>
      <c r="AG657" s="14"/>
    </row>
    <row r="658" ht="15.75" hidden="1" customHeight="1">
      <c r="B658" s="216"/>
      <c r="C658" s="216"/>
      <c r="D658" s="56"/>
      <c r="E658" s="56"/>
      <c r="F658" s="56"/>
      <c r="H658" s="218"/>
      <c r="I658" s="218"/>
      <c r="J658" s="218"/>
      <c r="K658" s="218"/>
      <c r="L658" s="218"/>
      <c r="M658" s="218"/>
      <c r="N658" s="218"/>
      <c r="O658" s="218"/>
      <c r="P658" s="218"/>
      <c r="Q658" s="218"/>
      <c r="R658" s="218"/>
      <c r="S658" s="218"/>
      <c r="T658" s="218"/>
      <c r="U658" s="218"/>
      <c r="X658" s="219"/>
      <c r="AA658" s="56"/>
      <c r="AF658" s="56"/>
      <c r="AG658" s="14"/>
    </row>
    <row r="659" ht="15.75" hidden="1" customHeight="1">
      <c r="B659" s="216"/>
      <c r="C659" s="216"/>
      <c r="D659" s="56"/>
      <c r="E659" s="56"/>
      <c r="F659" s="56"/>
      <c r="H659" s="218"/>
      <c r="I659" s="218"/>
      <c r="J659" s="218"/>
      <c r="K659" s="218"/>
      <c r="L659" s="218"/>
      <c r="M659" s="218"/>
      <c r="N659" s="218"/>
      <c r="O659" s="218"/>
      <c r="P659" s="218"/>
      <c r="Q659" s="218"/>
      <c r="R659" s="218"/>
      <c r="S659" s="218"/>
      <c r="T659" s="218"/>
      <c r="U659" s="218"/>
      <c r="X659" s="219"/>
      <c r="AA659" s="56"/>
      <c r="AF659" s="56"/>
      <c r="AG659" s="14"/>
    </row>
    <row r="660" ht="15.75" hidden="1" customHeight="1">
      <c r="B660" s="216"/>
      <c r="C660" s="216"/>
      <c r="D660" s="56"/>
      <c r="E660" s="56"/>
      <c r="F660" s="56"/>
      <c r="H660" s="218"/>
      <c r="I660" s="218"/>
      <c r="J660" s="218"/>
      <c r="K660" s="218"/>
      <c r="L660" s="218"/>
      <c r="M660" s="218"/>
      <c r="N660" s="218"/>
      <c r="O660" s="218"/>
      <c r="P660" s="218"/>
      <c r="Q660" s="218"/>
      <c r="R660" s="218"/>
      <c r="S660" s="218"/>
      <c r="T660" s="218"/>
      <c r="U660" s="218"/>
      <c r="X660" s="219"/>
      <c r="AA660" s="56"/>
      <c r="AF660" s="56"/>
      <c r="AG660" s="14"/>
    </row>
    <row r="661" ht="15.75" hidden="1" customHeight="1">
      <c r="B661" s="216"/>
      <c r="C661" s="216"/>
      <c r="D661" s="56"/>
      <c r="E661" s="56"/>
      <c r="F661" s="56"/>
      <c r="H661" s="218"/>
      <c r="I661" s="218"/>
      <c r="J661" s="218"/>
      <c r="K661" s="218"/>
      <c r="L661" s="218"/>
      <c r="M661" s="218"/>
      <c r="N661" s="218"/>
      <c r="O661" s="218"/>
      <c r="P661" s="218"/>
      <c r="Q661" s="218"/>
      <c r="R661" s="218"/>
      <c r="S661" s="218"/>
      <c r="T661" s="218"/>
      <c r="U661" s="218"/>
      <c r="X661" s="219"/>
      <c r="AA661" s="56"/>
      <c r="AF661" s="56"/>
      <c r="AG661" s="14"/>
    </row>
    <row r="662" ht="15.75" hidden="1" customHeight="1">
      <c r="B662" s="216"/>
      <c r="C662" s="216"/>
      <c r="D662" s="56"/>
      <c r="E662" s="56"/>
      <c r="F662" s="56"/>
      <c r="H662" s="218"/>
      <c r="I662" s="218"/>
      <c r="J662" s="218"/>
      <c r="K662" s="218"/>
      <c r="L662" s="218"/>
      <c r="M662" s="218"/>
      <c r="N662" s="218"/>
      <c r="O662" s="218"/>
      <c r="P662" s="218"/>
      <c r="Q662" s="218"/>
      <c r="R662" s="218"/>
      <c r="S662" s="218"/>
      <c r="T662" s="218"/>
      <c r="U662" s="218"/>
      <c r="X662" s="219"/>
      <c r="AA662" s="56"/>
      <c r="AF662" s="56"/>
      <c r="AG662" s="14"/>
    </row>
    <row r="663" ht="15.75" hidden="1" customHeight="1">
      <c r="B663" s="216"/>
      <c r="C663" s="216"/>
      <c r="D663" s="56"/>
      <c r="E663" s="56"/>
      <c r="F663" s="56"/>
      <c r="H663" s="218"/>
      <c r="I663" s="218"/>
      <c r="J663" s="218"/>
      <c r="K663" s="218"/>
      <c r="L663" s="218"/>
      <c r="M663" s="218"/>
      <c r="N663" s="218"/>
      <c r="O663" s="218"/>
      <c r="P663" s="218"/>
      <c r="Q663" s="218"/>
      <c r="R663" s="218"/>
      <c r="S663" s="218"/>
      <c r="T663" s="218"/>
      <c r="U663" s="218"/>
      <c r="X663" s="219"/>
      <c r="AA663" s="56"/>
      <c r="AF663" s="56"/>
      <c r="AG663" s="14"/>
    </row>
    <row r="664" ht="15.75" hidden="1" customHeight="1">
      <c r="B664" s="216"/>
      <c r="C664" s="216"/>
      <c r="D664" s="56"/>
      <c r="E664" s="56"/>
      <c r="F664" s="56"/>
      <c r="H664" s="218"/>
      <c r="I664" s="218"/>
      <c r="J664" s="218"/>
      <c r="K664" s="218"/>
      <c r="L664" s="218"/>
      <c r="M664" s="218"/>
      <c r="N664" s="218"/>
      <c r="O664" s="218"/>
      <c r="P664" s="218"/>
      <c r="Q664" s="218"/>
      <c r="R664" s="218"/>
      <c r="S664" s="218"/>
      <c r="T664" s="218"/>
      <c r="U664" s="218"/>
      <c r="X664" s="219"/>
      <c r="AA664" s="56"/>
      <c r="AF664" s="56"/>
      <c r="AG664" s="14"/>
    </row>
    <row r="665" ht="15.75" hidden="1" customHeight="1">
      <c r="B665" s="216"/>
      <c r="C665" s="216"/>
      <c r="D665" s="56"/>
      <c r="E665" s="56"/>
      <c r="F665" s="56"/>
      <c r="H665" s="218"/>
      <c r="I665" s="218"/>
      <c r="J665" s="218"/>
      <c r="K665" s="218"/>
      <c r="L665" s="218"/>
      <c r="M665" s="218"/>
      <c r="N665" s="218"/>
      <c r="O665" s="218"/>
      <c r="P665" s="218"/>
      <c r="Q665" s="218"/>
      <c r="R665" s="218"/>
      <c r="S665" s="218"/>
      <c r="T665" s="218"/>
      <c r="U665" s="218"/>
      <c r="X665" s="219"/>
      <c r="AA665" s="56"/>
      <c r="AF665" s="56"/>
      <c r="AG665" s="14"/>
    </row>
    <row r="666" ht="15.75" hidden="1" customHeight="1">
      <c r="B666" s="216"/>
      <c r="C666" s="216"/>
      <c r="D666" s="56"/>
      <c r="E666" s="56"/>
      <c r="F666" s="56"/>
      <c r="H666" s="218"/>
      <c r="I666" s="218"/>
      <c r="J666" s="218"/>
      <c r="K666" s="218"/>
      <c r="L666" s="218"/>
      <c r="M666" s="218"/>
      <c r="N666" s="218"/>
      <c r="O666" s="218"/>
      <c r="P666" s="218"/>
      <c r="Q666" s="218"/>
      <c r="R666" s="218"/>
      <c r="S666" s="218"/>
      <c r="T666" s="218"/>
      <c r="U666" s="218"/>
      <c r="X666" s="219"/>
      <c r="AA666" s="56"/>
      <c r="AF666" s="56"/>
      <c r="AG666" s="14"/>
    </row>
    <row r="667" ht="15.75" hidden="1" customHeight="1">
      <c r="B667" s="216"/>
      <c r="C667" s="216"/>
      <c r="D667" s="56"/>
      <c r="E667" s="56"/>
      <c r="F667" s="56"/>
      <c r="H667" s="218"/>
      <c r="I667" s="218"/>
      <c r="J667" s="218"/>
      <c r="K667" s="218"/>
      <c r="L667" s="218"/>
      <c r="M667" s="218"/>
      <c r="N667" s="218"/>
      <c r="O667" s="218"/>
      <c r="P667" s="218"/>
      <c r="Q667" s="218"/>
      <c r="R667" s="218"/>
      <c r="S667" s="218"/>
      <c r="T667" s="218"/>
      <c r="U667" s="218"/>
      <c r="X667" s="219"/>
      <c r="AA667" s="56"/>
      <c r="AF667" s="56"/>
      <c r="AG667" s="14"/>
    </row>
    <row r="668" ht="15.75" hidden="1" customHeight="1">
      <c r="B668" s="216"/>
      <c r="C668" s="216"/>
      <c r="D668" s="56"/>
      <c r="E668" s="56"/>
      <c r="F668" s="56"/>
      <c r="H668" s="218"/>
      <c r="I668" s="218"/>
      <c r="J668" s="218"/>
      <c r="K668" s="218"/>
      <c r="L668" s="218"/>
      <c r="M668" s="218"/>
      <c r="N668" s="218"/>
      <c r="O668" s="218"/>
      <c r="P668" s="218"/>
      <c r="Q668" s="218"/>
      <c r="R668" s="218"/>
      <c r="S668" s="218"/>
      <c r="T668" s="218"/>
      <c r="U668" s="218"/>
      <c r="X668" s="219"/>
      <c r="AA668" s="56"/>
      <c r="AF668" s="56"/>
      <c r="AG668" s="14"/>
    </row>
    <row r="669" ht="15.75" hidden="1" customHeight="1">
      <c r="B669" s="216"/>
      <c r="C669" s="216"/>
      <c r="D669" s="56"/>
      <c r="E669" s="56"/>
      <c r="F669" s="56"/>
      <c r="H669" s="218"/>
      <c r="I669" s="218"/>
      <c r="J669" s="218"/>
      <c r="K669" s="218"/>
      <c r="L669" s="218"/>
      <c r="M669" s="218"/>
      <c r="N669" s="218"/>
      <c r="O669" s="218"/>
      <c r="P669" s="218"/>
      <c r="Q669" s="218"/>
      <c r="R669" s="218"/>
      <c r="S669" s="218"/>
      <c r="T669" s="218"/>
      <c r="U669" s="218"/>
      <c r="X669" s="219"/>
      <c r="AA669" s="56"/>
      <c r="AF669" s="56"/>
      <c r="AG669" s="14"/>
    </row>
    <row r="670" ht="15.75" hidden="1" customHeight="1">
      <c r="B670" s="216"/>
      <c r="C670" s="216"/>
      <c r="D670" s="56"/>
      <c r="E670" s="56"/>
      <c r="F670" s="56"/>
      <c r="H670" s="218"/>
      <c r="I670" s="218"/>
      <c r="J670" s="218"/>
      <c r="K670" s="218"/>
      <c r="L670" s="218"/>
      <c r="M670" s="218"/>
      <c r="N670" s="218"/>
      <c r="O670" s="218"/>
      <c r="P670" s="218"/>
      <c r="Q670" s="218"/>
      <c r="R670" s="218"/>
      <c r="S670" s="218"/>
      <c r="T670" s="218"/>
      <c r="U670" s="218"/>
      <c r="X670" s="219"/>
      <c r="AA670" s="56"/>
      <c r="AF670" s="56"/>
      <c r="AG670" s="14"/>
    </row>
    <row r="671" ht="15.75" hidden="1" customHeight="1">
      <c r="B671" s="216"/>
      <c r="C671" s="216"/>
      <c r="D671" s="56"/>
      <c r="E671" s="56"/>
      <c r="F671" s="56"/>
      <c r="H671" s="218"/>
      <c r="I671" s="218"/>
      <c r="J671" s="218"/>
      <c r="K671" s="218"/>
      <c r="L671" s="218"/>
      <c r="M671" s="218"/>
      <c r="N671" s="218"/>
      <c r="O671" s="218"/>
      <c r="P671" s="218"/>
      <c r="Q671" s="218"/>
      <c r="R671" s="218"/>
      <c r="S671" s="218"/>
      <c r="T671" s="218"/>
      <c r="U671" s="218"/>
      <c r="X671" s="219"/>
      <c r="AA671" s="56"/>
      <c r="AF671" s="56"/>
      <c r="AG671" s="14"/>
    </row>
    <row r="672" ht="15.75" hidden="1" customHeight="1">
      <c r="B672" s="216"/>
      <c r="C672" s="216"/>
      <c r="D672" s="56"/>
      <c r="E672" s="56"/>
      <c r="F672" s="56"/>
      <c r="H672" s="218"/>
      <c r="I672" s="218"/>
      <c r="J672" s="218"/>
      <c r="K672" s="218"/>
      <c r="L672" s="218"/>
      <c r="M672" s="218"/>
      <c r="N672" s="218"/>
      <c r="O672" s="218"/>
      <c r="P672" s="218"/>
      <c r="Q672" s="218"/>
      <c r="R672" s="218"/>
      <c r="S672" s="218"/>
      <c r="T672" s="218"/>
      <c r="U672" s="218"/>
      <c r="X672" s="219"/>
      <c r="AA672" s="56"/>
      <c r="AF672" s="56"/>
      <c r="AG672" s="14"/>
    </row>
    <row r="673" ht="15.75" hidden="1" customHeight="1">
      <c r="B673" s="216"/>
      <c r="C673" s="216"/>
      <c r="D673" s="56"/>
      <c r="E673" s="56"/>
      <c r="F673" s="56"/>
      <c r="H673" s="218"/>
      <c r="I673" s="218"/>
      <c r="J673" s="218"/>
      <c r="K673" s="218"/>
      <c r="L673" s="218"/>
      <c r="M673" s="218"/>
      <c r="N673" s="218"/>
      <c r="O673" s="218"/>
      <c r="P673" s="218"/>
      <c r="Q673" s="218"/>
      <c r="R673" s="218"/>
      <c r="S673" s="218"/>
      <c r="T673" s="218"/>
      <c r="U673" s="218"/>
      <c r="X673" s="219"/>
      <c r="AA673" s="56"/>
      <c r="AF673" s="56"/>
      <c r="AG673" s="14"/>
    </row>
    <row r="674" ht="15.75" hidden="1" customHeight="1">
      <c r="B674" s="216"/>
      <c r="C674" s="216"/>
      <c r="D674" s="56"/>
      <c r="E674" s="56"/>
      <c r="F674" s="56"/>
      <c r="H674" s="218"/>
      <c r="I674" s="218"/>
      <c r="J674" s="218"/>
      <c r="K674" s="218"/>
      <c r="L674" s="218"/>
      <c r="M674" s="218"/>
      <c r="N674" s="218"/>
      <c r="O674" s="218"/>
      <c r="P674" s="218"/>
      <c r="Q674" s="218"/>
      <c r="R674" s="218"/>
      <c r="S674" s="218"/>
      <c r="T674" s="218"/>
      <c r="U674" s="218"/>
      <c r="X674" s="219"/>
      <c r="AA674" s="56"/>
      <c r="AF674" s="56"/>
      <c r="AG674" s="14"/>
    </row>
    <row r="675" ht="15.75" hidden="1" customHeight="1">
      <c r="B675" s="216"/>
      <c r="C675" s="216"/>
      <c r="D675" s="56"/>
      <c r="E675" s="56"/>
      <c r="F675" s="56"/>
      <c r="H675" s="218"/>
      <c r="I675" s="218"/>
      <c r="J675" s="218"/>
      <c r="K675" s="218"/>
      <c r="L675" s="218"/>
      <c r="M675" s="218"/>
      <c r="N675" s="218"/>
      <c r="O675" s="218"/>
      <c r="P675" s="218"/>
      <c r="Q675" s="218"/>
      <c r="R675" s="218"/>
      <c r="S675" s="218"/>
      <c r="T675" s="218"/>
      <c r="U675" s="218"/>
      <c r="X675" s="219"/>
      <c r="AA675" s="56"/>
      <c r="AF675" s="56"/>
      <c r="AG675" s="14"/>
    </row>
    <row r="676" ht="15.75" hidden="1" customHeight="1">
      <c r="B676" s="216"/>
      <c r="C676" s="216"/>
      <c r="D676" s="56"/>
      <c r="E676" s="56"/>
      <c r="F676" s="56"/>
      <c r="H676" s="218"/>
      <c r="I676" s="218"/>
      <c r="J676" s="218"/>
      <c r="K676" s="218"/>
      <c r="L676" s="218"/>
      <c r="M676" s="218"/>
      <c r="N676" s="218"/>
      <c r="O676" s="218"/>
      <c r="P676" s="218"/>
      <c r="Q676" s="218"/>
      <c r="R676" s="218"/>
      <c r="S676" s="218"/>
      <c r="T676" s="218"/>
      <c r="U676" s="218"/>
      <c r="X676" s="219"/>
      <c r="AA676" s="56"/>
      <c r="AF676" s="56"/>
      <c r="AG676" s="14"/>
    </row>
    <row r="677" ht="15.75" hidden="1" customHeight="1">
      <c r="B677" s="216"/>
      <c r="C677" s="216"/>
      <c r="D677" s="56"/>
      <c r="E677" s="56"/>
      <c r="F677" s="56"/>
      <c r="H677" s="218"/>
      <c r="I677" s="218"/>
      <c r="J677" s="218"/>
      <c r="K677" s="218"/>
      <c r="L677" s="218"/>
      <c r="M677" s="218"/>
      <c r="N677" s="218"/>
      <c r="O677" s="218"/>
      <c r="P677" s="218"/>
      <c r="Q677" s="218"/>
      <c r="R677" s="218"/>
      <c r="S677" s="218"/>
      <c r="T677" s="218"/>
      <c r="U677" s="218"/>
      <c r="X677" s="219"/>
      <c r="AA677" s="56"/>
      <c r="AF677" s="56"/>
      <c r="AG677" s="14"/>
    </row>
    <row r="678" ht="15.75" hidden="1" customHeight="1">
      <c r="B678" s="216"/>
      <c r="C678" s="216"/>
      <c r="D678" s="56"/>
      <c r="E678" s="56"/>
      <c r="F678" s="56"/>
      <c r="H678" s="218"/>
      <c r="I678" s="218"/>
      <c r="J678" s="218"/>
      <c r="K678" s="218"/>
      <c r="L678" s="218"/>
      <c r="M678" s="218"/>
      <c r="N678" s="218"/>
      <c r="O678" s="218"/>
      <c r="P678" s="218"/>
      <c r="Q678" s="218"/>
      <c r="R678" s="218"/>
      <c r="S678" s="218"/>
      <c r="T678" s="218"/>
      <c r="U678" s="218"/>
      <c r="X678" s="219"/>
      <c r="AA678" s="56"/>
      <c r="AF678" s="56"/>
      <c r="AG678" s="14"/>
    </row>
    <row r="679" ht="15.75" hidden="1" customHeight="1">
      <c r="B679" s="216"/>
      <c r="C679" s="216"/>
      <c r="D679" s="56"/>
      <c r="E679" s="56"/>
      <c r="F679" s="56"/>
      <c r="H679" s="218"/>
      <c r="I679" s="218"/>
      <c r="J679" s="218"/>
      <c r="K679" s="218"/>
      <c r="L679" s="218"/>
      <c r="M679" s="218"/>
      <c r="N679" s="218"/>
      <c r="O679" s="218"/>
      <c r="P679" s="218"/>
      <c r="Q679" s="218"/>
      <c r="R679" s="218"/>
      <c r="S679" s="218"/>
      <c r="T679" s="218"/>
      <c r="U679" s="218"/>
      <c r="X679" s="219"/>
      <c r="AA679" s="56"/>
      <c r="AF679" s="56"/>
      <c r="AG679" s="14"/>
    </row>
    <row r="680" ht="15.75" hidden="1" customHeight="1">
      <c r="B680" s="216"/>
      <c r="C680" s="216"/>
      <c r="D680" s="56"/>
      <c r="E680" s="56"/>
      <c r="F680" s="56"/>
      <c r="H680" s="218"/>
      <c r="I680" s="218"/>
      <c r="J680" s="218"/>
      <c r="K680" s="218"/>
      <c r="L680" s="218"/>
      <c r="M680" s="218"/>
      <c r="N680" s="218"/>
      <c r="O680" s="218"/>
      <c r="P680" s="218"/>
      <c r="Q680" s="218"/>
      <c r="R680" s="218"/>
      <c r="S680" s="218"/>
      <c r="T680" s="218"/>
      <c r="U680" s="218"/>
      <c r="X680" s="219"/>
      <c r="AA680" s="56"/>
      <c r="AF680" s="56"/>
      <c r="AG680" s="14"/>
    </row>
    <row r="681" ht="15.75" hidden="1" customHeight="1">
      <c r="B681" s="216"/>
      <c r="C681" s="216"/>
      <c r="D681" s="56"/>
      <c r="E681" s="56"/>
      <c r="F681" s="56"/>
      <c r="H681" s="218"/>
      <c r="I681" s="218"/>
      <c r="J681" s="218"/>
      <c r="K681" s="218"/>
      <c r="L681" s="218"/>
      <c r="M681" s="218"/>
      <c r="N681" s="218"/>
      <c r="O681" s="218"/>
      <c r="P681" s="218"/>
      <c r="Q681" s="218"/>
      <c r="R681" s="218"/>
      <c r="S681" s="218"/>
      <c r="T681" s="218"/>
      <c r="U681" s="218"/>
      <c r="X681" s="219"/>
      <c r="AA681" s="56"/>
      <c r="AF681" s="56"/>
      <c r="AG681" s="14"/>
    </row>
    <row r="682" ht="15.75" hidden="1" customHeight="1">
      <c r="B682" s="216"/>
      <c r="C682" s="216"/>
      <c r="D682" s="56"/>
      <c r="E682" s="56"/>
      <c r="F682" s="56"/>
      <c r="H682" s="218"/>
      <c r="I682" s="218"/>
      <c r="J682" s="218"/>
      <c r="K682" s="218"/>
      <c r="L682" s="218"/>
      <c r="M682" s="218"/>
      <c r="N682" s="218"/>
      <c r="O682" s="218"/>
      <c r="P682" s="218"/>
      <c r="Q682" s="218"/>
      <c r="R682" s="218"/>
      <c r="S682" s="218"/>
      <c r="T682" s="218"/>
      <c r="U682" s="218"/>
      <c r="X682" s="219"/>
      <c r="AA682" s="56"/>
      <c r="AF682" s="56"/>
      <c r="AG682" s="14"/>
    </row>
    <row r="683" ht="15.75" hidden="1" customHeight="1">
      <c r="B683" s="216"/>
      <c r="C683" s="216"/>
      <c r="D683" s="56"/>
      <c r="E683" s="56"/>
      <c r="F683" s="56"/>
      <c r="H683" s="218"/>
      <c r="I683" s="218"/>
      <c r="J683" s="218"/>
      <c r="K683" s="218"/>
      <c r="L683" s="218"/>
      <c r="M683" s="218"/>
      <c r="N683" s="218"/>
      <c r="O683" s="218"/>
      <c r="P683" s="218"/>
      <c r="Q683" s="218"/>
      <c r="R683" s="218"/>
      <c r="S683" s="218"/>
      <c r="T683" s="218"/>
      <c r="U683" s="218"/>
      <c r="X683" s="219"/>
      <c r="AA683" s="56"/>
      <c r="AF683" s="56"/>
      <c r="AG683" s="14"/>
    </row>
    <row r="684" ht="15.75" hidden="1" customHeight="1">
      <c r="B684" s="216"/>
      <c r="C684" s="216"/>
      <c r="D684" s="56"/>
      <c r="E684" s="56"/>
      <c r="F684" s="56"/>
      <c r="H684" s="218"/>
      <c r="I684" s="218"/>
      <c r="J684" s="218"/>
      <c r="K684" s="218"/>
      <c r="L684" s="218"/>
      <c r="M684" s="218"/>
      <c r="N684" s="218"/>
      <c r="O684" s="218"/>
      <c r="P684" s="218"/>
      <c r="Q684" s="218"/>
      <c r="R684" s="218"/>
      <c r="S684" s="218"/>
      <c r="T684" s="218"/>
      <c r="U684" s="218"/>
      <c r="X684" s="219"/>
      <c r="AA684" s="56"/>
      <c r="AF684" s="56"/>
      <c r="AG684" s="14"/>
    </row>
    <row r="685" ht="15.75" hidden="1" customHeight="1">
      <c r="B685" s="216"/>
      <c r="C685" s="216"/>
      <c r="D685" s="56"/>
      <c r="E685" s="56"/>
      <c r="F685" s="56"/>
      <c r="H685" s="218"/>
      <c r="I685" s="218"/>
      <c r="J685" s="218"/>
      <c r="K685" s="218"/>
      <c r="L685" s="218"/>
      <c r="M685" s="218"/>
      <c r="N685" s="218"/>
      <c r="O685" s="218"/>
      <c r="P685" s="218"/>
      <c r="Q685" s="218"/>
      <c r="R685" s="218"/>
      <c r="S685" s="218"/>
      <c r="T685" s="218"/>
      <c r="U685" s="218"/>
      <c r="X685" s="219"/>
      <c r="AA685" s="56"/>
      <c r="AF685" s="56"/>
      <c r="AG685" s="14"/>
    </row>
    <row r="686" ht="15.75" hidden="1" customHeight="1">
      <c r="B686" s="216"/>
      <c r="C686" s="216"/>
      <c r="D686" s="56"/>
      <c r="E686" s="56"/>
      <c r="F686" s="56"/>
      <c r="H686" s="218"/>
      <c r="I686" s="218"/>
      <c r="J686" s="218"/>
      <c r="K686" s="218"/>
      <c r="L686" s="218"/>
      <c r="M686" s="218"/>
      <c r="N686" s="218"/>
      <c r="O686" s="218"/>
      <c r="P686" s="218"/>
      <c r="Q686" s="218"/>
      <c r="R686" s="218"/>
      <c r="S686" s="218"/>
      <c r="T686" s="218"/>
      <c r="U686" s="218"/>
      <c r="X686" s="219"/>
      <c r="AA686" s="56"/>
      <c r="AF686" s="56"/>
      <c r="AG686" s="14"/>
    </row>
    <row r="687" ht="15.75" hidden="1" customHeight="1">
      <c r="B687" s="216"/>
      <c r="C687" s="216"/>
      <c r="D687" s="56"/>
      <c r="E687" s="56"/>
      <c r="F687" s="56"/>
      <c r="H687" s="218"/>
      <c r="I687" s="218"/>
      <c r="J687" s="218"/>
      <c r="K687" s="218"/>
      <c r="L687" s="218"/>
      <c r="M687" s="218"/>
      <c r="N687" s="218"/>
      <c r="O687" s="218"/>
      <c r="P687" s="218"/>
      <c r="Q687" s="218"/>
      <c r="R687" s="218"/>
      <c r="S687" s="218"/>
      <c r="T687" s="218"/>
      <c r="U687" s="218"/>
      <c r="X687" s="219"/>
      <c r="AA687" s="56"/>
      <c r="AF687" s="56"/>
      <c r="AG687" s="14"/>
    </row>
    <row r="688" ht="15.75" hidden="1" customHeight="1">
      <c r="B688" s="216"/>
      <c r="C688" s="216"/>
      <c r="D688" s="56"/>
      <c r="E688" s="56"/>
      <c r="F688" s="56"/>
      <c r="H688" s="218"/>
      <c r="I688" s="218"/>
      <c r="J688" s="218"/>
      <c r="K688" s="218"/>
      <c r="L688" s="218"/>
      <c r="M688" s="218"/>
      <c r="N688" s="218"/>
      <c r="O688" s="218"/>
      <c r="P688" s="218"/>
      <c r="Q688" s="218"/>
      <c r="R688" s="218"/>
      <c r="S688" s="218"/>
      <c r="T688" s="218"/>
      <c r="U688" s="218"/>
      <c r="X688" s="219"/>
      <c r="AA688" s="56"/>
      <c r="AF688" s="56"/>
      <c r="AG688" s="14"/>
    </row>
    <row r="689" ht="15.75" hidden="1" customHeight="1">
      <c r="B689" s="216"/>
      <c r="C689" s="216"/>
      <c r="D689" s="56"/>
      <c r="E689" s="56"/>
      <c r="F689" s="56"/>
      <c r="H689" s="218"/>
      <c r="I689" s="218"/>
      <c r="J689" s="218"/>
      <c r="K689" s="218"/>
      <c r="L689" s="218"/>
      <c r="M689" s="218"/>
      <c r="N689" s="218"/>
      <c r="O689" s="218"/>
      <c r="P689" s="218"/>
      <c r="Q689" s="218"/>
      <c r="R689" s="218"/>
      <c r="S689" s="218"/>
      <c r="T689" s="218"/>
      <c r="U689" s="218"/>
      <c r="X689" s="219"/>
      <c r="AA689" s="56"/>
      <c r="AF689" s="56"/>
      <c r="AG689" s="14"/>
    </row>
    <row r="690" ht="15.75" hidden="1" customHeight="1">
      <c r="B690" s="216"/>
      <c r="C690" s="216"/>
      <c r="D690" s="56"/>
      <c r="E690" s="56"/>
      <c r="F690" s="56"/>
      <c r="H690" s="218"/>
      <c r="I690" s="218"/>
      <c r="J690" s="218"/>
      <c r="K690" s="218"/>
      <c r="L690" s="218"/>
      <c r="M690" s="218"/>
      <c r="N690" s="218"/>
      <c r="O690" s="218"/>
      <c r="P690" s="218"/>
      <c r="Q690" s="218"/>
      <c r="R690" s="218"/>
      <c r="S690" s="218"/>
      <c r="T690" s="218"/>
      <c r="U690" s="218"/>
      <c r="X690" s="219"/>
      <c r="AA690" s="56"/>
      <c r="AF690" s="56"/>
      <c r="AG690" s="14"/>
    </row>
    <row r="691" ht="15.75" hidden="1" customHeight="1">
      <c r="B691" s="216"/>
      <c r="C691" s="216"/>
      <c r="D691" s="56"/>
      <c r="E691" s="56"/>
      <c r="F691" s="56"/>
      <c r="H691" s="218"/>
      <c r="I691" s="218"/>
      <c r="J691" s="218"/>
      <c r="K691" s="218"/>
      <c r="L691" s="218"/>
      <c r="M691" s="218"/>
      <c r="N691" s="218"/>
      <c r="O691" s="218"/>
      <c r="P691" s="218"/>
      <c r="Q691" s="218"/>
      <c r="R691" s="218"/>
      <c r="S691" s="218"/>
      <c r="T691" s="218"/>
      <c r="U691" s="218"/>
      <c r="X691" s="219"/>
      <c r="AA691" s="56"/>
      <c r="AF691" s="56"/>
      <c r="AG691" s="14"/>
    </row>
    <row r="692" ht="15.75" hidden="1" customHeight="1">
      <c r="B692" s="216"/>
      <c r="C692" s="216"/>
      <c r="D692" s="56"/>
      <c r="E692" s="56"/>
      <c r="F692" s="56"/>
      <c r="H692" s="218"/>
      <c r="I692" s="218"/>
      <c r="J692" s="218"/>
      <c r="K692" s="218"/>
      <c r="L692" s="218"/>
      <c r="M692" s="218"/>
      <c r="N692" s="218"/>
      <c r="O692" s="218"/>
      <c r="P692" s="218"/>
      <c r="Q692" s="218"/>
      <c r="R692" s="218"/>
      <c r="S692" s="218"/>
      <c r="T692" s="218"/>
      <c r="U692" s="218"/>
      <c r="X692" s="219"/>
      <c r="AA692" s="56"/>
      <c r="AF692" s="56"/>
      <c r="AG692" s="14"/>
    </row>
    <row r="693" ht="15.75" hidden="1" customHeight="1">
      <c r="B693" s="216"/>
      <c r="C693" s="216"/>
      <c r="D693" s="56"/>
      <c r="E693" s="56"/>
      <c r="F693" s="56"/>
      <c r="H693" s="218"/>
      <c r="I693" s="218"/>
      <c r="J693" s="218"/>
      <c r="K693" s="218"/>
      <c r="L693" s="218"/>
      <c r="M693" s="218"/>
      <c r="N693" s="218"/>
      <c r="O693" s="218"/>
      <c r="P693" s="218"/>
      <c r="Q693" s="218"/>
      <c r="R693" s="218"/>
      <c r="S693" s="218"/>
      <c r="T693" s="218"/>
      <c r="U693" s="218"/>
      <c r="X693" s="219"/>
      <c r="AA693" s="56"/>
      <c r="AF693" s="56"/>
      <c r="AG693" s="14"/>
    </row>
    <row r="694" ht="15.75" hidden="1" customHeight="1">
      <c r="B694" s="216"/>
      <c r="C694" s="216"/>
      <c r="D694" s="56"/>
      <c r="E694" s="56"/>
      <c r="F694" s="56"/>
      <c r="H694" s="218"/>
      <c r="I694" s="218"/>
      <c r="J694" s="218"/>
      <c r="K694" s="218"/>
      <c r="L694" s="218"/>
      <c r="M694" s="218"/>
      <c r="N694" s="218"/>
      <c r="O694" s="218"/>
      <c r="P694" s="218"/>
      <c r="Q694" s="218"/>
      <c r="R694" s="218"/>
      <c r="S694" s="218"/>
      <c r="T694" s="218"/>
      <c r="U694" s="218"/>
      <c r="X694" s="219"/>
      <c r="AA694" s="56"/>
      <c r="AF694" s="56"/>
      <c r="AG694" s="14"/>
    </row>
    <row r="695" ht="15.75" hidden="1" customHeight="1">
      <c r="B695" s="216"/>
      <c r="C695" s="216"/>
      <c r="D695" s="56"/>
      <c r="E695" s="56"/>
      <c r="F695" s="56"/>
      <c r="H695" s="218"/>
      <c r="I695" s="218"/>
      <c r="J695" s="218"/>
      <c r="K695" s="218"/>
      <c r="L695" s="218"/>
      <c r="M695" s="218"/>
      <c r="N695" s="218"/>
      <c r="O695" s="218"/>
      <c r="P695" s="218"/>
      <c r="Q695" s="218"/>
      <c r="R695" s="218"/>
      <c r="S695" s="218"/>
      <c r="T695" s="218"/>
      <c r="U695" s="218"/>
      <c r="X695" s="219"/>
      <c r="AA695" s="56"/>
      <c r="AF695" s="56"/>
      <c r="AG695" s="14"/>
    </row>
    <row r="696" ht="15.75" hidden="1" customHeight="1">
      <c r="B696" s="216"/>
      <c r="C696" s="216"/>
      <c r="D696" s="56"/>
      <c r="E696" s="56"/>
      <c r="F696" s="56"/>
      <c r="H696" s="218"/>
      <c r="I696" s="218"/>
      <c r="J696" s="218"/>
      <c r="K696" s="218"/>
      <c r="L696" s="218"/>
      <c r="M696" s="218"/>
      <c r="N696" s="218"/>
      <c r="O696" s="218"/>
      <c r="P696" s="218"/>
      <c r="Q696" s="218"/>
      <c r="R696" s="218"/>
      <c r="S696" s="218"/>
      <c r="T696" s="218"/>
      <c r="U696" s="218"/>
      <c r="X696" s="219"/>
      <c r="AA696" s="56"/>
      <c r="AF696" s="56"/>
      <c r="AG696" s="14"/>
    </row>
    <row r="697" ht="15.75" hidden="1" customHeight="1">
      <c r="B697" s="216"/>
      <c r="C697" s="216"/>
      <c r="D697" s="56"/>
      <c r="E697" s="56"/>
      <c r="F697" s="56"/>
      <c r="H697" s="218"/>
      <c r="I697" s="218"/>
      <c r="J697" s="218"/>
      <c r="K697" s="218"/>
      <c r="L697" s="218"/>
      <c r="M697" s="218"/>
      <c r="N697" s="218"/>
      <c r="O697" s="218"/>
      <c r="P697" s="218"/>
      <c r="Q697" s="218"/>
      <c r="R697" s="218"/>
      <c r="S697" s="218"/>
      <c r="T697" s="218"/>
      <c r="U697" s="218"/>
      <c r="X697" s="219"/>
      <c r="AA697" s="56"/>
      <c r="AF697" s="56"/>
      <c r="AG697" s="14"/>
    </row>
    <row r="698" ht="15.75" hidden="1" customHeight="1">
      <c r="B698" s="216"/>
      <c r="C698" s="216"/>
      <c r="D698" s="56"/>
      <c r="E698" s="56"/>
      <c r="F698" s="56"/>
      <c r="H698" s="218"/>
      <c r="I698" s="218"/>
      <c r="J698" s="218"/>
      <c r="K698" s="218"/>
      <c r="L698" s="218"/>
      <c r="M698" s="218"/>
      <c r="N698" s="218"/>
      <c r="O698" s="218"/>
      <c r="P698" s="218"/>
      <c r="Q698" s="218"/>
      <c r="R698" s="218"/>
      <c r="S698" s="218"/>
      <c r="T698" s="218"/>
      <c r="U698" s="218"/>
      <c r="X698" s="219"/>
      <c r="AA698" s="56"/>
      <c r="AF698" s="56"/>
      <c r="AG698" s="14"/>
    </row>
    <row r="699" ht="15.75" hidden="1" customHeight="1">
      <c r="B699" s="216"/>
      <c r="C699" s="216"/>
      <c r="D699" s="56"/>
      <c r="E699" s="56"/>
      <c r="F699" s="56"/>
      <c r="H699" s="218"/>
      <c r="I699" s="218"/>
      <c r="J699" s="218"/>
      <c r="K699" s="218"/>
      <c r="L699" s="218"/>
      <c r="M699" s="218"/>
      <c r="N699" s="218"/>
      <c r="O699" s="218"/>
      <c r="P699" s="218"/>
      <c r="Q699" s="218"/>
      <c r="R699" s="218"/>
      <c r="S699" s="218"/>
      <c r="T699" s="218"/>
      <c r="U699" s="218"/>
      <c r="X699" s="219"/>
      <c r="AA699" s="56"/>
      <c r="AF699" s="56"/>
      <c r="AG699" s="14"/>
    </row>
    <row r="700" ht="15.75" hidden="1" customHeight="1">
      <c r="B700" s="216"/>
      <c r="C700" s="216"/>
      <c r="D700" s="56"/>
      <c r="E700" s="56"/>
      <c r="F700" s="56"/>
      <c r="H700" s="218"/>
      <c r="I700" s="218"/>
      <c r="J700" s="218"/>
      <c r="K700" s="218"/>
      <c r="L700" s="218"/>
      <c r="M700" s="218"/>
      <c r="N700" s="218"/>
      <c r="O700" s="218"/>
      <c r="P700" s="218"/>
      <c r="Q700" s="218"/>
      <c r="R700" s="218"/>
      <c r="S700" s="218"/>
      <c r="T700" s="218"/>
      <c r="U700" s="218"/>
      <c r="X700" s="219"/>
      <c r="AA700" s="56"/>
      <c r="AF700" s="56"/>
      <c r="AG700" s="14"/>
    </row>
    <row r="701" ht="15.75" hidden="1" customHeight="1">
      <c r="B701" s="216"/>
      <c r="C701" s="216"/>
      <c r="D701" s="56"/>
      <c r="E701" s="56"/>
      <c r="F701" s="56"/>
      <c r="H701" s="218"/>
      <c r="I701" s="218"/>
      <c r="J701" s="218"/>
      <c r="K701" s="218"/>
      <c r="L701" s="218"/>
      <c r="M701" s="218"/>
      <c r="N701" s="218"/>
      <c r="O701" s="218"/>
      <c r="P701" s="218"/>
      <c r="Q701" s="218"/>
      <c r="R701" s="218"/>
      <c r="S701" s="218"/>
      <c r="T701" s="218"/>
      <c r="U701" s="218"/>
      <c r="X701" s="219"/>
      <c r="AA701" s="56"/>
      <c r="AF701" s="56"/>
      <c r="AG701" s="14"/>
    </row>
    <row r="702" ht="15.75" hidden="1" customHeight="1">
      <c r="B702" s="216"/>
      <c r="C702" s="216"/>
      <c r="D702" s="56"/>
      <c r="E702" s="56"/>
      <c r="F702" s="56"/>
      <c r="H702" s="218"/>
      <c r="I702" s="218"/>
      <c r="J702" s="218"/>
      <c r="K702" s="218"/>
      <c r="L702" s="218"/>
      <c r="M702" s="218"/>
      <c r="N702" s="218"/>
      <c r="O702" s="218"/>
      <c r="P702" s="218"/>
      <c r="Q702" s="218"/>
      <c r="R702" s="218"/>
      <c r="S702" s="218"/>
      <c r="T702" s="218"/>
      <c r="U702" s="218"/>
      <c r="X702" s="219"/>
      <c r="AA702" s="56"/>
      <c r="AF702" s="56"/>
      <c r="AG702" s="14"/>
    </row>
    <row r="703" ht="15.75" hidden="1" customHeight="1">
      <c r="B703" s="216"/>
      <c r="C703" s="216"/>
      <c r="D703" s="56"/>
      <c r="E703" s="56"/>
      <c r="F703" s="56"/>
      <c r="H703" s="218"/>
      <c r="I703" s="218"/>
      <c r="J703" s="218"/>
      <c r="K703" s="218"/>
      <c r="L703" s="218"/>
      <c r="M703" s="218"/>
      <c r="N703" s="218"/>
      <c r="O703" s="218"/>
      <c r="P703" s="218"/>
      <c r="Q703" s="218"/>
      <c r="R703" s="218"/>
      <c r="S703" s="218"/>
      <c r="T703" s="218"/>
      <c r="U703" s="218"/>
      <c r="X703" s="219"/>
      <c r="AA703" s="56"/>
      <c r="AF703" s="56"/>
      <c r="AG703" s="14"/>
    </row>
    <row r="704" ht="15.75" hidden="1" customHeight="1">
      <c r="B704" s="216"/>
      <c r="C704" s="216"/>
      <c r="D704" s="56"/>
      <c r="E704" s="56"/>
      <c r="F704" s="56"/>
      <c r="H704" s="218"/>
      <c r="I704" s="218"/>
      <c r="J704" s="218"/>
      <c r="K704" s="218"/>
      <c r="L704" s="218"/>
      <c r="M704" s="218"/>
      <c r="N704" s="218"/>
      <c r="O704" s="218"/>
      <c r="P704" s="218"/>
      <c r="Q704" s="218"/>
      <c r="R704" s="218"/>
      <c r="S704" s="218"/>
      <c r="T704" s="218"/>
      <c r="U704" s="218"/>
      <c r="X704" s="219"/>
      <c r="AA704" s="56"/>
      <c r="AF704" s="56"/>
      <c r="AG704" s="14"/>
    </row>
    <row r="705" ht="15.75" hidden="1" customHeight="1">
      <c r="B705" s="216"/>
      <c r="C705" s="216"/>
      <c r="D705" s="56"/>
      <c r="E705" s="56"/>
      <c r="F705" s="56"/>
      <c r="H705" s="218"/>
      <c r="I705" s="218"/>
      <c r="J705" s="218"/>
      <c r="K705" s="218"/>
      <c r="L705" s="218"/>
      <c r="M705" s="218"/>
      <c r="N705" s="218"/>
      <c r="O705" s="218"/>
      <c r="P705" s="218"/>
      <c r="Q705" s="218"/>
      <c r="R705" s="218"/>
      <c r="S705" s="218"/>
      <c r="T705" s="218"/>
      <c r="U705" s="218"/>
      <c r="X705" s="219"/>
      <c r="AA705" s="56"/>
      <c r="AF705" s="56"/>
      <c r="AG705" s="14"/>
    </row>
    <row r="706" ht="15.75" hidden="1" customHeight="1">
      <c r="B706" s="216"/>
      <c r="C706" s="216"/>
      <c r="D706" s="56"/>
      <c r="E706" s="56"/>
      <c r="F706" s="56"/>
      <c r="H706" s="218"/>
      <c r="I706" s="218"/>
      <c r="J706" s="218"/>
      <c r="K706" s="218"/>
      <c r="L706" s="218"/>
      <c r="M706" s="218"/>
      <c r="N706" s="218"/>
      <c r="O706" s="218"/>
      <c r="P706" s="218"/>
      <c r="Q706" s="218"/>
      <c r="R706" s="218"/>
      <c r="S706" s="218"/>
      <c r="T706" s="218"/>
      <c r="U706" s="218"/>
      <c r="X706" s="219"/>
      <c r="AA706" s="56"/>
      <c r="AF706" s="56"/>
      <c r="AG706" s="14"/>
    </row>
    <row r="707" ht="15.75" hidden="1" customHeight="1">
      <c r="B707" s="216"/>
      <c r="C707" s="216"/>
      <c r="D707" s="56"/>
      <c r="E707" s="56"/>
      <c r="F707" s="56"/>
      <c r="H707" s="218"/>
      <c r="I707" s="218"/>
      <c r="J707" s="218"/>
      <c r="K707" s="218"/>
      <c r="L707" s="218"/>
      <c r="M707" s="218"/>
      <c r="N707" s="218"/>
      <c r="O707" s="218"/>
      <c r="P707" s="218"/>
      <c r="Q707" s="218"/>
      <c r="R707" s="218"/>
      <c r="S707" s="218"/>
      <c r="T707" s="218"/>
      <c r="U707" s="218"/>
      <c r="X707" s="219"/>
      <c r="AA707" s="56"/>
      <c r="AF707" s="56"/>
      <c r="AG707" s="14"/>
    </row>
    <row r="708" ht="15.75" hidden="1" customHeight="1">
      <c r="B708" s="216"/>
      <c r="C708" s="216"/>
      <c r="D708" s="56"/>
      <c r="E708" s="56"/>
      <c r="F708" s="56"/>
      <c r="H708" s="218"/>
      <c r="I708" s="218"/>
      <c r="J708" s="218"/>
      <c r="K708" s="218"/>
      <c r="L708" s="218"/>
      <c r="M708" s="218"/>
      <c r="N708" s="218"/>
      <c r="O708" s="218"/>
      <c r="P708" s="218"/>
      <c r="Q708" s="218"/>
      <c r="R708" s="218"/>
      <c r="S708" s="218"/>
      <c r="T708" s="218"/>
      <c r="U708" s="218"/>
      <c r="X708" s="219"/>
      <c r="AA708" s="56"/>
      <c r="AF708" s="56"/>
      <c r="AG708" s="14"/>
    </row>
    <row r="709" ht="15.75" hidden="1" customHeight="1">
      <c r="B709" s="216"/>
      <c r="C709" s="216"/>
      <c r="D709" s="56"/>
      <c r="E709" s="56"/>
      <c r="F709" s="56"/>
      <c r="H709" s="218"/>
      <c r="I709" s="218"/>
      <c r="J709" s="218"/>
      <c r="K709" s="218"/>
      <c r="L709" s="218"/>
      <c r="M709" s="218"/>
      <c r="N709" s="218"/>
      <c r="O709" s="218"/>
      <c r="P709" s="218"/>
      <c r="Q709" s="218"/>
      <c r="R709" s="218"/>
      <c r="S709" s="218"/>
      <c r="T709" s="218"/>
      <c r="U709" s="218"/>
      <c r="X709" s="219"/>
      <c r="AA709" s="56"/>
      <c r="AF709" s="56"/>
      <c r="AG709" s="14"/>
    </row>
    <row r="710" ht="15.75" hidden="1" customHeight="1">
      <c r="B710" s="216"/>
      <c r="C710" s="216"/>
      <c r="D710" s="56"/>
      <c r="E710" s="56"/>
      <c r="F710" s="56"/>
      <c r="H710" s="218"/>
      <c r="I710" s="218"/>
      <c r="J710" s="218"/>
      <c r="K710" s="218"/>
      <c r="L710" s="218"/>
      <c r="M710" s="218"/>
      <c r="N710" s="218"/>
      <c r="O710" s="218"/>
      <c r="P710" s="218"/>
      <c r="Q710" s="218"/>
      <c r="R710" s="218"/>
      <c r="S710" s="218"/>
      <c r="T710" s="218"/>
      <c r="U710" s="218"/>
      <c r="X710" s="219"/>
      <c r="AA710" s="56"/>
      <c r="AF710" s="56"/>
      <c r="AG710" s="14"/>
    </row>
    <row r="711" ht="15.75" hidden="1" customHeight="1">
      <c r="B711" s="216"/>
      <c r="C711" s="216"/>
      <c r="D711" s="56"/>
      <c r="E711" s="56"/>
      <c r="F711" s="56"/>
      <c r="H711" s="218"/>
      <c r="I711" s="218"/>
      <c r="J711" s="218"/>
      <c r="K711" s="218"/>
      <c r="L711" s="218"/>
      <c r="M711" s="218"/>
      <c r="N711" s="218"/>
      <c r="O711" s="218"/>
      <c r="P711" s="218"/>
      <c r="Q711" s="218"/>
      <c r="R711" s="218"/>
      <c r="S711" s="218"/>
      <c r="T711" s="218"/>
      <c r="U711" s="218"/>
      <c r="X711" s="219"/>
      <c r="AA711" s="56"/>
      <c r="AF711" s="56"/>
      <c r="AG711" s="14"/>
    </row>
    <row r="712" ht="15.75" hidden="1" customHeight="1">
      <c r="B712" s="216"/>
      <c r="C712" s="216"/>
      <c r="D712" s="56"/>
      <c r="E712" s="56"/>
      <c r="F712" s="56"/>
      <c r="H712" s="218"/>
      <c r="I712" s="218"/>
      <c r="J712" s="218"/>
      <c r="K712" s="218"/>
      <c r="L712" s="218"/>
      <c r="M712" s="218"/>
      <c r="N712" s="218"/>
      <c r="O712" s="218"/>
      <c r="P712" s="218"/>
      <c r="Q712" s="218"/>
      <c r="R712" s="218"/>
      <c r="S712" s="218"/>
      <c r="T712" s="218"/>
      <c r="U712" s="218"/>
      <c r="X712" s="219"/>
      <c r="AA712" s="56"/>
      <c r="AF712" s="56"/>
      <c r="AG712" s="14"/>
    </row>
    <row r="713" ht="15.75" hidden="1" customHeight="1">
      <c r="B713" s="216"/>
      <c r="C713" s="216"/>
      <c r="D713" s="56"/>
      <c r="E713" s="56"/>
      <c r="F713" s="56"/>
      <c r="H713" s="218"/>
      <c r="I713" s="218"/>
      <c r="J713" s="218"/>
      <c r="K713" s="218"/>
      <c r="L713" s="218"/>
      <c r="M713" s="218"/>
      <c r="N713" s="218"/>
      <c r="O713" s="218"/>
      <c r="P713" s="218"/>
      <c r="Q713" s="218"/>
      <c r="R713" s="218"/>
      <c r="S713" s="218"/>
      <c r="T713" s="218"/>
      <c r="U713" s="218"/>
      <c r="X713" s="219"/>
      <c r="AA713" s="56"/>
      <c r="AF713" s="56"/>
      <c r="AG713" s="14"/>
    </row>
    <row r="714" ht="15.75" hidden="1" customHeight="1">
      <c r="B714" s="216"/>
      <c r="C714" s="216"/>
      <c r="D714" s="56"/>
      <c r="E714" s="56"/>
      <c r="F714" s="56"/>
      <c r="H714" s="218"/>
      <c r="I714" s="218"/>
      <c r="J714" s="218"/>
      <c r="K714" s="218"/>
      <c r="L714" s="218"/>
      <c r="M714" s="218"/>
      <c r="N714" s="218"/>
      <c r="O714" s="218"/>
      <c r="P714" s="218"/>
      <c r="Q714" s="218"/>
      <c r="R714" s="218"/>
      <c r="S714" s="218"/>
      <c r="T714" s="218"/>
      <c r="U714" s="218"/>
      <c r="X714" s="219"/>
      <c r="AA714" s="56"/>
      <c r="AF714" s="56"/>
      <c r="AG714" s="14"/>
    </row>
    <row r="715" ht="15.75" hidden="1" customHeight="1">
      <c r="B715" s="216"/>
      <c r="C715" s="216"/>
      <c r="D715" s="56"/>
      <c r="E715" s="56"/>
      <c r="F715" s="56"/>
      <c r="H715" s="218"/>
      <c r="I715" s="218"/>
      <c r="J715" s="218"/>
      <c r="K715" s="218"/>
      <c r="L715" s="218"/>
      <c r="M715" s="218"/>
      <c r="N715" s="218"/>
      <c r="O715" s="218"/>
      <c r="P715" s="218"/>
      <c r="Q715" s="218"/>
      <c r="R715" s="218"/>
      <c r="S715" s="218"/>
      <c r="T715" s="218"/>
      <c r="U715" s="218"/>
      <c r="X715" s="219"/>
      <c r="AA715" s="56"/>
      <c r="AF715" s="56"/>
      <c r="AG715" s="14"/>
    </row>
    <row r="716" ht="15.75" hidden="1" customHeight="1">
      <c r="B716" s="216"/>
      <c r="C716" s="216"/>
      <c r="D716" s="56"/>
      <c r="E716" s="56"/>
      <c r="F716" s="56"/>
      <c r="H716" s="218"/>
      <c r="I716" s="218"/>
      <c r="J716" s="218"/>
      <c r="K716" s="218"/>
      <c r="L716" s="218"/>
      <c r="M716" s="218"/>
      <c r="N716" s="218"/>
      <c r="O716" s="218"/>
      <c r="P716" s="218"/>
      <c r="Q716" s="218"/>
      <c r="R716" s="218"/>
      <c r="S716" s="218"/>
      <c r="T716" s="218"/>
      <c r="U716" s="218"/>
      <c r="X716" s="219"/>
      <c r="AA716" s="56"/>
      <c r="AF716" s="56"/>
      <c r="AG716" s="14"/>
    </row>
    <row r="717" ht="15.75" hidden="1" customHeight="1">
      <c r="B717" s="216"/>
      <c r="C717" s="216"/>
      <c r="D717" s="56"/>
      <c r="E717" s="56"/>
      <c r="F717" s="56"/>
      <c r="H717" s="218"/>
      <c r="I717" s="218"/>
      <c r="J717" s="218"/>
      <c r="K717" s="218"/>
      <c r="L717" s="218"/>
      <c r="M717" s="218"/>
      <c r="N717" s="218"/>
      <c r="O717" s="218"/>
      <c r="P717" s="218"/>
      <c r="Q717" s="218"/>
      <c r="R717" s="218"/>
      <c r="S717" s="218"/>
      <c r="T717" s="218"/>
      <c r="U717" s="218"/>
      <c r="X717" s="219"/>
      <c r="AA717" s="56"/>
      <c r="AF717" s="56"/>
      <c r="AG717" s="14"/>
    </row>
    <row r="718" ht="15.75" hidden="1" customHeight="1">
      <c r="B718" s="216"/>
      <c r="C718" s="216"/>
      <c r="D718" s="56"/>
      <c r="E718" s="56"/>
      <c r="F718" s="56"/>
      <c r="H718" s="218"/>
      <c r="I718" s="218"/>
      <c r="J718" s="218"/>
      <c r="K718" s="218"/>
      <c r="L718" s="218"/>
      <c r="M718" s="218"/>
      <c r="N718" s="218"/>
      <c r="O718" s="218"/>
      <c r="P718" s="218"/>
      <c r="Q718" s="218"/>
      <c r="R718" s="218"/>
      <c r="S718" s="218"/>
      <c r="T718" s="218"/>
      <c r="U718" s="218"/>
      <c r="X718" s="219"/>
      <c r="AA718" s="56"/>
      <c r="AF718" s="56"/>
      <c r="AG718" s="14"/>
    </row>
    <row r="719" ht="15.75" hidden="1" customHeight="1">
      <c r="B719" s="216"/>
      <c r="C719" s="216"/>
      <c r="D719" s="56"/>
      <c r="E719" s="56"/>
      <c r="F719" s="56"/>
      <c r="H719" s="218"/>
      <c r="I719" s="218"/>
      <c r="J719" s="218"/>
      <c r="K719" s="218"/>
      <c r="L719" s="218"/>
      <c r="M719" s="218"/>
      <c r="N719" s="218"/>
      <c r="O719" s="218"/>
      <c r="P719" s="218"/>
      <c r="Q719" s="218"/>
      <c r="R719" s="218"/>
      <c r="S719" s="218"/>
      <c r="T719" s="218"/>
      <c r="U719" s="218"/>
      <c r="X719" s="219"/>
      <c r="AA719" s="56"/>
      <c r="AF719" s="56"/>
      <c r="AG719" s="14"/>
    </row>
    <row r="720" ht="15.75" hidden="1" customHeight="1">
      <c r="B720" s="216"/>
      <c r="C720" s="216"/>
      <c r="D720" s="56"/>
      <c r="E720" s="56"/>
      <c r="F720" s="56"/>
      <c r="H720" s="218"/>
      <c r="I720" s="218"/>
      <c r="J720" s="218"/>
      <c r="K720" s="218"/>
      <c r="L720" s="218"/>
      <c r="M720" s="218"/>
      <c r="N720" s="218"/>
      <c r="O720" s="218"/>
      <c r="P720" s="218"/>
      <c r="Q720" s="218"/>
      <c r="R720" s="218"/>
      <c r="S720" s="218"/>
      <c r="T720" s="218"/>
      <c r="U720" s="218"/>
      <c r="X720" s="219"/>
      <c r="AA720" s="56"/>
      <c r="AF720" s="56"/>
      <c r="AG720" s="14"/>
    </row>
    <row r="721" ht="15.75" hidden="1" customHeight="1">
      <c r="B721" s="216"/>
      <c r="C721" s="216"/>
      <c r="D721" s="56"/>
      <c r="E721" s="56"/>
      <c r="F721" s="56"/>
      <c r="H721" s="218"/>
      <c r="I721" s="218"/>
      <c r="J721" s="218"/>
      <c r="K721" s="218"/>
      <c r="L721" s="218"/>
      <c r="M721" s="218"/>
      <c r="N721" s="218"/>
      <c r="O721" s="218"/>
      <c r="P721" s="218"/>
      <c r="Q721" s="218"/>
      <c r="R721" s="218"/>
      <c r="S721" s="218"/>
      <c r="T721" s="218"/>
      <c r="U721" s="218"/>
      <c r="X721" s="219"/>
      <c r="AA721" s="56"/>
      <c r="AF721" s="56"/>
      <c r="AG721" s="14"/>
    </row>
    <row r="722" ht="15.75" hidden="1" customHeight="1">
      <c r="B722" s="216"/>
      <c r="C722" s="216"/>
      <c r="D722" s="56"/>
      <c r="E722" s="56"/>
      <c r="F722" s="56"/>
      <c r="H722" s="218"/>
      <c r="I722" s="218"/>
      <c r="J722" s="218"/>
      <c r="K722" s="218"/>
      <c r="L722" s="218"/>
      <c r="M722" s="218"/>
      <c r="N722" s="218"/>
      <c r="O722" s="218"/>
      <c r="P722" s="218"/>
      <c r="Q722" s="218"/>
      <c r="R722" s="218"/>
      <c r="S722" s="218"/>
      <c r="T722" s="218"/>
      <c r="U722" s="218"/>
      <c r="X722" s="219"/>
      <c r="AA722" s="56"/>
      <c r="AF722" s="56"/>
      <c r="AG722" s="14"/>
    </row>
    <row r="723" ht="15.75" hidden="1" customHeight="1">
      <c r="B723" s="216"/>
      <c r="C723" s="216"/>
      <c r="D723" s="56"/>
      <c r="E723" s="56"/>
      <c r="F723" s="56"/>
      <c r="H723" s="218"/>
      <c r="I723" s="218"/>
      <c r="J723" s="218"/>
      <c r="K723" s="218"/>
      <c r="L723" s="218"/>
      <c r="M723" s="218"/>
      <c r="N723" s="218"/>
      <c r="O723" s="218"/>
      <c r="P723" s="218"/>
      <c r="Q723" s="218"/>
      <c r="R723" s="218"/>
      <c r="S723" s="218"/>
      <c r="T723" s="218"/>
      <c r="U723" s="218"/>
      <c r="X723" s="219"/>
      <c r="AA723" s="56"/>
      <c r="AF723" s="56"/>
      <c r="AG723" s="14"/>
    </row>
    <row r="724" ht="15.75" hidden="1" customHeight="1">
      <c r="B724" s="216"/>
      <c r="C724" s="216"/>
      <c r="D724" s="56"/>
      <c r="E724" s="56"/>
      <c r="F724" s="56"/>
      <c r="H724" s="218"/>
      <c r="I724" s="218"/>
      <c r="J724" s="218"/>
      <c r="K724" s="218"/>
      <c r="L724" s="218"/>
      <c r="M724" s="218"/>
      <c r="N724" s="218"/>
      <c r="O724" s="218"/>
      <c r="P724" s="218"/>
      <c r="Q724" s="218"/>
      <c r="R724" s="218"/>
      <c r="S724" s="218"/>
      <c r="T724" s="218"/>
      <c r="U724" s="218"/>
      <c r="X724" s="219"/>
      <c r="AA724" s="56"/>
      <c r="AF724" s="56"/>
      <c r="AG724" s="14"/>
    </row>
    <row r="725" ht="15.75" hidden="1" customHeight="1">
      <c r="B725" s="216"/>
      <c r="C725" s="216"/>
      <c r="D725" s="56"/>
      <c r="E725" s="56"/>
      <c r="F725" s="56"/>
      <c r="H725" s="218"/>
      <c r="I725" s="218"/>
      <c r="J725" s="218"/>
      <c r="K725" s="218"/>
      <c r="L725" s="218"/>
      <c r="M725" s="218"/>
      <c r="N725" s="218"/>
      <c r="O725" s="218"/>
      <c r="P725" s="218"/>
      <c r="Q725" s="218"/>
      <c r="R725" s="218"/>
      <c r="S725" s="218"/>
      <c r="T725" s="218"/>
      <c r="U725" s="218"/>
      <c r="X725" s="219"/>
      <c r="AA725" s="56"/>
      <c r="AF725" s="56"/>
      <c r="AG725" s="14"/>
    </row>
    <row r="726" ht="15.75" hidden="1" customHeight="1">
      <c r="B726" s="216"/>
      <c r="C726" s="216"/>
      <c r="D726" s="56"/>
      <c r="E726" s="56"/>
      <c r="F726" s="56"/>
      <c r="H726" s="218"/>
      <c r="I726" s="218"/>
      <c r="J726" s="218"/>
      <c r="K726" s="218"/>
      <c r="L726" s="218"/>
      <c r="M726" s="218"/>
      <c r="N726" s="218"/>
      <c r="O726" s="218"/>
      <c r="P726" s="218"/>
      <c r="Q726" s="218"/>
      <c r="R726" s="218"/>
      <c r="S726" s="218"/>
      <c r="T726" s="218"/>
      <c r="U726" s="218"/>
      <c r="X726" s="219"/>
      <c r="AA726" s="56"/>
      <c r="AF726" s="56"/>
      <c r="AG726" s="14"/>
    </row>
    <row r="727" ht="15.75" hidden="1" customHeight="1">
      <c r="B727" s="216"/>
      <c r="C727" s="216"/>
      <c r="D727" s="56"/>
      <c r="E727" s="56"/>
      <c r="F727" s="56"/>
      <c r="H727" s="218"/>
      <c r="I727" s="218"/>
      <c r="J727" s="218"/>
      <c r="K727" s="218"/>
      <c r="L727" s="218"/>
      <c r="M727" s="218"/>
      <c r="N727" s="218"/>
      <c r="O727" s="218"/>
      <c r="P727" s="218"/>
      <c r="Q727" s="218"/>
      <c r="R727" s="218"/>
      <c r="S727" s="218"/>
      <c r="T727" s="218"/>
      <c r="U727" s="218"/>
      <c r="X727" s="219"/>
      <c r="AA727" s="56"/>
      <c r="AF727" s="56"/>
      <c r="AG727" s="14"/>
    </row>
    <row r="728" ht="15.75" hidden="1" customHeight="1">
      <c r="B728" s="216"/>
      <c r="C728" s="216"/>
      <c r="D728" s="56"/>
      <c r="E728" s="56"/>
      <c r="F728" s="56"/>
      <c r="H728" s="218"/>
      <c r="I728" s="218"/>
      <c r="J728" s="218"/>
      <c r="K728" s="218"/>
      <c r="L728" s="218"/>
      <c r="M728" s="218"/>
      <c r="N728" s="218"/>
      <c r="O728" s="218"/>
      <c r="P728" s="218"/>
      <c r="Q728" s="218"/>
      <c r="R728" s="218"/>
      <c r="S728" s="218"/>
      <c r="T728" s="218"/>
      <c r="U728" s="218"/>
      <c r="X728" s="219"/>
      <c r="AA728" s="56"/>
      <c r="AF728" s="56"/>
      <c r="AG728" s="14"/>
    </row>
    <row r="729" ht="15.75" hidden="1" customHeight="1">
      <c r="B729" s="216"/>
      <c r="C729" s="216"/>
      <c r="D729" s="56"/>
      <c r="E729" s="56"/>
      <c r="F729" s="56"/>
      <c r="H729" s="218"/>
      <c r="I729" s="218"/>
      <c r="J729" s="218"/>
      <c r="K729" s="218"/>
      <c r="L729" s="218"/>
      <c r="M729" s="218"/>
      <c r="N729" s="218"/>
      <c r="O729" s="218"/>
      <c r="P729" s="218"/>
      <c r="Q729" s="218"/>
      <c r="R729" s="218"/>
      <c r="S729" s="218"/>
      <c r="T729" s="218"/>
      <c r="U729" s="218"/>
      <c r="X729" s="219"/>
      <c r="AA729" s="56"/>
      <c r="AF729" s="56"/>
      <c r="AG729" s="14"/>
    </row>
    <row r="730" ht="15.75" hidden="1" customHeight="1">
      <c r="B730" s="216"/>
      <c r="C730" s="216"/>
      <c r="D730" s="56"/>
      <c r="E730" s="56"/>
      <c r="F730" s="56"/>
      <c r="H730" s="218"/>
      <c r="I730" s="218"/>
      <c r="J730" s="218"/>
      <c r="K730" s="218"/>
      <c r="L730" s="218"/>
      <c r="M730" s="218"/>
      <c r="N730" s="218"/>
      <c r="O730" s="218"/>
      <c r="P730" s="218"/>
      <c r="Q730" s="218"/>
      <c r="R730" s="218"/>
      <c r="S730" s="218"/>
      <c r="T730" s="218"/>
      <c r="U730" s="218"/>
      <c r="X730" s="219"/>
      <c r="AA730" s="56"/>
      <c r="AF730" s="56"/>
      <c r="AG730" s="14"/>
    </row>
    <row r="731" ht="15.75" hidden="1" customHeight="1">
      <c r="B731" s="216"/>
      <c r="C731" s="216"/>
      <c r="D731" s="56"/>
      <c r="E731" s="56"/>
      <c r="F731" s="56"/>
      <c r="H731" s="218"/>
      <c r="I731" s="218"/>
      <c r="J731" s="218"/>
      <c r="K731" s="218"/>
      <c r="L731" s="218"/>
      <c r="M731" s="218"/>
      <c r="N731" s="218"/>
      <c r="O731" s="218"/>
      <c r="P731" s="218"/>
      <c r="Q731" s="218"/>
      <c r="R731" s="218"/>
      <c r="S731" s="218"/>
      <c r="T731" s="218"/>
      <c r="U731" s="218"/>
      <c r="X731" s="219"/>
      <c r="AA731" s="56"/>
      <c r="AF731" s="56"/>
      <c r="AG731" s="14"/>
    </row>
    <row r="732" ht="15.75" hidden="1" customHeight="1">
      <c r="B732" s="216"/>
      <c r="C732" s="216"/>
      <c r="D732" s="56"/>
      <c r="E732" s="56"/>
      <c r="F732" s="56"/>
      <c r="H732" s="218"/>
      <c r="I732" s="218"/>
      <c r="J732" s="218"/>
      <c r="K732" s="218"/>
      <c r="L732" s="218"/>
      <c r="M732" s="218"/>
      <c r="N732" s="218"/>
      <c r="O732" s="218"/>
      <c r="P732" s="218"/>
      <c r="Q732" s="218"/>
      <c r="R732" s="218"/>
      <c r="S732" s="218"/>
      <c r="T732" s="218"/>
      <c r="U732" s="218"/>
      <c r="X732" s="219"/>
      <c r="AA732" s="56"/>
      <c r="AF732" s="56"/>
      <c r="AG732" s="14"/>
    </row>
    <row r="733" ht="15.75" hidden="1" customHeight="1">
      <c r="B733" s="216"/>
      <c r="C733" s="216"/>
      <c r="D733" s="56"/>
      <c r="E733" s="56"/>
      <c r="F733" s="56"/>
      <c r="H733" s="218"/>
      <c r="I733" s="218"/>
      <c r="J733" s="218"/>
      <c r="K733" s="218"/>
      <c r="L733" s="218"/>
      <c r="M733" s="218"/>
      <c r="N733" s="218"/>
      <c r="O733" s="218"/>
      <c r="P733" s="218"/>
      <c r="Q733" s="218"/>
      <c r="R733" s="218"/>
      <c r="S733" s="218"/>
      <c r="T733" s="218"/>
      <c r="U733" s="218"/>
      <c r="X733" s="219"/>
      <c r="AA733" s="56"/>
      <c r="AF733" s="56"/>
      <c r="AG733" s="14"/>
    </row>
    <row r="734" ht="15.75" hidden="1" customHeight="1">
      <c r="B734" s="216"/>
      <c r="C734" s="216"/>
      <c r="D734" s="56"/>
      <c r="E734" s="56"/>
      <c r="F734" s="56"/>
      <c r="H734" s="218"/>
      <c r="I734" s="218"/>
      <c r="J734" s="218"/>
      <c r="K734" s="218"/>
      <c r="L734" s="218"/>
      <c r="M734" s="218"/>
      <c r="N734" s="218"/>
      <c r="O734" s="218"/>
      <c r="P734" s="218"/>
      <c r="Q734" s="218"/>
      <c r="R734" s="218"/>
      <c r="S734" s="218"/>
      <c r="T734" s="218"/>
      <c r="U734" s="218"/>
      <c r="X734" s="219"/>
      <c r="AA734" s="56"/>
      <c r="AF734" s="56"/>
      <c r="AG734" s="14"/>
    </row>
    <row r="735" ht="15.75" hidden="1" customHeight="1">
      <c r="B735" s="216"/>
      <c r="C735" s="216"/>
      <c r="D735" s="56"/>
      <c r="E735" s="56"/>
      <c r="F735" s="56"/>
      <c r="H735" s="218"/>
      <c r="I735" s="218"/>
      <c r="J735" s="218"/>
      <c r="K735" s="218"/>
      <c r="L735" s="218"/>
      <c r="M735" s="218"/>
      <c r="N735" s="218"/>
      <c r="O735" s="218"/>
      <c r="P735" s="218"/>
      <c r="Q735" s="218"/>
      <c r="R735" s="218"/>
      <c r="S735" s="218"/>
      <c r="T735" s="218"/>
      <c r="U735" s="218"/>
      <c r="X735" s="219"/>
      <c r="AA735" s="56"/>
      <c r="AF735" s="56"/>
      <c r="AG735" s="14"/>
    </row>
    <row r="736" ht="15.75" hidden="1" customHeight="1">
      <c r="B736" s="216"/>
      <c r="C736" s="216"/>
      <c r="D736" s="56"/>
      <c r="E736" s="56"/>
      <c r="F736" s="56"/>
      <c r="H736" s="218"/>
      <c r="I736" s="218"/>
      <c r="J736" s="218"/>
      <c r="K736" s="218"/>
      <c r="L736" s="218"/>
      <c r="M736" s="218"/>
      <c r="N736" s="218"/>
      <c r="O736" s="218"/>
      <c r="P736" s="218"/>
      <c r="Q736" s="218"/>
      <c r="R736" s="218"/>
      <c r="S736" s="218"/>
      <c r="T736" s="218"/>
      <c r="U736" s="218"/>
      <c r="X736" s="219"/>
      <c r="AA736" s="56"/>
      <c r="AF736" s="56"/>
      <c r="AG736" s="14"/>
    </row>
    <row r="737" ht="15.75" hidden="1" customHeight="1">
      <c r="B737" s="216"/>
      <c r="C737" s="216"/>
      <c r="D737" s="56"/>
      <c r="E737" s="56"/>
      <c r="F737" s="56"/>
      <c r="H737" s="218"/>
      <c r="I737" s="218"/>
      <c r="J737" s="218"/>
      <c r="K737" s="218"/>
      <c r="L737" s="218"/>
      <c r="M737" s="218"/>
      <c r="N737" s="218"/>
      <c r="O737" s="218"/>
      <c r="P737" s="218"/>
      <c r="Q737" s="218"/>
      <c r="R737" s="218"/>
      <c r="S737" s="218"/>
      <c r="T737" s="218"/>
      <c r="U737" s="218"/>
      <c r="X737" s="219"/>
      <c r="AA737" s="56"/>
      <c r="AF737" s="56"/>
      <c r="AG737" s="14"/>
    </row>
    <row r="738" ht="15.75" hidden="1" customHeight="1">
      <c r="B738" s="216"/>
      <c r="C738" s="216"/>
      <c r="D738" s="56"/>
      <c r="E738" s="56"/>
      <c r="F738" s="56"/>
      <c r="H738" s="218"/>
      <c r="I738" s="218"/>
      <c r="J738" s="218"/>
      <c r="K738" s="218"/>
      <c r="L738" s="218"/>
      <c r="M738" s="218"/>
      <c r="N738" s="218"/>
      <c r="O738" s="218"/>
      <c r="P738" s="218"/>
      <c r="Q738" s="218"/>
      <c r="R738" s="218"/>
      <c r="S738" s="218"/>
      <c r="T738" s="218"/>
      <c r="U738" s="218"/>
      <c r="X738" s="219"/>
      <c r="AA738" s="56"/>
      <c r="AF738" s="56"/>
      <c r="AG738" s="14"/>
    </row>
    <row r="739" ht="15.75" hidden="1" customHeight="1">
      <c r="B739" s="216"/>
      <c r="C739" s="216"/>
      <c r="D739" s="56"/>
      <c r="E739" s="56"/>
      <c r="F739" s="56"/>
      <c r="H739" s="218"/>
      <c r="I739" s="218"/>
      <c r="J739" s="218"/>
      <c r="K739" s="218"/>
      <c r="L739" s="218"/>
      <c r="M739" s="218"/>
      <c r="N739" s="218"/>
      <c r="O739" s="218"/>
      <c r="P739" s="218"/>
      <c r="Q739" s="218"/>
      <c r="R739" s="218"/>
      <c r="S739" s="218"/>
      <c r="T739" s="218"/>
      <c r="U739" s="218"/>
      <c r="X739" s="219"/>
      <c r="AA739" s="56"/>
      <c r="AF739" s="56"/>
      <c r="AG739" s="14"/>
    </row>
    <row r="740" ht="15.75" hidden="1" customHeight="1">
      <c r="B740" s="216"/>
      <c r="C740" s="216"/>
      <c r="D740" s="56"/>
      <c r="E740" s="56"/>
      <c r="F740" s="56"/>
      <c r="H740" s="218"/>
      <c r="I740" s="218"/>
      <c r="J740" s="218"/>
      <c r="K740" s="218"/>
      <c r="L740" s="218"/>
      <c r="M740" s="218"/>
      <c r="N740" s="218"/>
      <c r="O740" s="218"/>
      <c r="P740" s="218"/>
      <c r="Q740" s="218"/>
      <c r="R740" s="218"/>
      <c r="S740" s="218"/>
      <c r="T740" s="218"/>
      <c r="U740" s="218"/>
      <c r="X740" s="219"/>
      <c r="AA740" s="56"/>
      <c r="AF740" s="56"/>
      <c r="AG740" s="14"/>
    </row>
    <row r="741" ht="15.75" hidden="1" customHeight="1">
      <c r="B741" s="216"/>
      <c r="C741" s="216"/>
      <c r="D741" s="56"/>
      <c r="E741" s="56"/>
      <c r="F741" s="56"/>
      <c r="H741" s="218"/>
      <c r="I741" s="218"/>
      <c r="J741" s="218"/>
      <c r="K741" s="218"/>
      <c r="L741" s="218"/>
      <c r="M741" s="218"/>
      <c r="N741" s="218"/>
      <c r="O741" s="218"/>
      <c r="P741" s="218"/>
      <c r="Q741" s="218"/>
      <c r="R741" s="218"/>
      <c r="S741" s="218"/>
      <c r="T741" s="218"/>
      <c r="U741" s="218"/>
      <c r="X741" s="219"/>
      <c r="AA741" s="56"/>
      <c r="AF741" s="56"/>
      <c r="AG741" s="14"/>
    </row>
    <row r="742" ht="15.75" hidden="1" customHeight="1">
      <c r="B742" s="216"/>
      <c r="C742" s="216"/>
      <c r="D742" s="56"/>
      <c r="E742" s="56"/>
      <c r="F742" s="56"/>
      <c r="H742" s="218"/>
      <c r="I742" s="218"/>
      <c r="J742" s="218"/>
      <c r="K742" s="218"/>
      <c r="L742" s="218"/>
      <c r="M742" s="218"/>
      <c r="N742" s="218"/>
      <c r="O742" s="218"/>
      <c r="P742" s="218"/>
      <c r="Q742" s="218"/>
      <c r="R742" s="218"/>
      <c r="S742" s="218"/>
      <c r="T742" s="218"/>
      <c r="U742" s="218"/>
      <c r="X742" s="219"/>
      <c r="AA742" s="56"/>
      <c r="AF742" s="56"/>
      <c r="AG742" s="14"/>
    </row>
    <row r="743" ht="15.75" hidden="1" customHeight="1">
      <c r="B743" s="216"/>
      <c r="C743" s="216"/>
      <c r="D743" s="56"/>
      <c r="E743" s="56"/>
      <c r="F743" s="56"/>
      <c r="H743" s="218"/>
      <c r="I743" s="218"/>
      <c r="J743" s="218"/>
      <c r="K743" s="218"/>
      <c r="L743" s="218"/>
      <c r="M743" s="218"/>
      <c r="N743" s="218"/>
      <c r="O743" s="218"/>
      <c r="P743" s="218"/>
      <c r="Q743" s="218"/>
      <c r="R743" s="218"/>
      <c r="S743" s="218"/>
      <c r="T743" s="218"/>
      <c r="U743" s="218"/>
      <c r="X743" s="219"/>
      <c r="AA743" s="56"/>
      <c r="AF743" s="56"/>
      <c r="AG743" s="14"/>
    </row>
    <row r="744" ht="15.75" hidden="1" customHeight="1">
      <c r="B744" s="216"/>
      <c r="C744" s="216"/>
      <c r="D744" s="56"/>
      <c r="E744" s="56"/>
      <c r="F744" s="56"/>
      <c r="H744" s="218"/>
      <c r="I744" s="218"/>
      <c r="J744" s="218"/>
      <c r="K744" s="218"/>
      <c r="L744" s="218"/>
      <c r="M744" s="218"/>
      <c r="N744" s="218"/>
      <c r="O744" s="218"/>
      <c r="P744" s="218"/>
      <c r="Q744" s="218"/>
      <c r="R744" s="218"/>
      <c r="S744" s="218"/>
      <c r="T744" s="218"/>
      <c r="U744" s="218"/>
      <c r="X744" s="219"/>
      <c r="AA744" s="56"/>
      <c r="AF744" s="56"/>
      <c r="AG744" s="14"/>
    </row>
    <row r="745" ht="15.75" hidden="1" customHeight="1">
      <c r="B745" s="216"/>
      <c r="C745" s="216"/>
      <c r="D745" s="56"/>
      <c r="E745" s="56"/>
      <c r="F745" s="56"/>
      <c r="H745" s="218"/>
      <c r="I745" s="218"/>
      <c r="J745" s="218"/>
      <c r="K745" s="218"/>
      <c r="L745" s="218"/>
      <c r="M745" s="218"/>
      <c r="N745" s="218"/>
      <c r="O745" s="218"/>
      <c r="P745" s="218"/>
      <c r="Q745" s="218"/>
      <c r="R745" s="218"/>
      <c r="S745" s="218"/>
      <c r="T745" s="218"/>
      <c r="U745" s="218"/>
      <c r="X745" s="219"/>
      <c r="AA745" s="56"/>
      <c r="AF745" s="56"/>
      <c r="AG745" s="14"/>
    </row>
    <row r="746" ht="15.75" hidden="1" customHeight="1">
      <c r="B746" s="216"/>
      <c r="C746" s="216"/>
      <c r="D746" s="56"/>
      <c r="E746" s="56"/>
      <c r="F746" s="56"/>
      <c r="H746" s="218"/>
      <c r="I746" s="218"/>
      <c r="J746" s="218"/>
      <c r="K746" s="218"/>
      <c r="L746" s="218"/>
      <c r="M746" s="218"/>
      <c r="N746" s="218"/>
      <c r="O746" s="218"/>
      <c r="P746" s="218"/>
      <c r="Q746" s="218"/>
      <c r="R746" s="218"/>
      <c r="S746" s="218"/>
      <c r="T746" s="218"/>
      <c r="U746" s="218"/>
      <c r="X746" s="219"/>
      <c r="AA746" s="56"/>
      <c r="AF746" s="56"/>
      <c r="AG746" s="14"/>
    </row>
    <row r="747" ht="15.75" hidden="1" customHeight="1">
      <c r="B747" s="216"/>
      <c r="C747" s="216"/>
      <c r="D747" s="56"/>
      <c r="E747" s="56"/>
      <c r="F747" s="56"/>
      <c r="H747" s="218"/>
      <c r="I747" s="218"/>
      <c r="J747" s="218"/>
      <c r="K747" s="218"/>
      <c r="L747" s="218"/>
      <c r="M747" s="218"/>
      <c r="N747" s="218"/>
      <c r="O747" s="218"/>
      <c r="P747" s="218"/>
      <c r="Q747" s="218"/>
      <c r="R747" s="218"/>
      <c r="S747" s="218"/>
      <c r="T747" s="218"/>
      <c r="U747" s="218"/>
      <c r="X747" s="219"/>
      <c r="AA747" s="56"/>
      <c r="AF747" s="56"/>
      <c r="AG747" s="14"/>
    </row>
    <row r="748" ht="15.75" hidden="1" customHeight="1">
      <c r="B748" s="216"/>
      <c r="C748" s="216"/>
      <c r="D748" s="56"/>
      <c r="E748" s="56"/>
      <c r="F748" s="56"/>
      <c r="H748" s="218"/>
      <c r="I748" s="218"/>
      <c r="J748" s="218"/>
      <c r="K748" s="218"/>
      <c r="L748" s="218"/>
      <c r="M748" s="218"/>
      <c r="N748" s="218"/>
      <c r="O748" s="218"/>
      <c r="P748" s="218"/>
      <c r="Q748" s="218"/>
      <c r="R748" s="218"/>
      <c r="S748" s="218"/>
      <c r="T748" s="218"/>
      <c r="U748" s="218"/>
      <c r="X748" s="219"/>
      <c r="AA748" s="56"/>
      <c r="AF748" s="56"/>
      <c r="AG748" s="14"/>
    </row>
    <row r="749" ht="15.75" hidden="1" customHeight="1">
      <c r="B749" s="216"/>
      <c r="C749" s="216"/>
      <c r="D749" s="56"/>
      <c r="E749" s="56"/>
      <c r="F749" s="56"/>
      <c r="H749" s="218"/>
      <c r="I749" s="218"/>
      <c r="J749" s="218"/>
      <c r="K749" s="218"/>
      <c r="L749" s="218"/>
      <c r="M749" s="218"/>
      <c r="N749" s="218"/>
      <c r="O749" s="218"/>
      <c r="P749" s="218"/>
      <c r="Q749" s="218"/>
      <c r="R749" s="218"/>
      <c r="S749" s="218"/>
      <c r="T749" s="218"/>
      <c r="U749" s="218"/>
      <c r="X749" s="219"/>
      <c r="AA749" s="56"/>
      <c r="AF749" s="56"/>
      <c r="AG749" s="14"/>
    </row>
    <row r="750" ht="15.75" hidden="1" customHeight="1">
      <c r="B750" s="216"/>
      <c r="C750" s="216"/>
      <c r="D750" s="56"/>
      <c r="E750" s="56"/>
      <c r="F750" s="56"/>
      <c r="H750" s="218"/>
      <c r="I750" s="218"/>
      <c r="J750" s="218"/>
      <c r="K750" s="218"/>
      <c r="L750" s="218"/>
      <c r="M750" s="218"/>
      <c r="N750" s="218"/>
      <c r="O750" s="218"/>
      <c r="P750" s="218"/>
      <c r="Q750" s="218"/>
      <c r="R750" s="218"/>
      <c r="S750" s="218"/>
      <c r="T750" s="218"/>
      <c r="U750" s="218"/>
      <c r="X750" s="219"/>
      <c r="AA750" s="56"/>
      <c r="AF750" s="56"/>
      <c r="AG750" s="14"/>
    </row>
    <row r="751" ht="15.75" hidden="1" customHeight="1">
      <c r="B751" s="216"/>
      <c r="C751" s="216"/>
      <c r="D751" s="56"/>
      <c r="E751" s="56"/>
      <c r="F751" s="56"/>
      <c r="H751" s="218"/>
      <c r="I751" s="218"/>
      <c r="J751" s="218"/>
      <c r="K751" s="218"/>
      <c r="L751" s="218"/>
      <c r="M751" s="218"/>
      <c r="N751" s="218"/>
      <c r="O751" s="218"/>
      <c r="P751" s="218"/>
      <c r="Q751" s="218"/>
      <c r="R751" s="218"/>
      <c r="S751" s="218"/>
      <c r="T751" s="218"/>
      <c r="U751" s="218"/>
      <c r="X751" s="219"/>
      <c r="AA751" s="56"/>
      <c r="AF751" s="56"/>
      <c r="AG751" s="14"/>
    </row>
    <row r="752" ht="15.75" hidden="1" customHeight="1">
      <c r="B752" s="216"/>
      <c r="C752" s="216"/>
      <c r="D752" s="56"/>
      <c r="E752" s="56"/>
      <c r="F752" s="56"/>
      <c r="H752" s="218"/>
      <c r="I752" s="218"/>
      <c r="J752" s="218"/>
      <c r="K752" s="218"/>
      <c r="L752" s="218"/>
      <c r="M752" s="218"/>
      <c r="N752" s="218"/>
      <c r="O752" s="218"/>
      <c r="P752" s="218"/>
      <c r="Q752" s="218"/>
      <c r="R752" s="218"/>
      <c r="S752" s="218"/>
      <c r="T752" s="218"/>
      <c r="U752" s="218"/>
      <c r="X752" s="219"/>
      <c r="AA752" s="56"/>
      <c r="AF752" s="56"/>
      <c r="AG752" s="14"/>
    </row>
    <row r="753" ht="15.75" hidden="1" customHeight="1">
      <c r="B753" s="216"/>
      <c r="C753" s="216"/>
      <c r="D753" s="56"/>
      <c r="E753" s="56"/>
      <c r="F753" s="56"/>
      <c r="H753" s="218"/>
      <c r="I753" s="218"/>
      <c r="J753" s="218"/>
      <c r="K753" s="218"/>
      <c r="L753" s="218"/>
      <c r="M753" s="218"/>
      <c r="N753" s="218"/>
      <c r="O753" s="218"/>
      <c r="P753" s="218"/>
      <c r="Q753" s="218"/>
      <c r="R753" s="218"/>
      <c r="S753" s="218"/>
      <c r="T753" s="218"/>
      <c r="U753" s="218"/>
      <c r="X753" s="219"/>
      <c r="AA753" s="56"/>
      <c r="AF753" s="56"/>
      <c r="AG753" s="14"/>
    </row>
    <row r="754" ht="15.75" hidden="1" customHeight="1">
      <c r="B754" s="216"/>
      <c r="C754" s="216"/>
      <c r="D754" s="56"/>
      <c r="E754" s="56"/>
      <c r="F754" s="56"/>
      <c r="H754" s="218"/>
      <c r="I754" s="218"/>
      <c r="J754" s="218"/>
      <c r="K754" s="218"/>
      <c r="L754" s="218"/>
      <c r="M754" s="218"/>
      <c r="N754" s="218"/>
      <c r="O754" s="218"/>
      <c r="P754" s="218"/>
      <c r="Q754" s="218"/>
      <c r="R754" s="218"/>
      <c r="S754" s="218"/>
      <c r="T754" s="218"/>
      <c r="U754" s="218"/>
      <c r="X754" s="219"/>
      <c r="AA754" s="56"/>
      <c r="AF754" s="56"/>
      <c r="AG754" s="14"/>
    </row>
    <row r="755" ht="15.75" hidden="1" customHeight="1">
      <c r="B755" s="216"/>
      <c r="C755" s="216"/>
      <c r="D755" s="56"/>
      <c r="E755" s="56"/>
      <c r="F755" s="56"/>
      <c r="H755" s="218"/>
      <c r="I755" s="218"/>
      <c r="J755" s="218"/>
      <c r="K755" s="218"/>
      <c r="L755" s="218"/>
      <c r="M755" s="218"/>
      <c r="N755" s="218"/>
      <c r="O755" s="218"/>
      <c r="P755" s="218"/>
      <c r="Q755" s="218"/>
      <c r="R755" s="218"/>
      <c r="S755" s="218"/>
      <c r="T755" s="218"/>
      <c r="U755" s="218"/>
      <c r="X755" s="219"/>
      <c r="AA755" s="56"/>
      <c r="AF755" s="56"/>
      <c r="AG755" s="14"/>
    </row>
    <row r="756" ht="15.75" hidden="1" customHeight="1">
      <c r="B756" s="216"/>
      <c r="C756" s="216"/>
      <c r="D756" s="56"/>
      <c r="E756" s="56"/>
      <c r="F756" s="56"/>
      <c r="H756" s="218"/>
      <c r="I756" s="218"/>
      <c r="J756" s="218"/>
      <c r="K756" s="218"/>
      <c r="L756" s="218"/>
      <c r="M756" s="218"/>
      <c r="N756" s="218"/>
      <c r="O756" s="218"/>
      <c r="P756" s="218"/>
      <c r="Q756" s="218"/>
      <c r="R756" s="218"/>
      <c r="S756" s="218"/>
      <c r="T756" s="218"/>
      <c r="U756" s="218"/>
      <c r="X756" s="219"/>
      <c r="AA756" s="56"/>
      <c r="AF756" s="56"/>
      <c r="AG756" s="14"/>
    </row>
    <row r="757" ht="15.75" hidden="1" customHeight="1">
      <c r="B757" s="216"/>
      <c r="C757" s="216"/>
      <c r="D757" s="56"/>
      <c r="E757" s="56"/>
      <c r="F757" s="56"/>
      <c r="H757" s="218"/>
      <c r="I757" s="218"/>
      <c r="J757" s="218"/>
      <c r="K757" s="218"/>
      <c r="L757" s="218"/>
      <c r="M757" s="218"/>
      <c r="N757" s="218"/>
      <c r="O757" s="218"/>
      <c r="P757" s="218"/>
      <c r="Q757" s="218"/>
      <c r="R757" s="218"/>
      <c r="S757" s="218"/>
      <c r="T757" s="218"/>
      <c r="U757" s="218"/>
      <c r="X757" s="219"/>
      <c r="AA757" s="56"/>
      <c r="AF757" s="56"/>
      <c r="AG757" s="14"/>
    </row>
    <row r="758" ht="15.75" hidden="1" customHeight="1">
      <c r="B758" s="216"/>
      <c r="C758" s="216"/>
      <c r="D758" s="56"/>
      <c r="E758" s="56"/>
      <c r="F758" s="56"/>
      <c r="H758" s="218"/>
      <c r="I758" s="218"/>
      <c r="J758" s="218"/>
      <c r="K758" s="218"/>
      <c r="L758" s="218"/>
      <c r="M758" s="218"/>
      <c r="N758" s="218"/>
      <c r="O758" s="218"/>
      <c r="P758" s="218"/>
      <c r="Q758" s="218"/>
      <c r="R758" s="218"/>
      <c r="S758" s="218"/>
      <c r="T758" s="218"/>
      <c r="U758" s="218"/>
      <c r="X758" s="219"/>
      <c r="AA758" s="56"/>
      <c r="AF758" s="56"/>
      <c r="AG758" s="14"/>
    </row>
    <row r="759" ht="15.75" hidden="1" customHeight="1">
      <c r="B759" s="216"/>
      <c r="C759" s="216"/>
      <c r="D759" s="56"/>
      <c r="E759" s="56"/>
      <c r="F759" s="56"/>
      <c r="H759" s="218"/>
      <c r="I759" s="218"/>
      <c r="J759" s="218"/>
      <c r="K759" s="218"/>
      <c r="L759" s="218"/>
      <c r="M759" s="218"/>
      <c r="N759" s="218"/>
      <c r="O759" s="218"/>
      <c r="P759" s="218"/>
      <c r="Q759" s="218"/>
      <c r="R759" s="218"/>
      <c r="S759" s="218"/>
      <c r="T759" s="218"/>
      <c r="U759" s="218"/>
      <c r="X759" s="219"/>
      <c r="AA759" s="56"/>
      <c r="AF759" s="56"/>
      <c r="AG759" s="14"/>
    </row>
    <row r="760" ht="15.75" hidden="1" customHeight="1">
      <c r="B760" s="216"/>
      <c r="C760" s="216"/>
      <c r="D760" s="56"/>
      <c r="E760" s="56"/>
      <c r="F760" s="56"/>
      <c r="H760" s="218"/>
      <c r="I760" s="218"/>
      <c r="J760" s="218"/>
      <c r="K760" s="218"/>
      <c r="L760" s="218"/>
      <c r="M760" s="218"/>
      <c r="N760" s="218"/>
      <c r="O760" s="218"/>
      <c r="P760" s="218"/>
      <c r="Q760" s="218"/>
      <c r="R760" s="218"/>
      <c r="S760" s="218"/>
      <c r="T760" s="218"/>
      <c r="U760" s="218"/>
      <c r="X760" s="219"/>
      <c r="AA760" s="56"/>
      <c r="AF760" s="56"/>
      <c r="AG760" s="14"/>
    </row>
    <row r="761" ht="15.75" hidden="1" customHeight="1">
      <c r="B761" s="216"/>
      <c r="C761" s="216"/>
      <c r="D761" s="56"/>
      <c r="E761" s="56"/>
      <c r="F761" s="56"/>
      <c r="H761" s="218"/>
      <c r="I761" s="218"/>
      <c r="J761" s="218"/>
      <c r="K761" s="218"/>
      <c r="L761" s="218"/>
      <c r="M761" s="218"/>
      <c r="N761" s="218"/>
      <c r="O761" s="218"/>
      <c r="P761" s="218"/>
      <c r="Q761" s="218"/>
      <c r="R761" s="218"/>
      <c r="S761" s="218"/>
      <c r="T761" s="218"/>
      <c r="U761" s="218"/>
      <c r="X761" s="219"/>
      <c r="AA761" s="56"/>
      <c r="AF761" s="56"/>
      <c r="AG761" s="14"/>
    </row>
    <row r="762" ht="15.75" hidden="1" customHeight="1">
      <c r="B762" s="216"/>
      <c r="C762" s="216"/>
      <c r="D762" s="56"/>
      <c r="E762" s="56"/>
      <c r="F762" s="56"/>
      <c r="H762" s="218"/>
      <c r="I762" s="218"/>
      <c r="J762" s="218"/>
      <c r="K762" s="218"/>
      <c r="L762" s="218"/>
      <c r="M762" s="218"/>
      <c r="N762" s="218"/>
      <c r="O762" s="218"/>
      <c r="P762" s="218"/>
      <c r="Q762" s="218"/>
      <c r="R762" s="218"/>
      <c r="S762" s="218"/>
      <c r="T762" s="218"/>
      <c r="U762" s="218"/>
      <c r="X762" s="219"/>
      <c r="AA762" s="56"/>
      <c r="AF762" s="56"/>
      <c r="AG762" s="14"/>
    </row>
    <row r="763" ht="15.75" hidden="1" customHeight="1">
      <c r="B763" s="216"/>
      <c r="C763" s="216"/>
      <c r="D763" s="56"/>
      <c r="E763" s="56"/>
      <c r="F763" s="56"/>
      <c r="H763" s="218"/>
      <c r="I763" s="218"/>
      <c r="J763" s="218"/>
      <c r="K763" s="218"/>
      <c r="L763" s="218"/>
      <c r="M763" s="218"/>
      <c r="N763" s="218"/>
      <c r="O763" s="218"/>
      <c r="P763" s="218"/>
      <c r="Q763" s="218"/>
      <c r="R763" s="218"/>
      <c r="S763" s="218"/>
      <c r="T763" s="218"/>
      <c r="U763" s="218"/>
      <c r="X763" s="219"/>
      <c r="AA763" s="56"/>
      <c r="AF763" s="56"/>
      <c r="AG763" s="14"/>
    </row>
    <row r="764" ht="15.75" hidden="1" customHeight="1">
      <c r="B764" s="216"/>
      <c r="C764" s="216"/>
      <c r="D764" s="56"/>
      <c r="E764" s="56"/>
      <c r="F764" s="56"/>
      <c r="H764" s="218"/>
      <c r="I764" s="218"/>
      <c r="J764" s="218"/>
      <c r="K764" s="218"/>
      <c r="L764" s="218"/>
      <c r="M764" s="218"/>
      <c r="N764" s="218"/>
      <c r="O764" s="218"/>
      <c r="P764" s="218"/>
      <c r="Q764" s="218"/>
      <c r="R764" s="218"/>
      <c r="S764" s="218"/>
      <c r="T764" s="218"/>
      <c r="U764" s="218"/>
      <c r="X764" s="219"/>
      <c r="AA764" s="56"/>
      <c r="AF764" s="56"/>
      <c r="AG764" s="14"/>
    </row>
    <row r="765" ht="15.75" hidden="1" customHeight="1">
      <c r="B765" s="216"/>
      <c r="C765" s="216"/>
      <c r="D765" s="56"/>
      <c r="E765" s="56"/>
      <c r="F765" s="56"/>
      <c r="H765" s="218"/>
      <c r="I765" s="218"/>
      <c r="J765" s="218"/>
      <c r="K765" s="218"/>
      <c r="L765" s="218"/>
      <c r="M765" s="218"/>
      <c r="N765" s="218"/>
      <c r="O765" s="218"/>
      <c r="P765" s="218"/>
      <c r="Q765" s="218"/>
      <c r="R765" s="218"/>
      <c r="S765" s="218"/>
      <c r="T765" s="218"/>
      <c r="U765" s="218"/>
      <c r="X765" s="219"/>
      <c r="AA765" s="56"/>
      <c r="AF765" s="56"/>
      <c r="AG765" s="14"/>
    </row>
    <row r="766" ht="15.75" hidden="1" customHeight="1">
      <c r="B766" s="216"/>
      <c r="C766" s="216"/>
      <c r="D766" s="56"/>
      <c r="E766" s="56"/>
      <c r="F766" s="56"/>
      <c r="H766" s="218"/>
      <c r="I766" s="218"/>
      <c r="J766" s="218"/>
      <c r="K766" s="218"/>
      <c r="L766" s="218"/>
      <c r="M766" s="218"/>
      <c r="N766" s="218"/>
      <c r="O766" s="218"/>
      <c r="P766" s="218"/>
      <c r="Q766" s="218"/>
      <c r="R766" s="218"/>
      <c r="S766" s="218"/>
      <c r="T766" s="218"/>
      <c r="U766" s="218"/>
      <c r="X766" s="219"/>
      <c r="AA766" s="56"/>
      <c r="AF766" s="56"/>
      <c r="AG766" s="14"/>
    </row>
    <row r="767" ht="15.75" hidden="1" customHeight="1">
      <c r="B767" s="216"/>
      <c r="C767" s="216"/>
      <c r="D767" s="56"/>
      <c r="E767" s="56"/>
      <c r="F767" s="56"/>
      <c r="H767" s="218"/>
      <c r="I767" s="218"/>
      <c r="J767" s="218"/>
      <c r="K767" s="218"/>
      <c r="L767" s="218"/>
      <c r="M767" s="218"/>
      <c r="N767" s="218"/>
      <c r="O767" s="218"/>
      <c r="P767" s="218"/>
      <c r="Q767" s="218"/>
      <c r="R767" s="218"/>
      <c r="S767" s="218"/>
      <c r="T767" s="218"/>
      <c r="U767" s="218"/>
      <c r="X767" s="219"/>
      <c r="AA767" s="56"/>
      <c r="AF767" s="56"/>
      <c r="AG767" s="14"/>
    </row>
    <row r="768" ht="15.75" hidden="1" customHeight="1">
      <c r="B768" s="216"/>
      <c r="C768" s="216"/>
      <c r="D768" s="56"/>
      <c r="E768" s="56"/>
      <c r="F768" s="56"/>
      <c r="H768" s="218"/>
      <c r="I768" s="218"/>
      <c r="J768" s="218"/>
      <c r="K768" s="218"/>
      <c r="L768" s="218"/>
      <c r="M768" s="218"/>
      <c r="N768" s="218"/>
      <c r="O768" s="218"/>
      <c r="P768" s="218"/>
      <c r="Q768" s="218"/>
      <c r="R768" s="218"/>
      <c r="S768" s="218"/>
      <c r="T768" s="218"/>
      <c r="U768" s="218"/>
      <c r="X768" s="219"/>
      <c r="AA768" s="56"/>
      <c r="AF768" s="56"/>
      <c r="AG768" s="14"/>
    </row>
    <row r="769" ht="15.75" hidden="1" customHeight="1">
      <c r="B769" s="216"/>
      <c r="C769" s="216"/>
      <c r="D769" s="56"/>
      <c r="E769" s="56"/>
      <c r="F769" s="56"/>
      <c r="H769" s="218"/>
      <c r="I769" s="218"/>
      <c r="J769" s="218"/>
      <c r="K769" s="218"/>
      <c r="L769" s="218"/>
      <c r="M769" s="218"/>
      <c r="N769" s="218"/>
      <c r="O769" s="218"/>
      <c r="P769" s="218"/>
      <c r="Q769" s="218"/>
      <c r="R769" s="218"/>
      <c r="S769" s="218"/>
      <c r="T769" s="218"/>
      <c r="U769" s="218"/>
      <c r="X769" s="219"/>
      <c r="AA769" s="56"/>
      <c r="AF769" s="56"/>
      <c r="AG769" s="14"/>
    </row>
    <row r="770" ht="15.75" hidden="1" customHeight="1">
      <c r="B770" s="216"/>
      <c r="C770" s="216"/>
      <c r="D770" s="56"/>
      <c r="E770" s="56"/>
      <c r="F770" s="56"/>
      <c r="H770" s="218"/>
      <c r="I770" s="218"/>
      <c r="J770" s="218"/>
      <c r="K770" s="218"/>
      <c r="L770" s="218"/>
      <c r="M770" s="218"/>
      <c r="N770" s="218"/>
      <c r="O770" s="218"/>
      <c r="P770" s="218"/>
      <c r="Q770" s="218"/>
      <c r="R770" s="218"/>
      <c r="S770" s="218"/>
      <c r="T770" s="218"/>
      <c r="U770" s="218"/>
      <c r="X770" s="219"/>
      <c r="AA770" s="56"/>
      <c r="AF770" s="56"/>
      <c r="AG770" s="14"/>
    </row>
    <row r="771" ht="15.75" hidden="1" customHeight="1">
      <c r="B771" s="216"/>
      <c r="C771" s="216"/>
      <c r="D771" s="56"/>
      <c r="E771" s="56"/>
      <c r="F771" s="56"/>
      <c r="H771" s="218"/>
      <c r="I771" s="218"/>
      <c r="J771" s="218"/>
      <c r="K771" s="218"/>
      <c r="L771" s="218"/>
      <c r="M771" s="218"/>
      <c r="N771" s="218"/>
      <c r="O771" s="218"/>
      <c r="P771" s="218"/>
      <c r="Q771" s="218"/>
      <c r="R771" s="218"/>
      <c r="S771" s="218"/>
      <c r="T771" s="218"/>
      <c r="U771" s="218"/>
      <c r="X771" s="219"/>
      <c r="AA771" s="56"/>
      <c r="AF771" s="56"/>
      <c r="AG771" s="14"/>
    </row>
    <row r="772" ht="15.75" hidden="1" customHeight="1">
      <c r="B772" s="216"/>
      <c r="C772" s="216"/>
      <c r="D772" s="56"/>
      <c r="E772" s="56"/>
      <c r="F772" s="56"/>
      <c r="H772" s="218"/>
      <c r="I772" s="218"/>
      <c r="J772" s="218"/>
      <c r="K772" s="218"/>
      <c r="L772" s="218"/>
      <c r="M772" s="218"/>
      <c r="N772" s="218"/>
      <c r="O772" s="218"/>
      <c r="P772" s="218"/>
      <c r="Q772" s="218"/>
      <c r="R772" s="218"/>
      <c r="S772" s="218"/>
      <c r="T772" s="218"/>
      <c r="U772" s="218"/>
      <c r="X772" s="219"/>
      <c r="AA772" s="56"/>
      <c r="AF772" s="56"/>
      <c r="AG772" s="14"/>
    </row>
    <row r="773" ht="15.75" hidden="1" customHeight="1">
      <c r="B773" s="216"/>
      <c r="C773" s="216"/>
      <c r="D773" s="56"/>
      <c r="E773" s="56"/>
      <c r="F773" s="56"/>
      <c r="H773" s="218"/>
      <c r="I773" s="218"/>
      <c r="J773" s="218"/>
      <c r="K773" s="218"/>
      <c r="L773" s="218"/>
      <c r="M773" s="218"/>
      <c r="N773" s="218"/>
      <c r="O773" s="218"/>
      <c r="P773" s="218"/>
      <c r="Q773" s="218"/>
      <c r="R773" s="218"/>
      <c r="S773" s="218"/>
      <c r="T773" s="218"/>
      <c r="U773" s="218"/>
      <c r="X773" s="219"/>
      <c r="AA773" s="56"/>
      <c r="AF773" s="56"/>
      <c r="AG773" s="14"/>
    </row>
    <row r="774" ht="15.75" hidden="1" customHeight="1">
      <c r="B774" s="216"/>
      <c r="C774" s="216"/>
      <c r="D774" s="56"/>
      <c r="E774" s="56"/>
      <c r="F774" s="56"/>
      <c r="H774" s="218"/>
      <c r="I774" s="218"/>
      <c r="J774" s="218"/>
      <c r="K774" s="218"/>
      <c r="L774" s="218"/>
      <c r="M774" s="218"/>
      <c r="N774" s="218"/>
      <c r="O774" s="218"/>
      <c r="P774" s="218"/>
      <c r="Q774" s="218"/>
      <c r="R774" s="218"/>
      <c r="S774" s="218"/>
      <c r="T774" s="218"/>
      <c r="U774" s="218"/>
      <c r="X774" s="219"/>
      <c r="AA774" s="56"/>
      <c r="AF774" s="56"/>
      <c r="AG774" s="14"/>
    </row>
    <row r="775" ht="15.75" hidden="1" customHeight="1">
      <c r="B775" s="216"/>
      <c r="C775" s="216"/>
      <c r="D775" s="56"/>
      <c r="E775" s="56"/>
      <c r="F775" s="56"/>
      <c r="H775" s="218"/>
      <c r="I775" s="218"/>
      <c r="J775" s="218"/>
      <c r="K775" s="218"/>
      <c r="L775" s="218"/>
      <c r="M775" s="218"/>
      <c r="N775" s="218"/>
      <c r="O775" s="218"/>
      <c r="P775" s="218"/>
      <c r="Q775" s="218"/>
      <c r="R775" s="218"/>
      <c r="S775" s="218"/>
      <c r="T775" s="218"/>
      <c r="U775" s="218"/>
      <c r="X775" s="219"/>
      <c r="AA775" s="56"/>
      <c r="AF775" s="56"/>
      <c r="AG775" s="14"/>
    </row>
    <row r="776" ht="15.75" hidden="1" customHeight="1">
      <c r="B776" s="216"/>
      <c r="C776" s="216"/>
      <c r="D776" s="56"/>
      <c r="E776" s="56"/>
      <c r="F776" s="56"/>
      <c r="H776" s="218"/>
      <c r="I776" s="218"/>
      <c r="J776" s="218"/>
      <c r="K776" s="218"/>
      <c r="L776" s="218"/>
      <c r="M776" s="218"/>
      <c r="N776" s="218"/>
      <c r="O776" s="218"/>
      <c r="P776" s="218"/>
      <c r="Q776" s="218"/>
      <c r="R776" s="218"/>
      <c r="S776" s="218"/>
      <c r="T776" s="218"/>
      <c r="U776" s="218"/>
      <c r="X776" s="219"/>
      <c r="AA776" s="56"/>
      <c r="AF776" s="56"/>
      <c r="AG776" s="14"/>
    </row>
    <row r="777" ht="15.75" hidden="1" customHeight="1">
      <c r="B777" s="216"/>
      <c r="C777" s="216"/>
      <c r="D777" s="56"/>
      <c r="E777" s="56"/>
      <c r="F777" s="56"/>
      <c r="H777" s="218"/>
      <c r="I777" s="218"/>
      <c r="J777" s="218"/>
      <c r="K777" s="218"/>
      <c r="L777" s="218"/>
      <c r="M777" s="218"/>
      <c r="N777" s="218"/>
      <c r="O777" s="218"/>
      <c r="P777" s="218"/>
      <c r="Q777" s="218"/>
      <c r="R777" s="218"/>
      <c r="S777" s="218"/>
      <c r="T777" s="218"/>
      <c r="U777" s="218"/>
      <c r="X777" s="219"/>
      <c r="AA777" s="56"/>
      <c r="AF777" s="56"/>
      <c r="AG777" s="14"/>
    </row>
    <row r="778" ht="15.75" hidden="1" customHeight="1">
      <c r="B778" s="216"/>
      <c r="C778" s="216"/>
      <c r="D778" s="56"/>
      <c r="E778" s="56"/>
      <c r="F778" s="56"/>
      <c r="H778" s="218"/>
      <c r="I778" s="218"/>
      <c r="J778" s="218"/>
      <c r="K778" s="218"/>
      <c r="L778" s="218"/>
      <c r="M778" s="218"/>
      <c r="N778" s="218"/>
      <c r="O778" s="218"/>
      <c r="P778" s="218"/>
      <c r="Q778" s="218"/>
      <c r="R778" s="218"/>
      <c r="S778" s="218"/>
      <c r="T778" s="218"/>
      <c r="U778" s="218"/>
      <c r="X778" s="219"/>
      <c r="AA778" s="56"/>
      <c r="AF778" s="56"/>
      <c r="AG778" s="14"/>
    </row>
    <row r="779" ht="15.75" hidden="1" customHeight="1">
      <c r="B779" s="216"/>
      <c r="C779" s="216"/>
      <c r="D779" s="56"/>
      <c r="E779" s="56"/>
      <c r="F779" s="56"/>
      <c r="H779" s="218"/>
      <c r="I779" s="218"/>
      <c r="J779" s="218"/>
      <c r="K779" s="218"/>
      <c r="L779" s="218"/>
      <c r="M779" s="218"/>
      <c r="N779" s="218"/>
      <c r="O779" s="218"/>
      <c r="P779" s="218"/>
      <c r="Q779" s="218"/>
      <c r="R779" s="218"/>
      <c r="S779" s="218"/>
      <c r="T779" s="218"/>
      <c r="U779" s="218"/>
      <c r="X779" s="219"/>
      <c r="AA779" s="56"/>
      <c r="AF779" s="56"/>
      <c r="AG779" s="14"/>
    </row>
    <row r="780" ht="15.75" hidden="1" customHeight="1">
      <c r="B780" s="216"/>
      <c r="C780" s="216"/>
      <c r="D780" s="56"/>
      <c r="E780" s="56"/>
      <c r="F780" s="56"/>
      <c r="H780" s="218"/>
      <c r="I780" s="218"/>
      <c r="J780" s="218"/>
      <c r="K780" s="218"/>
      <c r="L780" s="218"/>
      <c r="M780" s="218"/>
      <c r="N780" s="218"/>
      <c r="O780" s="218"/>
      <c r="P780" s="218"/>
      <c r="Q780" s="218"/>
      <c r="R780" s="218"/>
      <c r="S780" s="218"/>
      <c r="T780" s="218"/>
      <c r="U780" s="218"/>
      <c r="X780" s="219"/>
      <c r="AA780" s="56"/>
      <c r="AF780" s="56"/>
      <c r="AG780" s="14"/>
    </row>
    <row r="781" ht="15.75" hidden="1" customHeight="1">
      <c r="B781" s="216"/>
      <c r="C781" s="216"/>
      <c r="D781" s="56"/>
      <c r="E781" s="56"/>
      <c r="F781" s="56"/>
      <c r="H781" s="218"/>
      <c r="I781" s="218"/>
      <c r="J781" s="218"/>
      <c r="K781" s="218"/>
      <c r="L781" s="218"/>
      <c r="M781" s="218"/>
      <c r="N781" s="218"/>
      <c r="O781" s="218"/>
      <c r="P781" s="218"/>
      <c r="Q781" s="218"/>
      <c r="R781" s="218"/>
      <c r="S781" s="218"/>
      <c r="T781" s="218"/>
      <c r="U781" s="218"/>
      <c r="X781" s="219"/>
      <c r="AA781" s="56"/>
      <c r="AF781" s="56"/>
      <c r="AG781" s="14"/>
    </row>
    <row r="782" ht="15.75" hidden="1" customHeight="1">
      <c r="B782" s="216"/>
      <c r="C782" s="216"/>
      <c r="D782" s="56"/>
      <c r="E782" s="56"/>
      <c r="F782" s="56"/>
      <c r="H782" s="218"/>
      <c r="I782" s="218"/>
      <c r="J782" s="218"/>
      <c r="K782" s="218"/>
      <c r="L782" s="218"/>
      <c r="M782" s="218"/>
      <c r="N782" s="218"/>
      <c r="O782" s="218"/>
      <c r="P782" s="218"/>
      <c r="Q782" s="218"/>
      <c r="R782" s="218"/>
      <c r="S782" s="218"/>
      <c r="T782" s="218"/>
      <c r="U782" s="218"/>
      <c r="X782" s="219"/>
      <c r="AA782" s="56"/>
      <c r="AF782" s="56"/>
      <c r="AG782" s="14"/>
    </row>
    <row r="783" ht="15.75" hidden="1" customHeight="1">
      <c r="B783" s="216"/>
      <c r="C783" s="216"/>
      <c r="D783" s="56"/>
      <c r="E783" s="56"/>
      <c r="F783" s="56"/>
      <c r="H783" s="218"/>
      <c r="I783" s="218"/>
      <c r="J783" s="218"/>
      <c r="K783" s="218"/>
      <c r="L783" s="218"/>
      <c r="M783" s="218"/>
      <c r="N783" s="218"/>
      <c r="O783" s="218"/>
      <c r="P783" s="218"/>
      <c r="Q783" s="218"/>
      <c r="R783" s="218"/>
      <c r="S783" s="218"/>
      <c r="T783" s="218"/>
      <c r="U783" s="218"/>
      <c r="X783" s="219"/>
      <c r="AA783" s="56"/>
      <c r="AF783" s="56"/>
      <c r="AG783" s="14"/>
    </row>
    <row r="784" ht="15.75" hidden="1" customHeight="1">
      <c r="B784" s="216"/>
      <c r="C784" s="216"/>
      <c r="D784" s="56"/>
      <c r="E784" s="56"/>
      <c r="F784" s="56"/>
      <c r="H784" s="218"/>
      <c r="I784" s="218"/>
      <c r="J784" s="218"/>
      <c r="K784" s="218"/>
      <c r="L784" s="218"/>
      <c r="M784" s="218"/>
      <c r="N784" s="218"/>
      <c r="O784" s="218"/>
      <c r="P784" s="218"/>
      <c r="Q784" s="218"/>
      <c r="R784" s="218"/>
      <c r="S784" s="218"/>
      <c r="T784" s="218"/>
      <c r="U784" s="218"/>
      <c r="X784" s="219"/>
      <c r="AA784" s="56"/>
      <c r="AF784" s="56"/>
      <c r="AG784" s="14"/>
    </row>
    <row r="785" ht="15.75" hidden="1" customHeight="1">
      <c r="B785" s="216"/>
      <c r="C785" s="216"/>
      <c r="D785" s="56"/>
      <c r="E785" s="56"/>
      <c r="F785" s="56"/>
      <c r="H785" s="218"/>
      <c r="I785" s="218"/>
      <c r="J785" s="218"/>
      <c r="K785" s="218"/>
      <c r="L785" s="218"/>
      <c r="M785" s="218"/>
      <c r="N785" s="218"/>
      <c r="O785" s="218"/>
      <c r="P785" s="218"/>
      <c r="Q785" s="218"/>
      <c r="R785" s="218"/>
      <c r="S785" s="218"/>
      <c r="T785" s="218"/>
      <c r="U785" s="218"/>
      <c r="X785" s="219"/>
      <c r="AA785" s="56"/>
      <c r="AF785" s="56"/>
      <c r="AG785" s="14"/>
    </row>
    <row r="786" ht="15.75" hidden="1" customHeight="1">
      <c r="B786" s="216"/>
      <c r="C786" s="216"/>
      <c r="D786" s="56"/>
      <c r="E786" s="56"/>
      <c r="F786" s="56"/>
      <c r="H786" s="218"/>
      <c r="I786" s="218"/>
      <c r="J786" s="218"/>
      <c r="K786" s="218"/>
      <c r="L786" s="218"/>
      <c r="M786" s="218"/>
      <c r="N786" s="218"/>
      <c r="O786" s="218"/>
      <c r="P786" s="218"/>
      <c r="Q786" s="218"/>
      <c r="R786" s="218"/>
      <c r="S786" s="218"/>
      <c r="T786" s="218"/>
      <c r="U786" s="218"/>
      <c r="X786" s="219"/>
      <c r="AA786" s="56"/>
      <c r="AF786" s="56"/>
      <c r="AG786" s="14"/>
    </row>
    <row r="787" ht="15.75" hidden="1" customHeight="1">
      <c r="B787" s="216"/>
      <c r="C787" s="216"/>
      <c r="D787" s="56"/>
      <c r="E787" s="56"/>
      <c r="F787" s="56"/>
      <c r="H787" s="218"/>
      <c r="I787" s="218"/>
      <c r="J787" s="218"/>
      <c r="K787" s="218"/>
      <c r="L787" s="218"/>
      <c r="M787" s="218"/>
      <c r="N787" s="218"/>
      <c r="O787" s="218"/>
      <c r="P787" s="218"/>
      <c r="Q787" s="218"/>
      <c r="R787" s="218"/>
      <c r="S787" s="218"/>
      <c r="T787" s="218"/>
      <c r="U787" s="218"/>
      <c r="X787" s="219"/>
      <c r="AA787" s="56"/>
      <c r="AF787" s="56"/>
      <c r="AG787" s="14"/>
    </row>
    <row r="788" ht="15.75" hidden="1" customHeight="1">
      <c r="B788" s="216"/>
      <c r="C788" s="216"/>
      <c r="D788" s="56"/>
      <c r="E788" s="56"/>
      <c r="F788" s="56"/>
      <c r="H788" s="218"/>
      <c r="I788" s="218"/>
      <c r="J788" s="218"/>
      <c r="K788" s="218"/>
      <c r="L788" s="218"/>
      <c r="M788" s="218"/>
      <c r="N788" s="218"/>
      <c r="O788" s="218"/>
      <c r="P788" s="218"/>
      <c r="Q788" s="218"/>
      <c r="R788" s="218"/>
      <c r="S788" s="218"/>
      <c r="T788" s="218"/>
      <c r="U788" s="218"/>
      <c r="X788" s="219"/>
      <c r="AA788" s="56"/>
      <c r="AF788" s="56"/>
      <c r="AG788" s="14"/>
    </row>
    <row r="789" ht="15.75" hidden="1" customHeight="1">
      <c r="B789" s="216"/>
      <c r="C789" s="216"/>
      <c r="D789" s="56"/>
      <c r="E789" s="56"/>
      <c r="F789" s="56"/>
      <c r="H789" s="218"/>
      <c r="I789" s="218"/>
      <c r="J789" s="218"/>
      <c r="K789" s="218"/>
      <c r="L789" s="218"/>
      <c r="M789" s="218"/>
      <c r="N789" s="218"/>
      <c r="O789" s="218"/>
      <c r="P789" s="218"/>
      <c r="Q789" s="218"/>
      <c r="R789" s="218"/>
      <c r="S789" s="218"/>
      <c r="T789" s="218"/>
      <c r="U789" s="218"/>
      <c r="X789" s="219"/>
      <c r="AA789" s="56"/>
      <c r="AF789" s="56"/>
      <c r="AG789" s="14"/>
    </row>
    <row r="790" ht="15.75" hidden="1" customHeight="1">
      <c r="B790" s="216"/>
      <c r="C790" s="216"/>
      <c r="D790" s="56"/>
      <c r="E790" s="56"/>
      <c r="F790" s="56"/>
      <c r="H790" s="218"/>
      <c r="I790" s="218"/>
      <c r="J790" s="218"/>
      <c r="K790" s="218"/>
      <c r="L790" s="218"/>
      <c r="M790" s="218"/>
      <c r="N790" s="218"/>
      <c r="O790" s="218"/>
      <c r="P790" s="218"/>
      <c r="Q790" s="218"/>
      <c r="R790" s="218"/>
      <c r="S790" s="218"/>
      <c r="T790" s="218"/>
      <c r="U790" s="218"/>
      <c r="X790" s="219"/>
      <c r="AA790" s="56"/>
      <c r="AF790" s="56"/>
      <c r="AG790" s="14"/>
    </row>
    <row r="791" ht="15.75" hidden="1" customHeight="1">
      <c r="B791" s="216"/>
      <c r="C791" s="216"/>
      <c r="D791" s="56"/>
      <c r="E791" s="56"/>
      <c r="F791" s="56"/>
      <c r="H791" s="218"/>
      <c r="I791" s="218"/>
      <c r="J791" s="218"/>
      <c r="K791" s="218"/>
      <c r="L791" s="218"/>
      <c r="M791" s="218"/>
      <c r="N791" s="218"/>
      <c r="O791" s="218"/>
      <c r="P791" s="218"/>
      <c r="Q791" s="218"/>
      <c r="R791" s="218"/>
      <c r="S791" s="218"/>
      <c r="T791" s="218"/>
      <c r="U791" s="218"/>
      <c r="X791" s="219"/>
      <c r="AA791" s="56"/>
      <c r="AF791" s="56"/>
      <c r="AG791" s="14"/>
    </row>
    <row r="792" ht="15.75" hidden="1" customHeight="1">
      <c r="B792" s="216"/>
      <c r="C792" s="216"/>
      <c r="D792" s="56"/>
      <c r="E792" s="56"/>
      <c r="F792" s="56"/>
      <c r="H792" s="218"/>
      <c r="I792" s="218"/>
      <c r="J792" s="218"/>
      <c r="K792" s="218"/>
      <c r="L792" s="218"/>
      <c r="M792" s="218"/>
      <c r="N792" s="218"/>
      <c r="O792" s="218"/>
      <c r="P792" s="218"/>
      <c r="Q792" s="218"/>
      <c r="R792" s="218"/>
      <c r="S792" s="218"/>
      <c r="T792" s="218"/>
      <c r="U792" s="218"/>
      <c r="X792" s="219"/>
      <c r="AA792" s="56"/>
      <c r="AF792" s="56"/>
      <c r="AG792" s="14"/>
    </row>
    <row r="793" ht="15.75" hidden="1" customHeight="1">
      <c r="B793" s="216"/>
      <c r="C793" s="216"/>
      <c r="D793" s="56"/>
      <c r="E793" s="56"/>
      <c r="F793" s="56"/>
      <c r="H793" s="218"/>
      <c r="I793" s="218"/>
      <c r="J793" s="218"/>
      <c r="K793" s="218"/>
      <c r="L793" s="218"/>
      <c r="M793" s="218"/>
      <c r="N793" s="218"/>
      <c r="O793" s="218"/>
      <c r="P793" s="218"/>
      <c r="Q793" s="218"/>
      <c r="R793" s="218"/>
      <c r="S793" s="218"/>
      <c r="T793" s="218"/>
      <c r="U793" s="218"/>
      <c r="X793" s="219"/>
      <c r="AA793" s="56"/>
      <c r="AF793" s="56"/>
      <c r="AG793" s="14"/>
    </row>
    <row r="794" ht="15.75" hidden="1" customHeight="1">
      <c r="B794" s="216"/>
      <c r="C794" s="216"/>
      <c r="D794" s="56"/>
      <c r="E794" s="56"/>
      <c r="F794" s="56"/>
      <c r="H794" s="218"/>
      <c r="I794" s="218"/>
      <c r="J794" s="218"/>
      <c r="K794" s="218"/>
      <c r="L794" s="218"/>
      <c r="M794" s="218"/>
      <c r="N794" s="218"/>
      <c r="O794" s="218"/>
      <c r="P794" s="218"/>
      <c r="Q794" s="218"/>
      <c r="R794" s="218"/>
      <c r="S794" s="218"/>
      <c r="T794" s="218"/>
      <c r="U794" s="218"/>
      <c r="X794" s="219"/>
      <c r="AA794" s="56"/>
      <c r="AF794" s="56"/>
      <c r="AG794" s="14"/>
    </row>
    <row r="795" ht="15.75" hidden="1" customHeight="1">
      <c r="B795" s="216"/>
      <c r="C795" s="216"/>
      <c r="D795" s="56"/>
      <c r="E795" s="56"/>
      <c r="F795" s="56"/>
      <c r="H795" s="218"/>
      <c r="I795" s="218"/>
      <c r="J795" s="218"/>
      <c r="K795" s="218"/>
      <c r="L795" s="218"/>
      <c r="M795" s="218"/>
      <c r="N795" s="218"/>
      <c r="O795" s="218"/>
      <c r="P795" s="218"/>
      <c r="Q795" s="218"/>
      <c r="R795" s="218"/>
      <c r="S795" s="218"/>
      <c r="T795" s="218"/>
      <c r="U795" s="218"/>
      <c r="X795" s="219"/>
      <c r="AA795" s="56"/>
      <c r="AF795" s="56"/>
      <c r="AG795" s="14"/>
    </row>
    <row r="796" ht="15.75" hidden="1" customHeight="1">
      <c r="B796" s="216"/>
      <c r="C796" s="216"/>
      <c r="D796" s="56"/>
      <c r="E796" s="56"/>
      <c r="F796" s="56"/>
      <c r="H796" s="218"/>
      <c r="I796" s="218"/>
      <c r="J796" s="218"/>
      <c r="K796" s="218"/>
      <c r="L796" s="218"/>
      <c r="M796" s="218"/>
      <c r="N796" s="218"/>
      <c r="O796" s="218"/>
      <c r="P796" s="218"/>
      <c r="Q796" s="218"/>
      <c r="R796" s="218"/>
      <c r="S796" s="218"/>
      <c r="T796" s="218"/>
      <c r="U796" s="218"/>
      <c r="X796" s="219"/>
      <c r="AA796" s="56"/>
      <c r="AF796" s="56"/>
      <c r="AG796" s="14"/>
    </row>
    <row r="797" ht="15.75" hidden="1" customHeight="1">
      <c r="B797" s="216"/>
      <c r="C797" s="216"/>
      <c r="D797" s="56"/>
      <c r="E797" s="56"/>
      <c r="F797" s="56"/>
      <c r="H797" s="218"/>
      <c r="I797" s="218"/>
      <c r="J797" s="218"/>
      <c r="K797" s="218"/>
      <c r="L797" s="218"/>
      <c r="M797" s="218"/>
      <c r="N797" s="218"/>
      <c r="O797" s="218"/>
      <c r="P797" s="218"/>
      <c r="Q797" s="218"/>
      <c r="R797" s="218"/>
      <c r="S797" s="218"/>
      <c r="T797" s="218"/>
      <c r="U797" s="218"/>
      <c r="X797" s="219"/>
      <c r="AA797" s="56"/>
      <c r="AF797" s="56"/>
      <c r="AG797" s="14"/>
    </row>
    <row r="798" ht="15.75" hidden="1" customHeight="1">
      <c r="B798" s="216"/>
      <c r="C798" s="216"/>
      <c r="D798" s="56"/>
      <c r="E798" s="56"/>
      <c r="F798" s="56"/>
      <c r="H798" s="218"/>
      <c r="I798" s="218"/>
      <c r="J798" s="218"/>
      <c r="K798" s="218"/>
      <c r="L798" s="218"/>
      <c r="M798" s="218"/>
      <c r="N798" s="218"/>
      <c r="O798" s="218"/>
      <c r="P798" s="218"/>
      <c r="Q798" s="218"/>
      <c r="R798" s="218"/>
      <c r="S798" s="218"/>
      <c r="T798" s="218"/>
      <c r="U798" s="218"/>
      <c r="X798" s="219"/>
      <c r="AA798" s="56"/>
      <c r="AF798" s="56"/>
      <c r="AG798" s="14"/>
    </row>
    <row r="799" ht="15.75" hidden="1" customHeight="1">
      <c r="B799" s="216"/>
      <c r="C799" s="216"/>
      <c r="D799" s="56"/>
      <c r="E799" s="56"/>
      <c r="F799" s="56"/>
      <c r="H799" s="218"/>
      <c r="I799" s="218"/>
      <c r="J799" s="218"/>
      <c r="K799" s="218"/>
      <c r="L799" s="218"/>
      <c r="M799" s="218"/>
      <c r="N799" s="218"/>
      <c r="O799" s="218"/>
      <c r="P799" s="218"/>
      <c r="Q799" s="218"/>
      <c r="R799" s="218"/>
      <c r="S799" s="218"/>
      <c r="T799" s="218"/>
      <c r="U799" s="218"/>
      <c r="X799" s="219"/>
      <c r="AA799" s="56"/>
      <c r="AF799" s="56"/>
      <c r="AG799" s="14"/>
    </row>
    <row r="800" ht="15.75" hidden="1" customHeight="1">
      <c r="B800" s="216"/>
      <c r="C800" s="216"/>
      <c r="D800" s="56"/>
      <c r="E800" s="56"/>
      <c r="F800" s="56"/>
      <c r="H800" s="218"/>
      <c r="I800" s="218"/>
      <c r="J800" s="218"/>
      <c r="K800" s="218"/>
      <c r="L800" s="218"/>
      <c r="M800" s="218"/>
      <c r="N800" s="218"/>
      <c r="O800" s="218"/>
      <c r="P800" s="218"/>
      <c r="Q800" s="218"/>
      <c r="R800" s="218"/>
      <c r="S800" s="218"/>
      <c r="T800" s="218"/>
      <c r="U800" s="218"/>
      <c r="X800" s="219"/>
      <c r="AA800" s="56"/>
      <c r="AF800" s="56"/>
      <c r="AG800" s="14"/>
    </row>
    <row r="801" ht="15.75" hidden="1" customHeight="1">
      <c r="B801" s="216"/>
      <c r="C801" s="216"/>
      <c r="D801" s="56"/>
      <c r="E801" s="56"/>
      <c r="F801" s="56"/>
      <c r="H801" s="218"/>
      <c r="I801" s="218"/>
      <c r="J801" s="218"/>
      <c r="K801" s="218"/>
      <c r="L801" s="218"/>
      <c r="M801" s="218"/>
      <c r="N801" s="218"/>
      <c r="O801" s="218"/>
      <c r="P801" s="218"/>
      <c r="Q801" s="218"/>
      <c r="R801" s="218"/>
      <c r="S801" s="218"/>
      <c r="T801" s="218"/>
      <c r="U801" s="218"/>
      <c r="X801" s="219"/>
      <c r="AA801" s="56"/>
      <c r="AF801" s="56"/>
      <c r="AG801" s="14"/>
    </row>
    <row r="802" ht="15.75" hidden="1" customHeight="1">
      <c r="B802" s="216"/>
      <c r="C802" s="216"/>
      <c r="D802" s="56"/>
      <c r="E802" s="56"/>
      <c r="F802" s="56"/>
      <c r="H802" s="218"/>
      <c r="I802" s="218"/>
      <c r="J802" s="218"/>
      <c r="K802" s="218"/>
      <c r="L802" s="218"/>
      <c r="M802" s="218"/>
      <c r="N802" s="218"/>
      <c r="O802" s="218"/>
      <c r="P802" s="218"/>
      <c r="Q802" s="218"/>
      <c r="R802" s="218"/>
      <c r="S802" s="218"/>
      <c r="T802" s="218"/>
      <c r="U802" s="218"/>
      <c r="X802" s="219"/>
      <c r="AA802" s="56"/>
      <c r="AF802" s="56"/>
      <c r="AG802" s="14"/>
    </row>
    <row r="803" ht="15.75" hidden="1" customHeight="1">
      <c r="B803" s="216"/>
      <c r="C803" s="216"/>
      <c r="D803" s="56"/>
      <c r="E803" s="56"/>
      <c r="F803" s="56"/>
      <c r="H803" s="218"/>
      <c r="I803" s="218"/>
      <c r="J803" s="218"/>
      <c r="K803" s="218"/>
      <c r="L803" s="218"/>
      <c r="M803" s="218"/>
      <c r="N803" s="218"/>
      <c r="O803" s="218"/>
      <c r="P803" s="218"/>
      <c r="Q803" s="218"/>
      <c r="R803" s="218"/>
      <c r="S803" s="218"/>
      <c r="T803" s="218"/>
      <c r="U803" s="218"/>
      <c r="X803" s="219"/>
      <c r="AA803" s="56"/>
      <c r="AF803" s="56"/>
      <c r="AG803" s="14"/>
    </row>
    <row r="804" ht="15.75" hidden="1" customHeight="1">
      <c r="B804" s="216"/>
      <c r="C804" s="216"/>
      <c r="D804" s="56"/>
      <c r="E804" s="56"/>
      <c r="F804" s="56"/>
      <c r="H804" s="218"/>
      <c r="I804" s="218"/>
      <c r="J804" s="218"/>
      <c r="K804" s="218"/>
      <c r="L804" s="218"/>
      <c r="M804" s="218"/>
      <c r="N804" s="218"/>
      <c r="O804" s="218"/>
      <c r="P804" s="218"/>
      <c r="Q804" s="218"/>
      <c r="R804" s="218"/>
      <c r="S804" s="218"/>
      <c r="T804" s="218"/>
      <c r="U804" s="218"/>
      <c r="X804" s="219"/>
      <c r="AA804" s="56"/>
      <c r="AF804" s="56"/>
      <c r="AG804" s="14"/>
    </row>
    <row r="805" ht="15.75" hidden="1" customHeight="1">
      <c r="B805" s="216"/>
      <c r="C805" s="216"/>
      <c r="D805" s="56"/>
      <c r="E805" s="56"/>
      <c r="F805" s="56"/>
      <c r="H805" s="218"/>
      <c r="I805" s="218"/>
      <c r="J805" s="218"/>
      <c r="K805" s="218"/>
      <c r="L805" s="218"/>
      <c r="M805" s="218"/>
      <c r="N805" s="218"/>
      <c r="O805" s="218"/>
      <c r="P805" s="218"/>
      <c r="Q805" s="218"/>
      <c r="R805" s="218"/>
      <c r="S805" s="218"/>
      <c r="T805" s="218"/>
      <c r="U805" s="218"/>
      <c r="X805" s="219"/>
      <c r="AA805" s="56"/>
      <c r="AF805" s="56"/>
      <c r="AG805" s="14"/>
    </row>
    <row r="806" ht="15.75" hidden="1" customHeight="1">
      <c r="B806" s="216"/>
      <c r="C806" s="216"/>
      <c r="D806" s="56"/>
      <c r="E806" s="56"/>
      <c r="F806" s="56"/>
      <c r="H806" s="218"/>
      <c r="I806" s="218"/>
      <c r="J806" s="218"/>
      <c r="K806" s="218"/>
      <c r="L806" s="218"/>
      <c r="M806" s="218"/>
      <c r="N806" s="218"/>
      <c r="O806" s="218"/>
      <c r="P806" s="218"/>
      <c r="Q806" s="218"/>
      <c r="R806" s="218"/>
      <c r="S806" s="218"/>
      <c r="T806" s="218"/>
      <c r="U806" s="218"/>
      <c r="X806" s="219"/>
      <c r="AA806" s="56"/>
      <c r="AF806" s="56"/>
      <c r="AG806" s="14"/>
    </row>
    <row r="807" ht="15.75" hidden="1" customHeight="1">
      <c r="B807" s="216"/>
      <c r="C807" s="216"/>
      <c r="D807" s="56"/>
      <c r="E807" s="56"/>
      <c r="F807" s="56"/>
      <c r="H807" s="218"/>
      <c r="I807" s="218"/>
      <c r="J807" s="218"/>
      <c r="K807" s="218"/>
      <c r="L807" s="218"/>
      <c r="M807" s="218"/>
      <c r="N807" s="218"/>
      <c r="O807" s="218"/>
      <c r="P807" s="218"/>
      <c r="Q807" s="218"/>
      <c r="R807" s="218"/>
      <c r="S807" s="218"/>
      <c r="T807" s="218"/>
      <c r="U807" s="218"/>
      <c r="X807" s="219"/>
      <c r="AA807" s="56"/>
      <c r="AF807" s="56"/>
      <c r="AG807" s="14"/>
    </row>
    <row r="808" ht="15.75" hidden="1" customHeight="1">
      <c r="B808" s="216"/>
      <c r="C808" s="216"/>
      <c r="D808" s="56"/>
      <c r="E808" s="56"/>
      <c r="F808" s="56"/>
      <c r="H808" s="218"/>
      <c r="I808" s="218"/>
      <c r="J808" s="218"/>
      <c r="K808" s="218"/>
      <c r="L808" s="218"/>
      <c r="M808" s="218"/>
      <c r="N808" s="218"/>
      <c r="O808" s="218"/>
      <c r="P808" s="218"/>
      <c r="Q808" s="218"/>
      <c r="R808" s="218"/>
      <c r="S808" s="218"/>
      <c r="T808" s="218"/>
      <c r="U808" s="218"/>
      <c r="X808" s="219"/>
      <c r="AA808" s="56"/>
      <c r="AF808" s="56"/>
      <c r="AG808" s="14"/>
    </row>
    <row r="809" ht="15.75" hidden="1" customHeight="1">
      <c r="B809" s="216"/>
      <c r="C809" s="216"/>
      <c r="D809" s="56"/>
      <c r="E809" s="56"/>
      <c r="F809" s="56"/>
      <c r="H809" s="218"/>
      <c r="I809" s="218"/>
      <c r="J809" s="218"/>
      <c r="K809" s="218"/>
      <c r="L809" s="218"/>
      <c r="M809" s="218"/>
      <c r="N809" s="218"/>
      <c r="O809" s="218"/>
      <c r="P809" s="218"/>
      <c r="Q809" s="218"/>
      <c r="R809" s="218"/>
      <c r="S809" s="218"/>
      <c r="T809" s="218"/>
      <c r="U809" s="218"/>
      <c r="X809" s="219"/>
      <c r="AA809" s="56"/>
      <c r="AF809" s="56"/>
      <c r="AG809" s="14"/>
    </row>
    <row r="810" ht="15.75" hidden="1" customHeight="1">
      <c r="B810" s="216"/>
      <c r="C810" s="216"/>
      <c r="D810" s="56"/>
      <c r="E810" s="56"/>
      <c r="F810" s="56"/>
      <c r="H810" s="218"/>
      <c r="I810" s="218"/>
      <c r="J810" s="218"/>
      <c r="K810" s="218"/>
      <c r="L810" s="218"/>
      <c r="M810" s="218"/>
      <c r="N810" s="218"/>
      <c r="O810" s="218"/>
      <c r="P810" s="218"/>
      <c r="Q810" s="218"/>
      <c r="R810" s="218"/>
      <c r="S810" s="218"/>
      <c r="T810" s="218"/>
      <c r="U810" s="218"/>
      <c r="X810" s="219"/>
      <c r="AA810" s="56"/>
      <c r="AF810" s="56"/>
      <c r="AG810" s="14"/>
    </row>
    <row r="811" ht="15.75" hidden="1" customHeight="1">
      <c r="B811" s="216"/>
      <c r="C811" s="216"/>
      <c r="D811" s="56"/>
      <c r="E811" s="56"/>
      <c r="F811" s="56"/>
      <c r="H811" s="218"/>
      <c r="I811" s="218"/>
      <c r="J811" s="218"/>
      <c r="K811" s="218"/>
      <c r="L811" s="218"/>
      <c r="M811" s="218"/>
      <c r="N811" s="218"/>
      <c r="O811" s="218"/>
      <c r="P811" s="218"/>
      <c r="Q811" s="218"/>
      <c r="R811" s="218"/>
      <c r="S811" s="218"/>
      <c r="T811" s="218"/>
      <c r="U811" s="218"/>
      <c r="X811" s="219"/>
      <c r="AA811" s="56"/>
      <c r="AF811" s="56"/>
      <c r="AG811" s="14"/>
    </row>
    <row r="812" ht="15.75" hidden="1" customHeight="1">
      <c r="B812" s="216"/>
      <c r="C812" s="216"/>
      <c r="D812" s="56"/>
      <c r="E812" s="56"/>
      <c r="F812" s="56"/>
      <c r="H812" s="218"/>
      <c r="I812" s="218"/>
      <c r="J812" s="218"/>
      <c r="K812" s="218"/>
      <c r="L812" s="218"/>
      <c r="M812" s="218"/>
      <c r="N812" s="218"/>
      <c r="O812" s="218"/>
      <c r="P812" s="218"/>
      <c r="Q812" s="218"/>
      <c r="R812" s="218"/>
      <c r="S812" s="218"/>
      <c r="T812" s="218"/>
      <c r="U812" s="218"/>
      <c r="X812" s="219"/>
      <c r="AA812" s="56"/>
      <c r="AF812" s="56"/>
      <c r="AG812" s="14"/>
    </row>
    <row r="813" ht="15.75" hidden="1" customHeight="1">
      <c r="B813" s="216"/>
      <c r="C813" s="216"/>
      <c r="D813" s="56"/>
      <c r="E813" s="56"/>
      <c r="F813" s="56"/>
      <c r="H813" s="218"/>
      <c r="I813" s="218"/>
      <c r="J813" s="218"/>
      <c r="K813" s="218"/>
      <c r="L813" s="218"/>
      <c r="M813" s="218"/>
      <c r="N813" s="218"/>
      <c r="O813" s="218"/>
      <c r="P813" s="218"/>
      <c r="Q813" s="218"/>
      <c r="R813" s="218"/>
      <c r="S813" s="218"/>
      <c r="T813" s="218"/>
      <c r="U813" s="218"/>
      <c r="X813" s="219"/>
      <c r="AA813" s="56"/>
      <c r="AF813" s="56"/>
      <c r="AG813" s="14"/>
    </row>
    <row r="814" ht="15.75" hidden="1" customHeight="1">
      <c r="B814" s="216"/>
      <c r="C814" s="216"/>
      <c r="D814" s="56"/>
      <c r="E814" s="56"/>
      <c r="F814" s="56"/>
      <c r="H814" s="218"/>
      <c r="I814" s="218"/>
      <c r="J814" s="218"/>
      <c r="K814" s="218"/>
      <c r="L814" s="218"/>
      <c r="M814" s="218"/>
      <c r="N814" s="218"/>
      <c r="O814" s="218"/>
      <c r="P814" s="218"/>
      <c r="Q814" s="218"/>
      <c r="R814" s="218"/>
      <c r="S814" s="218"/>
      <c r="T814" s="218"/>
      <c r="U814" s="218"/>
      <c r="X814" s="219"/>
      <c r="AA814" s="56"/>
      <c r="AF814" s="56"/>
      <c r="AG814" s="14"/>
    </row>
    <row r="815" ht="15.75" hidden="1" customHeight="1">
      <c r="B815" s="216"/>
      <c r="C815" s="216"/>
      <c r="D815" s="56"/>
      <c r="E815" s="56"/>
      <c r="F815" s="56"/>
      <c r="H815" s="218"/>
      <c r="I815" s="218"/>
      <c r="J815" s="218"/>
      <c r="K815" s="218"/>
      <c r="L815" s="218"/>
      <c r="M815" s="218"/>
      <c r="N815" s="218"/>
      <c r="O815" s="218"/>
      <c r="P815" s="218"/>
      <c r="Q815" s="218"/>
      <c r="R815" s="218"/>
      <c r="S815" s="218"/>
      <c r="T815" s="218"/>
      <c r="U815" s="218"/>
      <c r="X815" s="219"/>
      <c r="AA815" s="56"/>
      <c r="AF815" s="56"/>
      <c r="AG815" s="14"/>
    </row>
    <row r="816" ht="15.75" hidden="1" customHeight="1">
      <c r="B816" s="216"/>
      <c r="C816" s="216"/>
      <c r="D816" s="56"/>
      <c r="E816" s="56"/>
      <c r="F816" s="56"/>
      <c r="H816" s="218"/>
      <c r="I816" s="218"/>
      <c r="J816" s="218"/>
      <c r="K816" s="218"/>
      <c r="L816" s="218"/>
      <c r="M816" s="218"/>
      <c r="N816" s="218"/>
      <c r="O816" s="218"/>
      <c r="P816" s="218"/>
      <c r="Q816" s="218"/>
      <c r="R816" s="218"/>
      <c r="S816" s="218"/>
      <c r="T816" s="218"/>
      <c r="U816" s="218"/>
      <c r="X816" s="219"/>
      <c r="AA816" s="56"/>
      <c r="AF816" s="56"/>
      <c r="AG816" s="14"/>
    </row>
    <row r="817" ht="15.75" hidden="1" customHeight="1">
      <c r="B817" s="216"/>
      <c r="C817" s="216"/>
      <c r="D817" s="56"/>
      <c r="E817" s="56"/>
      <c r="F817" s="56"/>
      <c r="H817" s="218"/>
      <c r="I817" s="218"/>
      <c r="J817" s="218"/>
      <c r="K817" s="218"/>
      <c r="L817" s="218"/>
      <c r="M817" s="218"/>
      <c r="N817" s="218"/>
      <c r="O817" s="218"/>
      <c r="P817" s="218"/>
      <c r="Q817" s="218"/>
      <c r="R817" s="218"/>
      <c r="S817" s="218"/>
      <c r="T817" s="218"/>
      <c r="U817" s="218"/>
      <c r="X817" s="219"/>
      <c r="AA817" s="56"/>
      <c r="AF817" s="56"/>
      <c r="AG817" s="14"/>
    </row>
    <row r="818" ht="15.75" hidden="1" customHeight="1">
      <c r="B818" s="216"/>
      <c r="C818" s="216"/>
      <c r="D818" s="56"/>
      <c r="E818" s="56"/>
      <c r="F818" s="56"/>
      <c r="H818" s="218"/>
      <c r="I818" s="218"/>
      <c r="J818" s="218"/>
      <c r="K818" s="218"/>
      <c r="L818" s="218"/>
      <c r="M818" s="218"/>
      <c r="N818" s="218"/>
      <c r="O818" s="218"/>
      <c r="P818" s="218"/>
      <c r="Q818" s="218"/>
      <c r="R818" s="218"/>
      <c r="S818" s="218"/>
      <c r="T818" s="218"/>
      <c r="U818" s="218"/>
      <c r="X818" s="219"/>
      <c r="AA818" s="56"/>
      <c r="AF818" s="56"/>
      <c r="AG818" s="14"/>
    </row>
    <row r="819" ht="15.75" hidden="1" customHeight="1">
      <c r="B819" s="216"/>
      <c r="C819" s="216"/>
      <c r="D819" s="56"/>
      <c r="E819" s="56"/>
      <c r="F819" s="56"/>
      <c r="H819" s="218"/>
      <c r="I819" s="218"/>
      <c r="J819" s="218"/>
      <c r="K819" s="218"/>
      <c r="L819" s="218"/>
      <c r="M819" s="218"/>
      <c r="N819" s="218"/>
      <c r="O819" s="218"/>
      <c r="P819" s="218"/>
      <c r="Q819" s="218"/>
      <c r="R819" s="218"/>
      <c r="S819" s="218"/>
      <c r="T819" s="218"/>
      <c r="U819" s="218"/>
      <c r="X819" s="219"/>
      <c r="AA819" s="56"/>
      <c r="AF819" s="56"/>
      <c r="AG819" s="14"/>
    </row>
    <row r="820" ht="15.75" hidden="1" customHeight="1">
      <c r="B820" s="216"/>
      <c r="C820" s="216"/>
      <c r="D820" s="56"/>
      <c r="E820" s="56"/>
      <c r="F820" s="56"/>
      <c r="H820" s="218"/>
      <c r="I820" s="218"/>
      <c r="J820" s="218"/>
      <c r="K820" s="218"/>
      <c r="L820" s="218"/>
      <c r="M820" s="218"/>
      <c r="N820" s="218"/>
      <c r="O820" s="218"/>
      <c r="P820" s="218"/>
      <c r="Q820" s="218"/>
      <c r="R820" s="218"/>
      <c r="S820" s="218"/>
      <c r="T820" s="218"/>
      <c r="U820" s="218"/>
      <c r="X820" s="219"/>
      <c r="AA820" s="56"/>
      <c r="AF820" s="56"/>
      <c r="AG820" s="14"/>
    </row>
    <row r="821" ht="15.75" hidden="1" customHeight="1">
      <c r="B821" s="216"/>
      <c r="C821" s="216"/>
      <c r="D821" s="56"/>
      <c r="E821" s="56"/>
      <c r="F821" s="56"/>
      <c r="H821" s="218"/>
      <c r="I821" s="218"/>
      <c r="J821" s="218"/>
      <c r="K821" s="218"/>
      <c r="L821" s="218"/>
      <c r="M821" s="218"/>
      <c r="N821" s="218"/>
      <c r="O821" s="218"/>
      <c r="P821" s="218"/>
      <c r="Q821" s="218"/>
      <c r="R821" s="218"/>
      <c r="S821" s="218"/>
      <c r="T821" s="218"/>
      <c r="U821" s="218"/>
      <c r="X821" s="219"/>
      <c r="AA821" s="56"/>
      <c r="AF821" s="56"/>
      <c r="AG821" s="14"/>
    </row>
    <row r="822" ht="15.75" hidden="1" customHeight="1">
      <c r="B822" s="216"/>
      <c r="C822" s="216"/>
      <c r="D822" s="56"/>
      <c r="E822" s="56"/>
      <c r="F822" s="56"/>
      <c r="H822" s="218"/>
      <c r="I822" s="218"/>
      <c r="J822" s="218"/>
      <c r="K822" s="218"/>
      <c r="L822" s="218"/>
      <c r="M822" s="218"/>
      <c r="N822" s="218"/>
      <c r="O822" s="218"/>
      <c r="P822" s="218"/>
      <c r="Q822" s="218"/>
      <c r="R822" s="218"/>
      <c r="S822" s="218"/>
      <c r="T822" s="218"/>
      <c r="U822" s="218"/>
      <c r="X822" s="219"/>
      <c r="AA822" s="56"/>
      <c r="AF822" s="56"/>
      <c r="AG822" s="14"/>
    </row>
    <row r="823" ht="15.75" hidden="1" customHeight="1">
      <c r="B823" s="216"/>
      <c r="C823" s="216"/>
      <c r="D823" s="56"/>
      <c r="E823" s="56"/>
      <c r="F823" s="56"/>
      <c r="H823" s="218"/>
      <c r="I823" s="218"/>
      <c r="J823" s="218"/>
      <c r="K823" s="218"/>
      <c r="L823" s="218"/>
      <c r="M823" s="218"/>
      <c r="N823" s="218"/>
      <c r="O823" s="218"/>
      <c r="P823" s="218"/>
      <c r="Q823" s="218"/>
      <c r="R823" s="218"/>
      <c r="S823" s="218"/>
      <c r="T823" s="218"/>
      <c r="U823" s="218"/>
      <c r="X823" s="219"/>
      <c r="AA823" s="56"/>
      <c r="AF823" s="56"/>
      <c r="AG823" s="14"/>
    </row>
    <row r="824" ht="15.75" hidden="1" customHeight="1">
      <c r="B824" s="216"/>
      <c r="C824" s="216"/>
      <c r="D824" s="56"/>
      <c r="E824" s="56"/>
      <c r="F824" s="56"/>
      <c r="H824" s="218"/>
      <c r="I824" s="218"/>
      <c r="J824" s="218"/>
      <c r="K824" s="218"/>
      <c r="L824" s="218"/>
      <c r="M824" s="218"/>
      <c r="N824" s="218"/>
      <c r="O824" s="218"/>
      <c r="P824" s="218"/>
      <c r="Q824" s="218"/>
      <c r="R824" s="218"/>
      <c r="S824" s="218"/>
      <c r="T824" s="218"/>
      <c r="U824" s="218"/>
      <c r="X824" s="219"/>
      <c r="AA824" s="56"/>
      <c r="AF824" s="56"/>
      <c r="AG824" s="14"/>
    </row>
    <row r="825" ht="15.75" hidden="1" customHeight="1">
      <c r="B825" s="216"/>
      <c r="C825" s="216"/>
      <c r="D825" s="56"/>
      <c r="E825" s="56"/>
      <c r="F825" s="56"/>
      <c r="H825" s="218"/>
      <c r="I825" s="218"/>
      <c r="J825" s="218"/>
      <c r="K825" s="218"/>
      <c r="L825" s="218"/>
      <c r="M825" s="218"/>
      <c r="N825" s="218"/>
      <c r="O825" s="218"/>
      <c r="P825" s="218"/>
      <c r="Q825" s="218"/>
      <c r="R825" s="218"/>
      <c r="S825" s="218"/>
      <c r="T825" s="218"/>
      <c r="U825" s="218"/>
      <c r="X825" s="219"/>
      <c r="AA825" s="56"/>
      <c r="AF825" s="56"/>
      <c r="AG825" s="14"/>
    </row>
    <row r="826" ht="15.75" hidden="1" customHeight="1">
      <c r="B826" s="216"/>
      <c r="C826" s="216"/>
      <c r="D826" s="56"/>
      <c r="E826" s="56"/>
      <c r="F826" s="56"/>
      <c r="H826" s="218"/>
      <c r="I826" s="218"/>
      <c r="J826" s="218"/>
      <c r="K826" s="218"/>
      <c r="L826" s="218"/>
      <c r="M826" s="218"/>
      <c r="N826" s="218"/>
      <c r="O826" s="218"/>
      <c r="P826" s="218"/>
      <c r="Q826" s="218"/>
      <c r="R826" s="218"/>
      <c r="S826" s="218"/>
      <c r="T826" s="218"/>
      <c r="U826" s="218"/>
      <c r="X826" s="219"/>
      <c r="AA826" s="56"/>
      <c r="AF826" s="56"/>
      <c r="AG826" s="14"/>
    </row>
    <row r="827" ht="15.75" hidden="1" customHeight="1">
      <c r="B827" s="216"/>
      <c r="C827" s="216"/>
      <c r="D827" s="56"/>
      <c r="E827" s="56"/>
      <c r="F827" s="56"/>
      <c r="H827" s="218"/>
      <c r="I827" s="218"/>
      <c r="J827" s="218"/>
      <c r="K827" s="218"/>
      <c r="L827" s="218"/>
      <c r="M827" s="218"/>
      <c r="N827" s="218"/>
      <c r="O827" s="218"/>
      <c r="P827" s="218"/>
      <c r="Q827" s="218"/>
      <c r="R827" s="218"/>
      <c r="S827" s="218"/>
      <c r="T827" s="218"/>
      <c r="U827" s="218"/>
      <c r="X827" s="219"/>
      <c r="AA827" s="56"/>
      <c r="AF827" s="56"/>
      <c r="AG827" s="14"/>
    </row>
    <row r="828" ht="15.75" hidden="1" customHeight="1">
      <c r="B828" s="216"/>
      <c r="C828" s="216"/>
      <c r="D828" s="56"/>
      <c r="E828" s="56"/>
      <c r="F828" s="56"/>
      <c r="H828" s="218"/>
      <c r="I828" s="218"/>
      <c r="J828" s="218"/>
      <c r="K828" s="218"/>
      <c r="L828" s="218"/>
      <c r="M828" s="218"/>
      <c r="N828" s="218"/>
      <c r="O828" s="218"/>
      <c r="P828" s="218"/>
      <c r="Q828" s="218"/>
      <c r="R828" s="218"/>
      <c r="S828" s="218"/>
      <c r="T828" s="218"/>
      <c r="U828" s="218"/>
      <c r="X828" s="219"/>
      <c r="AA828" s="56"/>
      <c r="AF828" s="56"/>
      <c r="AG828" s="14"/>
    </row>
    <row r="829" ht="15.75" hidden="1" customHeight="1">
      <c r="B829" s="216"/>
      <c r="C829" s="216"/>
      <c r="D829" s="56"/>
      <c r="E829" s="56"/>
      <c r="F829" s="56"/>
      <c r="H829" s="218"/>
      <c r="I829" s="218"/>
      <c r="J829" s="218"/>
      <c r="K829" s="218"/>
      <c r="L829" s="218"/>
      <c r="M829" s="218"/>
      <c r="N829" s="218"/>
      <c r="O829" s="218"/>
      <c r="P829" s="218"/>
      <c r="Q829" s="218"/>
      <c r="R829" s="218"/>
      <c r="S829" s="218"/>
      <c r="T829" s="218"/>
      <c r="U829" s="218"/>
      <c r="X829" s="219"/>
      <c r="AA829" s="56"/>
      <c r="AF829" s="56"/>
      <c r="AG829" s="14"/>
    </row>
    <row r="830" ht="15.75" hidden="1" customHeight="1">
      <c r="B830" s="216"/>
      <c r="C830" s="216"/>
      <c r="D830" s="56"/>
      <c r="E830" s="56"/>
      <c r="F830" s="56"/>
      <c r="H830" s="218"/>
      <c r="I830" s="218"/>
      <c r="J830" s="218"/>
      <c r="K830" s="218"/>
      <c r="L830" s="218"/>
      <c r="M830" s="218"/>
      <c r="N830" s="218"/>
      <c r="O830" s="218"/>
      <c r="P830" s="218"/>
      <c r="Q830" s="218"/>
      <c r="R830" s="218"/>
      <c r="S830" s="218"/>
      <c r="T830" s="218"/>
      <c r="U830" s="218"/>
      <c r="X830" s="219"/>
      <c r="AA830" s="56"/>
      <c r="AF830" s="56"/>
      <c r="AG830" s="14"/>
    </row>
    <row r="831" ht="15.75" hidden="1" customHeight="1">
      <c r="B831" s="216"/>
      <c r="C831" s="216"/>
      <c r="D831" s="56"/>
      <c r="E831" s="56"/>
      <c r="F831" s="56"/>
      <c r="H831" s="218"/>
      <c r="I831" s="218"/>
      <c r="J831" s="218"/>
      <c r="K831" s="218"/>
      <c r="L831" s="218"/>
      <c r="M831" s="218"/>
      <c r="N831" s="218"/>
      <c r="O831" s="218"/>
      <c r="P831" s="218"/>
      <c r="Q831" s="218"/>
      <c r="R831" s="218"/>
      <c r="S831" s="218"/>
      <c r="T831" s="218"/>
      <c r="U831" s="218"/>
      <c r="X831" s="219"/>
      <c r="AA831" s="56"/>
      <c r="AF831" s="56"/>
      <c r="AG831" s="14"/>
    </row>
    <row r="832" ht="15.75" hidden="1" customHeight="1">
      <c r="B832" s="216"/>
      <c r="C832" s="216"/>
      <c r="D832" s="56"/>
      <c r="E832" s="56"/>
      <c r="F832" s="56"/>
      <c r="H832" s="218"/>
      <c r="I832" s="218"/>
      <c r="J832" s="218"/>
      <c r="K832" s="218"/>
      <c r="L832" s="218"/>
      <c r="M832" s="218"/>
      <c r="N832" s="218"/>
      <c r="O832" s="218"/>
      <c r="P832" s="218"/>
      <c r="Q832" s="218"/>
      <c r="R832" s="218"/>
      <c r="S832" s="218"/>
      <c r="T832" s="218"/>
      <c r="U832" s="218"/>
      <c r="X832" s="219"/>
      <c r="AA832" s="56"/>
      <c r="AF832" s="56"/>
      <c r="AG832" s="14"/>
    </row>
    <row r="833" ht="15.75" hidden="1" customHeight="1">
      <c r="B833" s="216"/>
      <c r="C833" s="216"/>
      <c r="D833" s="56"/>
      <c r="E833" s="56"/>
      <c r="F833" s="56"/>
      <c r="H833" s="218"/>
      <c r="I833" s="218"/>
      <c r="J833" s="218"/>
      <c r="K833" s="218"/>
      <c r="L833" s="218"/>
      <c r="M833" s="218"/>
      <c r="N833" s="218"/>
      <c r="O833" s="218"/>
      <c r="P833" s="218"/>
      <c r="Q833" s="218"/>
      <c r="R833" s="218"/>
      <c r="S833" s="218"/>
      <c r="T833" s="218"/>
      <c r="U833" s="218"/>
      <c r="X833" s="219"/>
      <c r="AA833" s="56"/>
      <c r="AF833" s="56"/>
      <c r="AG833" s="14"/>
    </row>
    <row r="834" ht="15.75" hidden="1" customHeight="1">
      <c r="B834" s="216"/>
      <c r="C834" s="216"/>
      <c r="D834" s="56"/>
      <c r="E834" s="56"/>
      <c r="F834" s="56"/>
      <c r="H834" s="218"/>
      <c r="I834" s="218"/>
      <c r="J834" s="218"/>
      <c r="K834" s="218"/>
      <c r="L834" s="218"/>
      <c r="M834" s="218"/>
      <c r="N834" s="218"/>
      <c r="O834" s="218"/>
      <c r="P834" s="218"/>
      <c r="Q834" s="218"/>
      <c r="R834" s="218"/>
      <c r="S834" s="218"/>
      <c r="T834" s="218"/>
      <c r="U834" s="218"/>
      <c r="X834" s="219"/>
      <c r="AA834" s="56"/>
      <c r="AF834" s="56"/>
      <c r="AG834" s="14"/>
    </row>
    <row r="835" ht="15.75" hidden="1" customHeight="1">
      <c r="B835" s="216"/>
      <c r="C835" s="216"/>
      <c r="D835" s="56"/>
      <c r="E835" s="56"/>
      <c r="F835" s="56"/>
      <c r="H835" s="218"/>
      <c r="I835" s="218"/>
      <c r="J835" s="218"/>
      <c r="K835" s="218"/>
      <c r="L835" s="218"/>
      <c r="M835" s="218"/>
      <c r="N835" s="218"/>
      <c r="O835" s="218"/>
      <c r="P835" s="218"/>
      <c r="Q835" s="218"/>
      <c r="R835" s="218"/>
      <c r="S835" s="218"/>
      <c r="T835" s="218"/>
      <c r="U835" s="218"/>
      <c r="X835" s="219"/>
      <c r="AA835" s="56"/>
      <c r="AF835" s="56"/>
      <c r="AG835" s="14"/>
    </row>
    <row r="836" ht="15.75" hidden="1" customHeight="1">
      <c r="B836" s="216"/>
      <c r="C836" s="216"/>
      <c r="D836" s="56"/>
      <c r="E836" s="56"/>
      <c r="F836" s="56"/>
      <c r="H836" s="218"/>
      <c r="I836" s="218"/>
      <c r="J836" s="218"/>
      <c r="K836" s="218"/>
      <c r="L836" s="218"/>
      <c r="M836" s="218"/>
      <c r="N836" s="218"/>
      <c r="O836" s="218"/>
      <c r="P836" s="218"/>
      <c r="Q836" s="218"/>
      <c r="R836" s="218"/>
      <c r="S836" s="218"/>
      <c r="T836" s="218"/>
      <c r="U836" s="218"/>
      <c r="X836" s="219"/>
      <c r="AA836" s="56"/>
      <c r="AF836" s="56"/>
      <c r="AG836" s="14"/>
    </row>
    <row r="837" ht="15.75" hidden="1" customHeight="1">
      <c r="B837" s="216"/>
      <c r="C837" s="216"/>
      <c r="D837" s="56"/>
      <c r="E837" s="56"/>
      <c r="F837" s="56"/>
      <c r="H837" s="218"/>
      <c r="I837" s="218"/>
      <c r="J837" s="218"/>
      <c r="K837" s="218"/>
      <c r="L837" s="218"/>
      <c r="M837" s="218"/>
      <c r="N837" s="218"/>
      <c r="O837" s="218"/>
      <c r="P837" s="218"/>
      <c r="Q837" s="218"/>
      <c r="R837" s="218"/>
      <c r="S837" s="218"/>
      <c r="T837" s="218"/>
      <c r="U837" s="218"/>
      <c r="X837" s="219"/>
      <c r="AA837" s="56"/>
      <c r="AF837" s="56"/>
      <c r="AG837" s="14"/>
    </row>
    <row r="838" ht="15.75" hidden="1" customHeight="1">
      <c r="B838" s="216"/>
      <c r="C838" s="216"/>
      <c r="D838" s="56"/>
      <c r="E838" s="56"/>
      <c r="F838" s="56"/>
      <c r="H838" s="218"/>
      <c r="I838" s="218"/>
      <c r="J838" s="218"/>
      <c r="K838" s="218"/>
      <c r="L838" s="218"/>
      <c r="M838" s="218"/>
      <c r="N838" s="218"/>
      <c r="O838" s="218"/>
      <c r="P838" s="218"/>
      <c r="Q838" s="218"/>
      <c r="R838" s="218"/>
      <c r="S838" s="218"/>
      <c r="T838" s="218"/>
      <c r="U838" s="218"/>
      <c r="X838" s="219"/>
      <c r="AA838" s="56"/>
      <c r="AF838" s="56"/>
      <c r="AG838" s="14"/>
    </row>
    <row r="839" ht="15.75" hidden="1" customHeight="1">
      <c r="B839" s="216"/>
      <c r="C839" s="216"/>
      <c r="D839" s="56"/>
      <c r="E839" s="56"/>
      <c r="F839" s="56"/>
      <c r="H839" s="218"/>
      <c r="I839" s="218"/>
      <c r="J839" s="218"/>
      <c r="K839" s="218"/>
      <c r="L839" s="218"/>
      <c r="M839" s="218"/>
      <c r="N839" s="218"/>
      <c r="O839" s="218"/>
      <c r="P839" s="218"/>
      <c r="Q839" s="218"/>
      <c r="R839" s="218"/>
      <c r="S839" s="218"/>
      <c r="T839" s="218"/>
      <c r="U839" s="218"/>
      <c r="X839" s="219"/>
      <c r="AA839" s="56"/>
      <c r="AF839" s="56"/>
      <c r="AG839" s="14"/>
    </row>
    <row r="840" ht="15.75" hidden="1" customHeight="1">
      <c r="B840" s="216"/>
      <c r="C840" s="216"/>
      <c r="D840" s="56"/>
      <c r="E840" s="56"/>
      <c r="F840" s="56"/>
      <c r="H840" s="218"/>
      <c r="I840" s="218"/>
      <c r="J840" s="218"/>
      <c r="K840" s="218"/>
      <c r="L840" s="218"/>
      <c r="M840" s="218"/>
      <c r="N840" s="218"/>
      <c r="O840" s="218"/>
      <c r="P840" s="218"/>
      <c r="Q840" s="218"/>
      <c r="R840" s="218"/>
      <c r="S840" s="218"/>
      <c r="T840" s="218"/>
      <c r="U840" s="218"/>
      <c r="X840" s="219"/>
      <c r="AA840" s="56"/>
      <c r="AF840" s="56"/>
      <c r="AG840" s="14"/>
    </row>
    <row r="841" ht="15.75" hidden="1" customHeight="1">
      <c r="B841" s="216"/>
      <c r="C841" s="216"/>
      <c r="D841" s="56"/>
      <c r="E841" s="56"/>
      <c r="F841" s="56"/>
      <c r="H841" s="218"/>
      <c r="I841" s="218"/>
      <c r="J841" s="218"/>
      <c r="K841" s="218"/>
      <c r="L841" s="218"/>
      <c r="M841" s="218"/>
      <c r="N841" s="218"/>
      <c r="O841" s="218"/>
      <c r="P841" s="218"/>
      <c r="Q841" s="218"/>
      <c r="R841" s="218"/>
      <c r="S841" s="218"/>
      <c r="T841" s="218"/>
      <c r="U841" s="218"/>
      <c r="X841" s="219"/>
      <c r="AA841" s="56"/>
      <c r="AF841" s="56"/>
      <c r="AG841" s="14"/>
    </row>
    <row r="842" ht="15.75" hidden="1" customHeight="1">
      <c r="B842" s="216"/>
      <c r="C842" s="216"/>
      <c r="D842" s="56"/>
      <c r="E842" s="56"/>
      <c r="F842" s="56"/>
      <c r="H842" s="218"/>
      <c r="I842" s="218"/>
      <c r="J842" s="218"/>
      <c r="K842" s="218"/>
      <c r="L842" s="218"/>
      <c r="M842" s="218"/>
      <c r="N842" s="218"/>
      <c r="O842" s="218"/>
      <c r="P842" s="218"/>
      <c r="Q842" s="218"/>
      <c r="R842" s="218"/>
      <c r="S842" s="218"/>
      <c r="T842" s="218"/>
      <c r="U842" s="218"/>
      <c r="X842" s="219"/>
      <c r="AA842" s="56"/>
      <c r="AF842" s="56"/>
      <c r="AG842" s="14"/>
    </row>
    <row r="843" ht="15.75" hidden="1" customHeight="1">
      <c r="B843" s="216"/>
      <c r="C843" s="216"/>
      <c r="D843" s="56"/>
      <c r="E843" s="56"/>
      <c r="F843" s="56"/>
      <c r="H843" s="218"/>
      <c r="I843" s="218"/>
      <c r="J843" s="218"/>
      <c r="K843" s="218"/>
      <c r="L843" s="218"/>
      <c r="M843" s="218"/>
      <c r="N843" s="218"/>
      <c r="O843" s="218"/>
      <c r="P843" s="218"/>
      <c r="Q843" s="218"/>
      <c r="R843" s="218"/>
      <c r="S843" s="218"/>
      <c r="T843" s="218"/>
      <c r="U843" s="218"/>
      <c r="X843" s="219"/>
      <c r="AA843" s="56"/>
      <c r="AF843" s="56"/>
      <c r="AG843" s="14"/>
    </row>
    <row r="844" ht="15.75" hidden="1" customHeight="1">
      <c r="B844" s="216"/>
      <c r="C844" s="216"/>
      <c r="D844" s="56"/>
      <c r="E844" s="56"/>
      <c r="F844" s="56"/>
      <c r="H844" s="218"/>
      <c r="I844" s="218"/>
      <c r="J844" s="218"/>
      <c r="K844" s="218"/>
      <c r="L844" s="218"/>
      <c r="M844" s="218"/>
      <c r="N844" s="218"/>
      <c r="O844" s="218"/>
      <c r="P844" s="218"/>
      <c r="Q844" s="218"/>
      <c r="R844" s="218"/>
      <c r="S844" s="218"/>
      <c r="T844" s="218"/>
      <c r="U844" s="218"/>
      <c r="X844" s="219"/>
      <c r="AA844" s="56"/>
      <c r="AF844" s="56"/>
      <c r="AG844" s="14"/>
    </row>
    <row r="845" ht="15.75" hidden="1" customHeight="1">
      <c r="B845" s="216"/>
      <c r="C845" s="216"/>
      <c r="D845" s="56"/>
      <c r="E845" s="56"/>
      <c r="F845" s="56"/>
      <c r="H845" s="218"/>
      <c r="I845" s="218"/>
      <c r="J845" s="218"/>
      <c r="K845" s="218"/>
      <c r="L845" s="218"/>
      <c r="M845" s="218"/>
      <c r="N845" s="218"/>
      <c r="O845" s="218"/>
      <c r="P845" s="218"/>
      <c r="Q845" s="218"/>
      <c r="R845" s="218"/>
      <c r="S845" s="218"/>
      <c r="T845" s="218"/>
      <c r="U845" s="218"/>
      <c r="X845" s="219"/>
      <c r="AA845" s="56"/>
      <c r="AF845" s="56"/>
      <c r="AG845" s="14"/>
    </row>
    <row r="846" ht="15.75" hidden="1" customHeight="1">
      <c r="B846" s="216"/>
      <c r="C846" s="216"/>
      <c r="D846" s="56"/>
      <c r="E846" s="56"/>
      <c r="F846" s="56"/>
      <c r="H846" s="218"/>
      <c r="I846" s="218"/>
      <c r="J846" s="218"/>
      <c r="K846" s="218"/>
      <c r="L846" s="218"/>
      <c r="M846" s="218"/>
      <c r="N846" s="218"/>
      <c r="O846" s="218"/>
      <c r="P846" s="218"/>
      <c r="Q846" s="218"/>
      <c r="R846" s="218"/>
      <c r="S846" s="218"/>
      <c r="T846" s="218"/>
      <c r="U846" s="218"/>
      <c r="X846" s="219"/>
      <c r="AA846" s="56"/>
      <c r="AF846" s="56"/>
      <c r="AG846" s="14"/>
    </row>
    <row r="847" ht="15.75" hidden="1" customHeight="1">
      <c r="B847" s="216"/>
      <c r="C847" s="216"/>
      <c r="D847" s="56"/>
      <c r="E847" s="56"/>
      <c r="F847" s="56"/>
      <c r="H847" s="218"/>
      <c r="I847" s="218"/>
      <c r="J847" s="218"/>
      <c r="K847" s="218"/>
      <c r="L847" s="218"/>
      <c r="M847" s="218"/>
      <c r="N847" s="218"/>
      <c r="O847" s="218"/>
      <c r="P847" s="218"/>
      <c r="Q847" s="218"/>
      <c r="R847" s="218"/>
      <c r="S847" s="218"/>
      <c r="T847" s="218"/>
      <c r="U847" s="218"/>
      <c r="X847" s="219"/>
      <c r="AA847" s="56"/>
      <c r="AF847" s="56"/>
      <c r="AG847" s="14"/>
    </row>
    <row r="848" ht="15.75" hidden="1" customHeight="1">
      <c r="B848" s="216"/>
      <c r="C848" s="216"/>
      <c r="D848" s="56"/>
      <c r="E848" s="56"/>
      <c r="F848" s="56"/>
      <c r="H848" s="218"/>
      <c r="I848" s="218"/>
      <c r="J848" s="218"/>
      <c r="K848" s="218"/>
      <c r="L848" s="218"/>
      <c r="M848" s="218"/>
      <c r="N848" s="218"/>
      <c r="O848" s="218"/>
      <c r="P848" s="218"/>
      <c r="Q848" s="218"/>
      <c r="R848" s="218"/>
      <c r="S848" s="218"/>
      <c r="T848" s="218"/>
      <c r="U848" s="218"/>
      <c r="X848" s="219"/>
      <c r="AA848" s="56"/>
      <c r="AF848" s="56"/>
      <c r="AG848" s="14"/>
    </row>
    <row r="849" ht="15.75" hidden="1" customHeight="1">
      <c r="B849" s="216"/>
      <c r="C849" s="216"/>
      <c r="D849" s="56"/>
      <c r="E849" s="56"/>
      <c r="F849" s="56"/>
      <c r="H849" s="218"/>
      <c r="I849" s="218"/>
      <c r="J849" s="218"/>
      <c r="K849" s="218"/>
      <c r="L849" s="218"/>
      <c r="M849" s="218"/>
      <c r="N849" s="218"/>
      <c r="O849" s="218"/>
      <c r="P849" s="218"/>
      <c r="Q849" s="218"/>
      <c r="R849" s="218"/>
      <c r="S849" s="218"/>
      <c r="T849" s="218"/>
      <c r="U849" s="218"/>
      <c r="X849" s="219"/>
      <c r="AA849" s="56"/>
      <c r="AF849" s="56"/>
      <c r="AG849" s="14"/>
    </row>
    <row r="850" ht="15.75" hidden="1" customHeight="1">
      <c r="B850" s="216"/>
      <c r="C850" s="216"/>
      <c r="D850" s="56"/>
      <c r="E850" s="56"/>
      <c r="F850" s="56"/>
      <c r="H850" s="218"/>
      <c r="I850" s="218"/>
      <c r="J850" s="218"/>
      <c r="K850" s="218"/>
      <c r="L850" s="218"/>
      <c r="M850" s="218"/>
      <c r="N850" s="218"/>
      <c r="O850" s="218"/>
      <c r="P850" s="218"/>
      <c r="Q850" s="218"/>
      <c r="R850" s="218"/>
      <c r="S850" s="218"/>
      <c r="T850" s="218"/>
      <c r="U850" s="218"/>
      <c r="X850" s="219"/>
      <c r="AA850" s="56"/>
      <c r="AF850" s="56"/>
      <c r="AG850" s="14"/>
    </row>
    <row r="851" ht="15.75" hidden="1" customHeight="1">
      <c r="B851" s="216"/>
      <c r="C851" s="216"/>
      <c r="D851" s="56"/>
      <c r="E851" s="56"/>
      <c r="F851" s="56"/>
      <c r="H851" s="218"/>
      <c r="I851" s="218"/>
      <c r="J851" s="218"/>
      <c r="K851" s="218"/>
      <c r="L851" s="218"/>
      <c r="M851" s="218"/>
      <c r="N851" s="218"/>
      <c r="O851" s="218"/>
      <c r="P851" s="218"/>
      <c r="Q851" s="218"/>
      <c r="R851" s="218"/>
      <c r="S851" s="218"/>
      <c r="T851" s="218"/>
      <c r="U851" s="218"/>
      <c r="X851" s="219"/>
      <c r="AA851" s="56"/>
      <c r="AF851" s="56"/>
      <c r="AG851" s="14"/>
    </row>
    <row r="852" ht="15.75" hidden="1" customHeight="1">
      <c r="B852" s="216"/>
      <c r="C852" s="216"/>
      <c r="D852" s="56"/>
      <c r="E852" s="56"/>
      <c r="F852" s="56"/>
      <c r="H852" s="218"/>
      <c r="I852" s="218"/>
      <c r="J852" s="218"/>
      <c r="K852" s="218"/>
      <c r="L852" s="218"/>
      <c r="M852" s="218"/>
      <c r="N852" s="218"/>
      <c r="O852" s="218"/>
      <c r="P852" s="218"/>
      <c r="Q852" s="218"/>
      <c r="R852" s="218"/>
      <c r="S852" s="218"/>
      <c r="T852" s="218"/>
      <c r="U852" s="218"/>
      <c r="X852" s="219"/>
      <c r="AA852" s="56"/>
      <c r="AF852" s="56"/>
      <c r="AG852" s="14"/>
    </row>
    <row r="853" ht="15.75" hidden="1" customHeight="1">
      <c r="B853" s="216"/>
      <c r="C853" s="216"/>
      <c r="D853" s="56"/>
      <c r="E853" s="56"/>
      <c r="F853" s="56"/>
      <c r="H853" s="218"/>
      <c r="I853" s="218"/>
      <c r="J853" s="218"/>
      <c r="K853" s="218"/>
      <c r="L853" s="218"/>
      <c r="M853" s="218"/>
      <c r="N853" s="218"/>
      <c r="O853" s="218"/>
      <c r="P853" s="218"/>
      <c r="Q853" s="218"/>
      <c r="R853" s="218"/>
      <c r="S853" s="218"/>
      <c r="T853" s="218"/>
      <c r="U853" s="218"/>
      <c r="X853" s="219"/>
      <c r="AA853" s="56"/>
      <c r="AF853" s="56"/>
      <c r="AG853" s="14"/>
    </row>
    <row r="854" ht="15.75" hidden="1" customHeight="1">
      <c r="B854" s="216"/>
      <c r="C854" s="216"/>
      <c r="D854" s="56"/>
      <c r="E854" s="56"/>
      <c r="F854" s="56"/>
      <c r="H854" s="218"/>
      <c r="I854" s="218"/>
      <c r="J854" s="218"/>
      <c r="K854" s="218"/>
      <c r="L854" s="218"/>
      <c r="M854" s="218"/>
      <c r="N854" s="218"/>
      <c r="O854" s="218"/>
      <c r="P854" s="218"/>
      <c r="Q854" s="218"/>
      <c r="R854" s="218"/>
      <c r="S854" s="218"/>
      <c r="T854" s="218"/>
      <c r="U854" s="218"/>
      <c r="X854" s="219"/>
      <c r="AA854" s="56"/>
      <c r="AF854" s="56"/>
      <c r="AG854" s="14"/>
    </row>
    <row r="855" ht="15.75" hidden="1" customHeight="1">
      <c r="B855" s="216"/>
      <c r="C855" s="216"/>
      <c r="D855" s="56"/>
      <c r="E855" s="56"/>
      <c r="F855" s="56"/>
      <c r="H855" s="218"/>
      <c r="I855" s="218"/>
      <c r="J855" s="218"/>
      <c r="K855" s="218"/>
      <c r="L855" s="218"/>
      <c r="M855" s="218"/>
      <c r="N855" s="218"/>
      <c r="O855" s="218"/>
      <c r="P855" s="218"/>
      <c r="Q855" s="218"/>
      <c r="R855" s="218"/>
      <c r="S855" s="218"/>
      <c r="T855" s="218"/>
      <c r="U855" s="218"/>
      <c r="X855" s="219"/>
      <c r="AA855" s="56"/>
      <c r="AF855" s="56"/>
      <c r="AG855" s="14"/>
    </row>
    <row r="856" ht="15.75" hidden="1" customHeight="1">
      <c r="B856" s="216"/>
      <c r="C856" s="216"/>
      <c r="D856" s="56"/>
      <c r="E856" s="56"/>
      <c r="F856" s="56"/>
      <c r="H856" s="218"/>
      <c r="I856" s="218"/>
      <c r="J856" s="218"/>
      <c r="K856" s="218"/>
      <c r="L856" s="218"/>
      <c r="M856" s="218"/>
      <c r="N856" s="218"/>
      <c r="O856" s="218"/>
      <c r="P856" s="218"/>
      <c r="Q856" s="218"/>
      <c r="R856" s="218"/>
      <c r="S856" s="218"/>
      <c r="T856" s="218"/>
      <c r="U856" s="218"/>
      <c r="X856" s="219"/>
      <c r="AA856" s="56"/>
      <c r="AF856" s="56"/>
      <c r="AG856" s="14"/>
    </row>
    <row r="857" ht="15.75" hidden="1" customHeight="1">
      <c r="B857" s="216"/>
      <c r="C857" s="216"/>
      <c r="D857" s="56"/>
      <c r="E857" s="56"/>
      <c r="F857" s="56"/>
      <c r="H857" s="218"/>
      <c r="I857" s="218"/>
      <c r="J857" s="218"/>
      <c r="K857" s="218"/>
      <c r="L857" s="218"/>
      <c r="M857" s="218"/>
      <c r="N857" s="218"/>
      <c r="O857" s="218"/>
      <c r="P857" s="218"/>
      <c r="Q857" s="218"/>
      <c r="R857" s="218"/>
      <c r="S857" s="218"/>
      <c r="T857" s="218"/>
      <c r="U857" s="218"/>
      <c r="X857" s="219"/>
      <c r="AA857" s="56"/>
      <c r="AF857" s="56"/>
      <c r="AG857" s="14"/>
    </row>
    <row r="858" ht="15.75" hidden="1" customHeight="1">
      <c r="B858" s="216"/>
      <c r="C858" s="216"/>
      <c r="D858" s="56"/>
      <c r="E858" s="56"/>
      <c r="F858" s="56"/>
      <c r="H858" s="218"/>
      <c r="I858" s="218"/>
      <c r="J858" s="218"/>
      <c r="K858" s="218"/>
      <c r="L858" s="218"/>
      <c r="M858" s="218"/>
      <c r="N858" s="218"/>
      <c r="O858" s="218"/>
      <c r="P858" s="218"/>
      <c r="Q858" s="218"/>
      <c r="R858" s="218"/>
      <c r="S858" s="218"/>
      <c r="T858" s="218"/>
      <c r="U858" s="218"/>
      <c r="X858" s="219"/>
      <c r="AA858" s="56"/>
      <c r="AF858" s="56"/>
      <c r="AG858" s="14"/>
    </row>
    <row r="859" ht="15.75" hidden="1" customHeight="1">
      <c r="B859" s="216"/>
      <c r="C859" s="216"/>
      <c r="D859" s="56"/>
      <c r="E859" s="56"/>
      <c r="F859" s="56"/>
      <c r="H859" s="218"/>
      <c r="I859" s="218"/>
      <c r="J859" s="218"/>
      <c r="K859" s="218"/>
      <c r="L859" s="218"/>
      <c r="M859" s="218"/>
      <c r="N859" s="218"/>
      <c r="O859" s="218"/>
      <c r="P859" s="218"/>
      <c r="Q859" s="218"/>
      <c r="R859" s="218"/>
      <c r="S859" s="218"/>
      <c r="T859" s="218"/>
      <c r="U859" s="218"/>
      <c r="X859" s="219"/>
      <c r="AA859" s="56"/>
      <c r="AF859" s="56"/>
      <c r="AG859" s="14"/>
    </row>
    <row r="860" ht="15.75" hidden="1" customHeight="1">
      <c r="B860" s="216"/>
      <c r="C860" s="216"/>
      <c r="D860" s="56"/>
      <c r="E860" s="56"/>
      <c r="F860" s="56"/>
      <c r="H860" s="218"/>
      <c r="I860" s="218"/>
      <c r="J860" s="218"/>
      <c r="K860" s="218"/>
      <c r="L860" s="218"/>
      <c r="M860" s="218"/>
      <c r="N860" s="218"/>
      <c r="O860" s="218"/>
      <c r="P860" s="218"/>
      <c r="Q860" s="218"/>
      <c r="R860" s="218"/>
      <c r="S860" s="218"/>
      <c r="T860" s="218"/>
      <c r="U860" s="218"/>
      <c r="X860" s="219"/>
      <c r="AA860" s="56"/>
      <c r="AF860" s="56"/>
      <c r="AG860" s="14"/>
    </row>
    <row r="861" ht="15.75" hidden="1" customHeight="1">
      <c r="B861" s="216"/>
      <c r="C861" s="216"/>
      <c r="D861" s="56"/>
      <c r="E861" s="56"/>
      <c r="F861" s="56"/>
      <c r="H861" s="218"/>
      <c r="I861" s="218"/>
      <c r="J861" s="218"/>
      <c r="K861" s="218"/>
      <c r="L861" s="218"/>
      <c r="M861" s="218"/>
      <c r="N861" s="218"/>
      <c r="O861" s="218"/>
      <c r="P861" s="218"/>
      <c r="Q861" s="218"/>
      <c r="R861" s="218"/>
      <c r="S861" s="218"/>
      <c r="T861" s="218"/>
      <c r="U861" s="218"/>
      <c r="X861" s="219"/>
      <c r="AA861" s="56"/>
      <c r="AF861" s="56"/>
      <c r="AG861" s="14"/>
    </row>
    <row r="862" ht="15.75" hidden="1" customHeight="1">
      <c r="B862" s="216"/>
      <c r="C862" s="216"/>
      <c r="D862" s="56"/>
      <c r="E862" s="56"/>
      <c r="F862" s="56"/>
      <c r="H862" s="218"/>
      <c r="I862" s="218"/>
      <c r="J862" s="218"/>
      <c r="K862" s="218"/>
      <c r="L862" s="218"/>
      <c r="M862" s="218"/>
      <c r="N862" s="218"/>
      <c r="O862" s="218"/>
      <c r="P862" s="218"/>
      <c r="Q862" s="218"/>
      <c r="R862" s="218"/>
      <c r="S862" s="218"/>
      <c r="T862" s="218"/>
      <c r="U862" s="218"/>
      <c r="X862" s="219"/>
      <c r="AA862" s="56"/>
      <c r="AF862" s="56"/>
      <c r="AG862" s="14"/>
    </row>
    <row r="863" ht="15.75" hidden="1" customHeight="1">
      <c r="B863" s="216"/>
      <c r="C863" s="216"/>
      <c r="D863" s="56"/>
      <c r="E863" s="56"/>
      <c r="F863" s="56"/>
      <c r="H863" s="218"/>
      <c r="I863" s="218"/>
      <c r="J863" s="218"/>
      <c r="K863" s="218"/>
      <c r="L863" s="218"/>
      <c r="M863" s="218"/>
      <c r="N863" s="218"/>
      <c r="O863" s="218"/>
      <c r="P863" s="218"/>
      <c r="Q863" s="218"/>
      <c r="R863" s="218"/>
      <c r="S863" s="218"/>
      <c r="T863" s="218"/>
      <c r="U863" s="218"/>
      <c r="X863" s="219"/>
      <c r="AA863" s="56"/>
      <c r="AF863" s="56"/>
      <c r="AG863" s="14"/>
    </row>
    <row r="864" ht="15.75" hidden="1" customHeight="1">
      <c r="B864" s="216"/>
      <c r="C864" s="216"/>
      <c r="D864" s="56"/>
      <c r="E864" s="56"/>
      <c r="F864" s="56"/>
      <c r="H864" s="218"/>
      <c r="I864" s="218"/>
      <c r="J864" s="218"/>
      <c r="K864" s="218"/>
      <c r="L864" s="218"/>
      <c r="M864" s="218"/>
      <c r="N864" s="218"/>
      <c r="O864" s="218"/>
      <c r="P864" s="218"/>
      <c r="Q864" s="218"/>
      <c r="R864" s="218"/>
      <c r="S864" s="218"/>
      <c r="T864" s="218"/>
      <c r="U864" s="218"/>
      <c r="X864" s="219"/>
      <c r="AA864" s="56"/>
      <c r="AF864" s="56"/>
      <c r="AG864" s="14"/>
    </row>
    <row r="865" ht="15.75" hidden="1" customHeight="1">
      <c r="B865" s="216"/>
      <c r="C865" s="216"/>
      <c r="D865" s="56"/>
      <c r="E865" s="56"/>
      <c r="F865" s="56"/>
      <c r="H865" s="218"/>
      <c r="I865" s="218"/>
      <c r="J865" s="218"/>
      <c r="K865" s="218"/>
      <c r="L865" s="218"/>
      <c r="M865" s="218"/>
      <c r="N865" s="218"/>
      <c r="O865" s="218"/>
      <c r="P865" s="218"/>
      <c r="Q865" s="218"/>
      <c r="R865" s="218"/>
      <c r="S865" s="218"/>
      <c r="T865" s="218"/>
      <c r="U865" s="218"/>
      <c r="X865" s="219"/>
      <c r="AA865" s="56"/>
      <c r="AF865" s="56"/>
      <c r="AG865" s="14"/>
    </row>
    <row r="866" ht="15.75" hidden="1" customHeight="1">
      <c r="B866" s="216"/>
      <c r="C866" s="216"/>
      <c r="D866" s="56"/>
      <c r="E866" s="56"/>
      <c r="F866" s="56"/>
      <c r="H866" s="218"/>
      <c r="I866" s="218"/>
      <c r="J866" s="218"/>
      <c r="K866" s="218"/>
      <c r="L866" s="218"/>
      <c r="M866" s="218"/>
      <c r="N866" s="218"/>
      <c r="O866" s="218"/>
      <c r="P866" s="218"/>
      <c r="Q866" s="218"/>
      <c r="R866" s="218"/>
      <c r="S866" s="218"/>
      <c r="T866" s="218"/>
      <c r="U866" s="218"/>
      <c r="X866" s="219"/>
      <c r="AA866" s="56"/>
      <c r="AF866" s="56"/>
      <c r="AG866" s="14"/>
    </row>
    <row r="867" ht="15.75" hidden="1" customHeight="1">
      <c r="B867" s="216"/>
      <c r="C867" s="216"/>
      <c r="D867" s="56"/>
      <c r="E867" s="56"/>
      <c r="F867" s="56"/>
      <c r="H867" s="218"/>
      <c r="I867" s="218"/>
      <c r="J867" s="218"/>
      <c r="K867" s="218"/>
      <c r="L867" s="218"/>
      <c r="M867" s="218"/>
      <c r="N867" s="218"/>
      <c r="O867" s="218"/>
      <c r="P867" s="218"/>
      <c r="Q867" s="218"/>
      <c r="R867" s="218"/>
      <c r="S867" s="218"/>
      <c r="T867" s="218"/>
      <c r="U867" s="218"/>
      <c r="X867" s="219"/>
      <c r="AA867" s="56"/>
      <c r="AF867" s="56"/>
      <c r="AG867" s="14"/>
    </row>
    <row r="868" ht="15.75" hidden="1" customHeight="1">
      <c r="B868" s="216"/>
      <c r="C868" s="216"/>
      <c r="D868" s="56"/>
      <c r="E868" s="56"/>
      <c r="F868" s="56"/>
      <c r="H868" s="218"/>
      <c r="I868" s="218"/>
      <c r="J868" s="218"/>
      <c r="K868" s="218"/>
      <c r="L868" s="218"/>
      <c r="M868" s="218"/>
      <c r="N868" s="218"/>
      <c r="O868" s="218"/>
      <c r="P868" s="218"/>
      <c r="Q868" s="218"/>
      <c r="R868" s="218"/>
      <c r="S868" s="218"/>
      <c r="T868" s="218"/>
      <c r="U868" s="218"/>
      <c r="X868" s="219"/>
      <c r="AA868" s="56"/>
      <c r="AF868" s="56"/>
      <c r="AG868" s="14"/>
    </row>
    <row r="869" ht="15.75" hidden="1" customHeight="1">
      <c r="B869" s="216"/>
      <c r="C869" s="216"/>
      <c r="D869" s="56"/>
      <c r="E869" s="56"/>
      <c r="F869" s="56"/>
      <c r="H869" s="218"/>
      <c r="I869" s="218"/>
      <c r="J869" s="218"/>
      <c r="K869" s="218"/>
      <c r="L869" s="218"/>
      <c r="M869" s="218"/>
      <c r="N869" s="218"/>
      <c r="O869" s="218"/>
      <c r="P869" s="218"/>
      <c r="Q869" s="218"/>
      <c r="R869" s="218"/>
      <c r="S869" s="218"/>
      <c r="T869" s="218"/>
      <c r="U869" s="218"/>
      <c r="X869" s="219"/>
      <c r="AA869" s="56"/>
      <c r="AF869" s="56"/>
      <c r="AG869" s="14"/>
    </row>
    <row r="870" ht="15.75" hidden="1" customHeight="1">
      <c r="B870" s="216"/>
      <c r="C870" s="216"/>
      <c r="D870" s="56"/>
      <c r="E870" s="56"/>
      <c r="F870" s="56"/>
      <c r="H870" s="218"/>
      <c r="I870" s="218"/>
      <c r="J870" s="218"/>
      <c r="K870" s="218"/>
      <c r="L870" s="218"/>
      <c r="M870" s="218"/>
      <c r="N870" s="218"/>
      <c r="O870" s="218"/>
      <c r="P870" s="218"/>
      <c r="Q870" s="218"/>
      <c r="R870" s="218"/>
      <c r="S870" s="218"/>
      <c r="T870" s="218"/>
      <c r="U870" s="218"/>
      <c r="X870" s="219"/>
      <c r="AA870" s="56"/>
      <c r="AF870" s="56"/>
      <c r="AG870" s="14"/>
    </row>
    <row r="871" ht="15.75" hidden="1" customHeight="1">
      <c r="B871" s="216"/>
      <c r="C871" s="216"/>
      <c r="D871" s="56"/>
      <c r="E871" s="56"/>
      <c r="F871" s="56"/>
      <c r="H871" s="218"/>
      <c r="I871" s="218"/>
      <c r="J871" s="218"/>
      <c r="K871" s="218"/>
      <c r="L871" s="218"/>
      <c r="M871" s="218"/>
      <c r="N871" s="218"/>
      <c r="O871" s="218"/>
      <c r="P871" s="218"/>
      <c r="Q871" s="218"/>
      <c r="R871" s="218"/>
      <c r="S871" s="218"/>
      <c r="T871" s="218"/>
      <c r="U871" s="218"/>
      <c r="X871" s="219"/>
      <c r="AA871" s="56"/>
      <c r="AF871" s="56"/>
      <c r="AG871" s="14"/>
    </row>
    <row r="872" ht="15.75" hidden="1" customHeight="1">
      <c r="B872" s="216"/>
      <c r="C872" s="216"/>
      <c r="D872" s="56"/>
      <c r="E872" s="56"/>
      <c r="F872" s="56"/>
      <c r="H872" s="218"/>
      <c r="I872" s="218"/>
      <c r="J872" s="218"/>
      <c r="K872" s="218"/>
      <c r="L872" s="218"/>
      <c r="M872" s="218"/>
      <c r="N872" s="218"/>
      <c r="O872" s="218"/>
      <c r="P872" s="218"/>
      <c r="Q872" s="218"/>
      <c r="R872" s="218"/>
      <c r="S872" s="218"/>
      <c r="T872" s="218"/>
      <c r="U872" s="218"/>
      <c r="X872" s="219"/>
      <c r="AA872" s="56"/>
      <c r="AF872" s="56"/>
      <c r="AG872" s="14"/>
    </row>
    <row r="873" ht="15.75" hidden="1" customHeight="1">
      <c r="B873" s="216"/>
      <c r="C873" s="216"/>
      <c r="D873" s="56"/>
      <c r="E873" s="56"/>
      <c r="F873" s="56"/>
      <c r="H873" s="218"/>
      <c r="I873" s="218"/>
      <c r="J873" s="218"/>
      <c r="K873" s="218"/>
      <c r="L873" s="218"/>
      <c r="M873" s="218"/>
      <c r="N873" s="218"/>
      <c r="O873" s="218"/>
      <c r="P873" s="218"/>
      <c r="Q873" s="218"/>
      <c r="R873" s="218"/>
      <c r="S873" s="218"/>
      <c r="T873" s="218"/>
      <c r="U873" s="218"/>
      <c r="X873" s="219"/>
      <c r="AA873" s="56"/>
      <c r="AF873" s="56"/>
      <c r="AG873" s="14"/>
    </row>
    <row r="874" ht="15.75" hidden="1" customHeight="1">
      <c r="B874" s="216"/>
      <c r="C874" s="216"/>
      <c r="D874" s="56"/>
      <c r="E874" s="56"/>
      <c r="F874" s="56"/>
      <c r="H874" s="218"/>
      <c r="I874" s="218"/>
      <c r="J874" s="218"/>
      <c r="K874" s="218"/>
      <c r="L874" s="218"/>
      <c r="M874" s="218"/>
      <c r="N874" s="218"/>
      <c r="O874" s="218"/>
      <c r="P874" s="218"/>
      <c r="Q874" s="218"/>
      <c r="R874" s="218"/>
      <c r="S874" s="218"/>
      <c r="T874" s="218"/>
      <c r="U874" s="218"/>
      <c r="X874" s="219"/>
      <c r="AA874" s="56"/>
      <c r="AF874" s="56"/>
      <c r="AG874" s="14"/>
    </row>
    <row r="875" ht="15.75" hidden="1" customHeight="1">
      <c r="B875" s="216"/>
      <c r="C875" s="216"/>
      <c r="D875" s="56"/>
      <c r="E875" s="56"/>
      <c r="F875" s="56"/>
      <c r="H875" s="218"/>
      <c r="I875" s="218"/>
      <c r="J875" s="218"/>
      <c r="K875" s="218"/>
      <c r="L875" s="218"/>
      <c r="M875" s="218"/>
      <c r="N875" s="218"/>
      <c r="O875" s="218"/>
      <c r="P875" s="218"/>
      <c r="Q875" s="218"/>
      <c r="R875" s="218"/>
      <c r="S875" s="218"/>
      <c r="T875" s="218"/>
      <c r="U875" s="218"/>
      <c r="X875" s="219"/>
      <c r="AA875" s="56"/>
      <c r="AF875" s="56"/>
      <c r="AG875" s="14"/>
    </row>
    <row r="876" ht="15.75" hidden="1" customHeight="1">
      <c r="B876" s="216"/>
      <c r="C876" s="216"/>
      <c r="D876" s="56"/>
      <c r="E876" s="56"/>
      <c r="F876" s="56"/>
      <c r="H876" s="218"/>
      <c r="I876" s="218"/>
      <c r="J876" s="218"/>
      <c r="K876" s="218"/>
      <c r="L876" s="218"/>
      <c r="M876" s="218"/>
      <c r="N876" s="218"/>
      <c r="O876" s="218"/>
      <c r="P876" s="218"/>
      <c r="Q876" s="218"/>
      <c r="R876" s="218"/>
      <c r="S876" s="218"/>
      <c r="T876" s="218"/>
      <c r="U876" s="218"/>
      <c r="X876" s="219"/>
      <c r="AA876" s="56"/>
      <c r="AF876" s="56"/>
      <c r="AG876" s="14"/>
    </row>
    <row r="877" ht="15.75" hidden="1" customHeight="1">
      <c r="B877" s="216"/>
      <c r="C877" s="216"/>
      <c r="D877" s="56"/>
      <c r="E877" s="56"/>
      <c r="F877" s="56"/>
      <c r="H877" s="218"/>
      <c r="I877" s="218"/>
      <c r="J877" s="218"/>
      <c r="K877" s="218"/>
      <c r="L877" s="218"/>
      <c r="M877" s="218"/>
      <c r="N877" s="218"/>
      <c r="O877" s="218"/>
      <c r="P877" s="218"/>
      <c r="Q877" s="218"/>
      <c r="R877" s="218"/>
      <c r="S877" s="218"/>
      <c r="T877" s="218"/>
      <c r="U877" s="218"/>
      <c r="X877" s="219"/>
      <c r="AA877" s="56"/>
      <c r="AF877" s="56"/>
      <c r="AG877" s="14"/>
    </row>
    <row r="878" ht="15.75" hidden="1" customHeight="1">
      <c r="B878" s="216"/>
      <c r="C878" s="216"/>
      <c r="D878" s="56"/>
      <c r="E878" s="56"/>
      <c r="F878" s="56"/>
      <c r="H878" s="218"/>
      <c r="I878" s="218"/>
      <c r="J878" s="218"/>
      <c r="K878" s="218"/>
      <c r="L878" s="218"/>
      <c r="M878" s="218"/>
      <c r="N878" s="218"/>
      <c r="O878" s="218"/>
      <c r="P878" s="218"/>
      <c r="Q878" s="218"/>
      <c r="R878" s="218"/>
      <c r="S878" s="218"/>
      <c r="T878" s="218"/>
      <c r="U878" s="218"/>
      <c r="X878" s="219"/>
      <c r="AA878" s="56"/>
      <c r="AF878" s="56"/>
      <c r="AG878" s="14"/>
    </row>
    <row r="879" ht="15.75" hidden="1" customHeight="1">
      <c r="B879" s="216"/>
      <c r="C879" s="216"/>
      <c r="D879" s="56"/>
      <c r="E879" s="56"/>
      <c r="F879" s="56"/>
      <c r="H879" s="218"/>
      <c r="I879" s="218"/>
      <c r="J879" s="218"/>
      <c r="K879" s="218"/>
      <c r="L879" s="218"/>
      <c r="M879" s="218"/>
      <c r="N879" s="218"/>
      <c r="O879" s="218"/>
      <c r="P879" s="218"/>
      <c r="Q879" s="218"/>
      <c r="R879" s="218"/>
      <c r="S879" s="218"/>
      <c r="T879" s="218"/>
      <c r="U879" s="218"/>
      <c r="X879" s="219"/>
      <c r="AA879" s="56"/>
      <c r="AF879" s="56"/>
      <c r="AG879" s="14"/>
    </row>
    <row r="880" ht="15.75" hidden="1" customHeight="1">
      <c r="B880" s="216"/>
      <c r="C880" s="216"/>
      <c r="D880" s="56"/>
      <c r="E880" s="56"/>
      <c r="F880" s="56"/>
      <c r="H880" s="218"/>
      <c r="I880" s="218"/>
      <c r="J880" s="218"/>
      <c r="K880" s="218"/>
      <c r="L880" s="218"/>
      <c r="M880" s="218"/>
      <c r="N880" s="218"/>
      <c r="O880" s="218"/>
      <c r="P880" s="218"/>
      <c r="Q880" s="218"/>
      <c r="R880" s="218"/>
      <c r="S880" s="218"/>
      <c r="T880" s="218"/>
      <c r="U880" s="218"/>
      <c r="X880" s="219"/>
      <c r="AA880" s="56"/>
      <c r="AF880" s="56"/>
      <c r="AG880" s="14"/>
    </row>
    <row r="881" ht="15.75" hidden="1" customHeight="1">
      <c r="B881" s="216"/>
      <c r="C881" s="216"/>
      <c r="D881" s="56"/>
      <c r="E881" s="56"/>
      <c r="F881" s="56"/>
      <c r="H881" s="218"/>
      <c r="I881" s="218"/>
      <c r="J881" s="218"/>
      <c r="K881" s="218"/>
      <c r="L881" s="218"/>
      <c r="M881" s="218"/>
      <c r="N881" s="218"/>
      <c r="O881" s="218"/>
      <c r="P881" s="218"/>
      <c r="Q881" s="218"/>
      <c r="R881" s="218"/>
      <c r="S881" s="218"/>
      <c r="T881" s="218"/>
      <c r="U881" s="218"/>
      <c r="X881" s="219"/>
      <c r="AA881" s="56"/>
      <c r="AF881" s="56"/>
      <c r="AG881" s="14"/>
    </row>
    <row r="882" ht="15.75" hidden="1" customHeight="1">
      <c r="B882" s="216"/>
      <c r="C882" s="216"/>
      <c r="D882" s="56"/>
      <c r="E882" s="56"/>
      <c r="F882" s="56"/>
      <c r="H882" s="218"/>
      <c r="I882" s="218"/>
      <c r="J882" s="218"/>
      <c r="K882" s="218"/>
      <c r="L882" s="218"/>
      <c r="M882" s="218"/>
      <c r="N882" s="218"/>
      <c r="O882" s="218"/>
      <c r="P882" s="218"/>
      <c r="Q882" s="218"/>
      <c r="R882" s="218"/>
      <c r="S882" s="218"/>
      <c r="T882" s="218"/>
      <c r="U882" s="218"/>
      <c r="X882" s="219"/>
      <c r="AA882" s="56"/>
      <c r="AF882" s="56"/>
      <c r="AG882" s="14"/>
    </row>
    <row r="883" ht="15.75" hidden="1" customHeight="1">
      <c r="B883" s="216"/>
      <c r="C883" s="216"/>
      <c r="D883" s="56"/>
      <c r="E883" s="56"/>
      <c r="F883" s="56"/>
      <c r="H883" s="218"/>
      <c r="I883" s="218"/>
      <c r="J883" s="218"/>
      <c r="K883" s="218"/>
      <c r="L883" s="218"/>
      <c r="M883" s="218"/>
      <c r="N883" s="218"/>
      <c r="O883" s="218"/>
      <c r="P883" s="218"/>
      <c r="Q883" s="218"/>
      <c r="R883" s="218"/>
      <c r="S883" s="218"/>
      <c r="T883" s="218"/>
      <c r="U883" s="218"/>
      <c r="X883" s="219"/>
      <c r="AA883" s="56"/>
      <c r="AF883" s="56"/>
      <c r="AG883" s="14"/>
    </row>
    <row r="884" ht="15.75" hidden="1" customHeight="1">
      <c r="B884" s="216"/>
      <c r="C884" s="216"/>
      <c r="D884" s="56"/>
      <c r="E884" s="56"/>
      <c r="F884" s="56"/>
      <c r="H884" s="218"/>
      <c r="I884" s="218"/>
      <c r="J884" s="218"/>
      <c r="K884" s="218"/>
      <c r="L884" s="218"/>
      <c r="M884" s="218"/>
      <c r="N884" s="218"/>
      <c r="O884" s="218"/>
      <c r="P884" s="218"/>
      <c r="Q884" s="218"/>
      <c r="R884" s="218"/>
      <c r="S884" s="218"/>
      <c r="T884" s="218"/>
      <c r="U884" s="218"/>
      <c r="X884" s="219"/>
      <c r="AA884" s="56"/>
      <c r="AF884" s="56"/>
      <c r="AG884" s="14"/>
    </row>
    <row r="885" ht="15.75" hidden="1" customHeight="1">
      <c r="B885" s="216"/>
      <c r="C885" s="216"/>
      <c r="D885" s="56"/>
      <c r="E885" s="56"/>
      <c r="F885" s="56"/>
      <c r="H885" s="218"/>
      <c r="I885" s="218"/>
      <c r="J885" s="218"/>
      <c r="K885" s="218"/>
      <c r="L885" s="218"/>
      <c r="M885" s="218"/>
      <c r="N885" s="218"/>
      <c r="O885" s="218"/>
      <c r="P885" s="218"/>
      <c r="Q885" s="218"/>
      <c r="R885" s="218"/>
      <c r="S885" s="218"/>
      <c r="T885" s="218"/>
      <c r="U885" s="218"/>
      <c r="X885" s="219"/>
      <c r="AA885" s="56"/>
      <c r="AF885" s="56"/>
      <c r="AG885" s="14"/>
    </row>
    <row r="886" ht="15.75" hidden="1" customHeight="1">
      <c r="B886" s="216"/>
      <c r="C886" s="216"/>
      <c r="D886" s="56"/>
      <c r="E886" s="56"/>
      <c r="F886" s="56"/>
      <c r="H886" s="218"/>
      <c r="I886" s="218"/>
      <c r="J886" s="218"/>
      <c r="K886" s="218"/>
      <c r="L886" s="218"/>
      <c r="M886" s="218"/>
      <c r="N886" s="218"/>
      <c r="O886" s="218"/>
      <c r="P886" s="218"/>
      <c r="Q886" s="218"/>
      <c r="R886" s="218"/>
      <c r="S886" s="218"/>
      <c r="T886" s="218"/>
      <c r="U886" s="218"/>
      <c r="X886" s="219"/>
      <c r="AA886" s="56"/>
      <c r="AF886" s="56"/>
      <c r="AG886" s="14"/>
    </row>
    <row r="887" ht="15.75" hidden="1" customHeight="1">
      <c r="B887" s="216"/>
      <c r="C887" s="216"/>
      <c r="D887" s="56"/>
      <c r="E887" s="56"/>
      <c r="F887" s="56"/>
      <c r="H887" s="218"/>
      <c r="I887" s="218"/>
      <c r="J887" s="218"/>
      <c r="K887" s="218"/>
      <c r="L887" s="218"/>
      <c r="M887" s="218"/>
      <c r="N887" s="218"/>
      <c r="O887" s="218"/>
      <c r="P887" s="218"/>
      <c r="Q887" s="218"/>
      <c r="R887" s="218"/>
      <c r="S887" s="218"/>
      <c r="T887" s="218"/>
      <c r="U887" s="218"/>
      <c r="X887" s="219"/>
      <c r="AA887" s="56"/>
      <c r="AF887" s="56"/>
      <c r="AG887" s="14"/>
    </row>
    <row r="888" ht="15.75" hidden="1" customHeight="1">
      <c r="B888" s="216"/>
      <c r="C888" s="216"/>
      <c r="D888" s="56"/>
      <c r="E888" s="56"/>
      <c r="F888" s="56"/>
      <c r="H888" s="218"/>
      <c r="I888" s="218"/>
      <c r="J888" s="218"/>
      <c r="K888" s="218"/>
      <c r="L888" s="218"/>
      <c r="M888" s="218"/>
      <c r="N888" s="218"/>
      <c r="O888" s="218"/>
      <c r="P888" s="218"/>
      <c r="Q888" s="218"/>
      <c r="R888" s="218"/>
      <c r="S888" s="218"/>
      <c r="T888" s="218"/>
      <c r="U888" s="218"/>
      <c r="X888" s="219"/>
      <c r="AA888" s="56"/>
      <c r="AF888" s="56"/>
      <c r="AG888" s="14"/>
    </row>
    <row r="889" ht="15.75" hidden="1" customHeight="1">
      <c r="B889" s="216"/>
      <c r="C889" s="216"/>
      <c r="D889" s="56"/>
      <c r="E889" s="56"/>
      <c r="F889" s="56"/>
      <c r="H889" s="218"/>
      <c r="I889" s="218"/>
      <c r="J889" s="218"/>
      <c r="K889" s="218"/>
      <c r="L889" s="218"/>
      <c r="M889" s="218"/>
      <c r="N889" s="218"/>
      <c r="O889" s="218"/>
      <c r="P889" s="218"/>
      <c r="Q889" s="218"/>
      <c r="R889" s="218"/>
      <c r="S889" s="218"/>
      <c r="T889" s="218"/>
      <c r="U889" s="218"/>
      <c r="X889" s="219"/>
      <c r="AA889" s="56"/>
      <c r="AF889" s="56"/>
      <c r="AG889" s="14"/>
    </row>
    <row r="890" ht="15.75" hidden="1" customHeight="1">
      <c r="B890" s="216"/>
      <c r="C890" s="216"/>
      <c r="D890" s="56"/>
      <c r="E890" s="56"/>
      <c r="F890" s="56"/>
      <c r="H890" s="218"/>
      <c r="I890" s="218"/>
      <c r="J890" s="218"/>
      <c r="K890" s="218"/>
      <c r="L890" s="218"/>
      <c r="M890" s="218"/>
      <c r="N890" s="218"/>
      <c r="O890" s="218"/>
      <c r="P890" s="218"/>
      <c r="Q890" s="218"/>
      <c r="R890" s="218"/>
      <c r="S890" s="218"/>
      <c r="T890" s="218"/>
      <c r="U890" s="218"/>
      <c r="X890" s="219"/>
      <c r="AA890" s="56"/>
      <c r="AF890" s="56"/>
      <c r="AG890" s="14"/>
    </row>
    <row r="891" ht="15.75" hidden="1" customHeight="1">
      <c r="B891" s="216"/>
      <c r="C891" s="216"/>
      <c r="D891" s="56"/>
      <c r="E891" s="56"/>
      <c r="F891" s="56"/>
      <c r="H891" s="218"/>
      <c r="I891" s="218"/>
      <c r="J891" s="218"/>
      <c r="K891" s="218"/>
      <c r="L891" s="218"/>
      <c r="M891" s="218"/>
      <c r="N891" s="218"/>
      <c r="O891" s="218"/>
      <c r="P891" s="218"/>
      <c r="Q891" s="218"/>
      <c r="R891" s="218"/>
      <c r="S891" s="218"/>
      <c r="T891" s="218"/>
      <c r="U891" s="218"/>
      <c r="X891" s="219"/>
      <c r="AA891" s="56"/>
      <c r="AF891" s="56"/>
      <c r="AG891" s="14"/>
    </row>
    <row r="892" ht="15.75" hidden="1" customHeight="1">
      <c r="B892" s="216"/>
      <c r="C892" s="216"/>
      <c r="D892" s="56"/>
      <c r="E892" s="56"/>
      <c r="F892" s="56"/>
      <c r="H892" s="218"/>
      <c r="I892" s="218"/>
      <c r="J892" s="218"/>
      <c r="K892" s="218"/>
      <c r="L892" s="218"/>
      <c r="M892" s="218"/>
      <c r="N892" s="218"/>
      <c r="O892" s="218"/>
      <c r="P892" s="218"/>
      <c r="Q892" s="218"/>
      <c r="R892" s="218"/>
      <c r="S892" s="218"/>
      <c r="T892" s="218"/>
      <c r="U892" s="218"/>
      <c r="X892" s="219"/>
      <c r="AA892" s="56"/>
      <c r="AF892" s="56"/>
      <c r="AG892" s="14"/>
    </row>
    <row r="893" ht="15.75" hidden="1" customHeight="1">
      <c r="B893" s="216"/>
      <c r="C893" s="216"/>
      <c r="D893" s="56"/>
      <c r="E893" s="56"/>
      <c r="F893" s="56"/>
      <c r="H893" s="218"/>
      <c r="I893" s="218"/>
      <c r="J893" s="218"/>
      <c r="K893" s="218"/>
      <c r="L893" s="218"/>
      <c r="M893" s="218"/>
      <c r="N893" s="218"/>
      <c r="O893" s="218"/>
      <c r="P893" s="218"/>
      <c r="Q893" s="218"/>
      <c r="R893" s="218"/>
      <c r="S893" s="218"/>
      <c r="T893" s="218"/>
      <c r="U893" s="218"/>
      <c r="X893" s="219"/>
      <c r="AA893" s="56"/>
      <c r="AF893" s="56"/>
      <c r="AG893" s="14"/>
    </row>
    <row r="894" ht="15.75" hidden="1" customHeight="1">
      <c r="B894" s="216"/>
      <c r="C894" s="216"/>
      <c r="D894" s="56"/>
      <c r="E894" s="56"/>
      <c r="F894" s="56"/>
      <c r="H894" s="218"/>
      <c r="I894" s="218"/>
      <c r="J894" s="218"/>
      <c r="K894" s="218"/>
      <c r="L894" s="218"/>
      <c r="M894" s="218"/>
      <c r="N894" s="218"/>
      <c r="O894" s="218"/>
      <c r="P894" s="218"/>
      <c r="Q894" s="218"/>
      <c r="R894" s="218"/>
      <c r="S894" s="218"/>
      <c r="T894" s="218"/>
      <c r="U894" s="218"/>
      <c r="X894" s="219"/>
      <c r="AA894" s="56"/>
      <c r="AF894" s="56"/>
      <c r="AG894" s="14"/>
    </row>
    <row r="895" ht="15.75" hidden="1" customHeight="1">
      <c r="B895" s="216"/>
      <c r="C895" s="216"/>
      <c r="D895" s="56"/>
      <c r="E895" s="56"/>
      <c r="F895" s="56"/>
      <c r="H895" s="218"/>
      <c r="I895" s="218"/>
      <c r="J895" s="218"/>
      <c r="K895" s="218"/>
      <c r="L895" s="218"/>
      <c r="M895" s="218"/>
      <c r="N895" s="218"/>
      <c r="O895" s="218"/>
      <c r="P895" s="218"/>
      <c r="Q895" s="218"/>
      <c r="R895" s="218"/>
      <c r="S895" s="218"/>
      <c r="T895" s="218"/>
      <c r="U895" s="218"/>
      <c r="X895" s="219"/>
      <c r="AA895" s="56"/>
      <c r="AF895" s="56"/>
      <c r="AG895" s="14"/>
    </row>
    <row r="896" ht="15.75" hidden="1" customHeight="1">
      <c r="B896" s="216"/>
      <c r="C896" s="216"/>
      <c r="D896" s="56"/>
      <c r="E896" s="56"/>
      <c r="F896" s="56"/>
      <c r="H896" s="218"/>
      <c r="I896" s="218"/>
      <c r="J896" s="218"/>
      <c r="K896" s="218"/>
      <c r="L896" s="218"/>
      <c r="M896" s="218"/>
      <c r="N896" s="218"/>
      <c r="O896" s="218"/>
      <c r="P896" s="218"/>
      <c r="Q896" s="218"/>
      <c r="R896" s="218"/>
      <c r="S896" s="218"/>
      <c r="T896" s="218"/>
      <c r="U896" s="218"/>
      <c r="X896" s="219"/>
      <c r="AA896" s="56"/>
      <c r="AF896" s="56"/>
      <c r="AG896" s="14"/>
    </row>
    <row r="897" ht="15.75" hidden="1" customHeight="1">
      <c r="B897" s="216"/>
      <c r="C897" s="216"/>
      <c r="D897" s="56"/>
      <c r="E897" s="56"/>
      <c r="F897" s="56"/>
      <c r="H897" s="218"/>
      <c r="I897" s="218"/>
      <c r="J897" s="218"/>
      <c r="K897" s="218"/>
      <c r="L897" s="218"/>
      <c r="M897" s="218"/>
      <c r="N897" s="218"/>
      <c r="O897" s="218"/>
      <c r="P897" s="218"/>
      <c r="Q897" s="218"/>
      <c r="R897" s="218"/>
      <c r="S897" s="218"/>
      <c r="T897" s="218"/>
      <c r="U897" s="218"/>
      <c r="X897" s="219"/>
      <c r="AA897" s="56"/>
      <c r="AF897" s="56"/>
      <c r="AG897" s="14"/>
    </row>
    <row r="898" ht="15.75" hidden="1" customHeight="1">
      <c r="B898" s="216"/>
      <c r="C898" s="216"/>
      <c r="D898" s="56"/>
      <c r="E898" s="56"/>
      <c r="F898" s="56"/>
      <c r="H898" s="218"/>
      <c r="I898" s="218"/>
      <c r="J898" s="218"/>
      <c r="K898" s="218"/>
      <c r="L898" s="218"/>
      <c r="M898" s="218"/>
      <c r="N898" s="218"/>
      <c r="O898" s="218"/>
      <c r="P898" s="218"/>
      <c r="Q898" s="218"/>
      <c r="R898" s="218"/>
      <c r="S898" s="218"/>
      <c r="T898" s="218"/>
      <c r="U898" s="218"/>
      <c r="X898" s="219"/>
      <c r="AA898" s="56"/>
      <c r="AF898" s="56"/>
      <c r="AG898" s="14"/>
    </row>
    <row r="899" ht="15.75" hidden="1" customHeight="1">
      <c r="B899" s="216"/>
      <c r="C899" s="216"/>
      <c r="D899" s="56"/>
      <c r="E899" s="56"/>
      <c r="F899" s="56"/>
      <c r="H899" s="218"/>
      <c r="I899" s="218"/>
      <c r="J899" s="218"/>
      <c r="K899" s="218"/>
      <c r="L899" s="218"/>
      <c r="M899" s="218"/>
      <c r="N899" s="218"/>
      <c r="O899" s="218"/>
      <c r="P899" s="218"/>
      <c r="Q899" s="218"/>
      <c r="R899" s="218"/>
      <c r="S899" s="218"/>
      <c r="T899" s="218"/>
      <c r="U899" s="218"/>
      <c r="X899" s="219"/>
      <c r="AA899" s="56"/>
      <c r="AF899" s="56"/>
      <c r="AG899" s="14"/>
    </row>
    <row r="900" ht="15.75" hidden="1" customHeight="1">
      <c r="B900" s="216"/>
      <c r="C900" s="216"/>
      <c r="D900" s="56"/>
      <c r="E900" s="56"/>
      <c r="F900" s="56"/>
      <c r="H900" s="218"/>
      <c r="I900" s="218"/>
      <c r="J900" s="218"/>
      <c r="K900" s="218"/>
      <c r="L900" s="218"/>
      <c r="M900" s="218"/>
      <c r="N900" s="218"/>
      <c r="O900" s="218"/>
      <c r="P900" s="218"/>
      <c r="Q900" s="218"/>
      <c r="R900" s="218"/>
      <c r="S900" s="218"/>
      <c r="T900" s="218"/>
      <c r="U900" s="218"/>
      <c r="X900" s="219"/>
      <c r="AA900" s="56"/>
      <c r="AF900" s="56"/>
      <c r="AG900" s="14"/>
    </row>
    <row r="901" ht="15.75" hidden="1" customHeight="1">
      <c r="B901" s="216"/>
      <c r="C901" s="216"/>
      <c r="D901" s="56"/>
      <c r="E901" s="56"/>
      <c r="F901" s="56"/>
      <c r="H901" s="218"/>
      <c r="I901" s="218"/>
      <c r="J901" s="218"/>
      <c r="K901" s="218"/>
      <c r="L901" s="218"/>
      <c r="M901" s="218"/>
      <c r="N901" s="218"/>
      <c r="O901" s="218"/>
      <c r="P901" s="218"/>
      <c r="Q901" s="218"/>
      <c r="R901" s="218"/>
      <c r="S901" s="218"/>
      <c r="T901" s="218"/>
      <c r="U901" s="218"/>
      <c r="X901" s="219"/>
      <c r="AA901" s="56"/>
      <c r="AF901" s="56"/>
      <c r="AG901" s="14"/>
    </row>
    <row r="902" ht="15.75" hidden="1" customHeight="1">
      <c r="B902" s="216"/>
      <c r="C902" s="216"/>
      <c r="D902" s="56"/>
      <c r="E902" s="56"/>
      <c r="F902" s="56"/>
      <c r="H902" s="218"/>
      <c r="I902" s="218"/>
      <c r="J902" s="218"/>
      <c r="K902" s="218"/>
      <c r="L902" s="218"/>
      <c r="M902" s="218"/>
      <c r="N902" s="218"/>
      <c r="O902" s="218"/>
      <c r="P902" s="218"/>
      <c r="Q902" s="218"/>
      <c r="R902" s="218"/>
      <c r="S902" s="218"/>
      <c r="T902" s="218"/>
      <c r="U902" s="218"/>
      <c r="X902" s="219"/>
      <c r="AA902" s="56"/>
      <c r="AF902" s="56"/>
      <c r="AG902" s="14"/>
    </row>
    <row r="903" ht="15.75" hidden="1" customHeight="1">
      <c r="B903" s="216"/>
      <c r="C903" s="216"/>
      <c r="D903" s="56"/>
      <c r="E903" s="56"/>
      <c r="F903" s="56"/>
      <c r="H903" s="218"/>
      <c r="I903" s="218"/>
      <c r="J903" s="218"/>
      <c r="K903" s="218"/>
      <c r="L903" s="218"/>
      <c r="M903" s="218"/>
      <c r="N903" s="218"/>
      <c r="O903" s="218"/>
      <c r="P903" s="218"/>
      <c r="Q903" s="218"/>
      <c r="R903" s="218"/>
      <c r="S903" s="218"/>
      <c r="T903" s="218"/>
      <c r="U903" s="218"/>
      <c r="X903" s="219"/>
      <c r="AA903" s="56"/>
      <c r="AF903" s="56"/>
      <c r="AG903" s="14"/>
    </row>
    <row r="904" ht="15.75" hidden="1" customHeight="1">
      <c r="B904" s="216"/>
      <c r="C904" s="216"/>
      <c r="D904" s="56"/>
      <c r="E904" s="56"/>
      <c r="F904" s="56"/>
      <c r="H904" s="218"/>
      <c r="I904" s="218"/>
      <c r="J904" s="218"/>
      <c r="K904" s="218"/>
      <c r="L904" s="218"/>
      <c r="M904" s="218"/>
      <c r="N904" s="218"/>
      <c r="O904" s="218"/>
      <c r="P904" s="218"/>
      <c r="Q904" s="218"/>
      <c r="R904" s="218"/>
      <c r="S904" s="218"/>
      <c r="T904" s="218"/>
      <c r="U904" s="218"/>
      <c r="X904" s="219"/>
      <c r="AA904" s="56"/>
      <c r="AF904" s="56"/>
      <c r="AG904" s="14"/>
    </row>
    <row r="905" ht="15.75" hidden="1" customHeight="1">
      <c r="B905" s="216"/>
      <c r="C905" s="216"/>
      <c r="D905" s="56"/>
      <c r="E905" s="56"/>
      <c r="F905" s="56"/>
      <c r="H905" s="218"/>
      <c r="I905" s="218"/>
      <c r="J905" s="218"/>
      <c r="K905" s="218"/>
      <c r="L905" s="218"/>
      <c r="M905" s="218"/>
      <c r="N905" s="218"/>
      <c r="O905" s="218"/>
      <c r="P905" s="218"/>
      <c r="Q905" s="218"/>
      <c r="R905" s="218"/>
      <c r="S905" s="218"/>
      <c r="T905" s="218"/>
      <c r="U905" s="218"/>
      <c r="X905" s="219"/>
      <c r="AA905" s="56"/>
      <c r="AF905" s="56"/>
      <c r="AG905" s="14"/>
    </row>
    <row r="906" ht="15.75" hidden="1" customHeight="1">
      <c r="B906" s="216"/>
      <c r="C906" s="216"/>
      <c r="D906" s="56"/>
      <c r="E906" s="56"/>
      <c r="F906" s="56"/>
      <c r="H906" s="218"/>
      <c r="I906" s="218"/>
      <c r="J906" s="218"/>
      <c r="K906" s="218"/>
      <c r="L906" s="218"/>
      <c r="M906" s="218"/>
      <c r="N906" s="218"/>
      <c r="O906" s="218"/>
      <c r="P906" s="218"/>
      <c r="Q906" s="218"/>
      <c r="R906" s="218"/>
      <c r="S906" s="218"/>
      <c r="T906" s="218"/>
      <c r="U906" s="218"/>
      <c r="X906" s="219"/>
      <c r="AA906" s="56"/>
      <c r="AF906" s="56"/>
      <c r="AG906" s="14"/>
    </row>
    <row r="907" ht="15.75" hidden="1" customHeight="1">
      <c r="B907" s="216"/>
      <c r="C907" s="216"/>
      <c r="D907" s="56"/>
      <c r="E907" s="56"/>
      <c r="F907" s="56"/>
      <c r="H907" s="218"/>
      <c r="I907" s="218"/>
      <c r="J907" s="218"/>
      <c r="K907" s="218"/>
      <c r="L907" s="218"/>
      <c r="M907" s="218"/>
      <c r="N907" s="218"/>
      <c r="O907" s="218"/>
      <c r="P907" s="218"/>
      <c r="Q907" s="218"/>
      <c r="R907" s="218"/>
      <c r="S907" s="218"/>
      <c r="T907" s="218"/>
      <c r="U907" s="218"/>
      <c r="X907" s="219"/>
      <c r="AA907" s="56"/>
      <c r="AF907" s="56"/>
      <c r="AG907" s="14"/>
    </row>
    <row r="908" ht="15.75" hidden="1" customHeight="1">
      <c r="B908" s="216"/>
      <c r="C908" s="216"/>
      <c r="D908" s="56"/>
      <c r="E908" s="56"/>
      <c r="F908" s="56"/>
      <c r="H908" s="218"/>
      <c r="I908" s="218"/>
      <c r="J908" s="218"/>
      <c r="K908" s="218"/>
      <c r="L908" s="218"/>
      <c r="M908" s="218"/>
      <c r="N908" s="218"/>
      <c r="O908" s="218"/>
      <c r="P908" s="218"/>
      <c r="Q908" s="218"/>
      <c r="R908" s="218"/>
      <c r="S908" s="218"/>
      <c r="T908" s="218"/>
      <c r="U908" s="218"/>
      <c r="X908" s="219"/>
      <c r="AA908" s="56"/>
      <c r="AF908" s="56"/>
      <c r="AG908" s="14"/>
    </row>
    <row r="909" ht="15.75" hidden="1" customHeight="1">
      <c r="B909" s="216"/>
      <c r="C909" s="216"/>
      <c r="D909" s="56"/>
      <c r="E909" s="56"/>
      <c r="F909" s="56"/>
      <c r="H909" s="218"/>
      <c r="I909" s="218"/>
      <c r="J909" s="218"/>
      <c r="K909" s="218"/>
      <c r="L909" s="218"/>
      <c r="M909" s="218"/>
      <c r="N909" s="218"/>
      <c r="O909" s="218"/>
      <c r="P909" s="218"/>
      <c r="Q909" s="218"/>
      <c r="R909" s="218"/>
      <c r="S909" s="218"/>
      <c r="T909" s="218"/>
      <c r="U909" s="218"/>
      <c r="X909" s="219"/>
      <c r="AA909" s="56"/>
      <c r="AF909" s="56"/>
      <c r="AG909" s="14"/>
    </row>
    <row r="910" ht="15.75" hidden="1" customHeight="1">
      <c r="B910" s="216"/>
      <c r="C910" s="216"/>
      <c r="D910" s="56"/>
      <c r="E910" s="56"/>
      <c r="F910" s="56"/>
      <c r="H910" s="218"/>
      <c r="I910" s="218"/>
      <c r="J910" s="218"/>
      <c r="K910" s="218"/>
      <c r="L910" s="218"/>
      <c r="M910" s="218"/>
      <c r="N910" s="218"/>
      <c r="O910" s="218"/>
      <c r="P910" s="218"/>
      <c r="Q910" s="218"/>
      <c r="R910" s="218"/>
      <c r="S910" s="218"/>
      <c r="T910" s="218"/>
      <c r="U910" s="218"/>
      <c r="X910" s="219"/>
      <c r="AA910" s="56"/>
      <c r="AF910" s="56"/>
      <c r="AG910" s="14"/>
    </row>
    <row r="911" ht="15.75" hidden="1" customHeight="1">
      <c r="B911" s="216"/>
      <c r="C911" s="216"/>
      <c r="D911" s="56"/>
      <c r="E911" s="56"/>
      <c r="F911" s="56"/>
      <c r="H911" s="218"/>
      <c r="I911" s="218"/>
      <c r="J911" s="218"/>
      <c r="K911" s="218"/>
      <c r="L911" s="218"/>
      <c r="M911" s="218"/>
      <c r="N911" s="218"/>
      <c r="O911" s="218"/>
      <c r="P911" s="218"/>
      <c r="Q911" s="218"/>
      <c r="R911" s="218"/>
      <c r="S911" s="218"/>
      <c r="T911" s="218"/>
      <c r="U911" s="218"/>
      <c r="X911" s="219"/>
      <c r="AA911" s="56"/>
      <c r="AF911" s="56"/>
      <c r="AG911" s="14"/>
    </row>
    <row r="912" ht="15.75" hidden="1" customHeight="1">
      <c r="B912" s="216"/>
      <c r="C912" s="216"/>
      <c r="D912" s="56"/>
      <c r="E912" s="56"/>
      <c r="F912" s="56"/>
      <c r="H912" s="218"/>
      <c r="I912" s="218"/>
      <c r="J912" s="218"/>
      <c r="K912" s="218"/>
      <c r="L912" s="218"/>
      <c r="M912" s="218"/>
      <c r="N912" s="218"/>
      <c r="O912" s="218"/>
      <c r="P912" s="218"/>
      <c r="Q912" s="218"/>
      <c r="R912" s="218"/>
      <c r="S912" s="218"/>
      <c r="T912" s="218"/>
      <c r="U912" s="218"/>
      <c r="X912" s="219"/>
      <c r="AA912" s="56"/>
      <c r="AF912" s="56"/>
      <c r="AG912" s="14"/>
    </row>
    <row r="913" ht="15.75" hidden="1" customHeight="1">
      <c r="B913" s="216"/>
      <c r="C913" s="216"/>
      <c r="D913" s="56"/>
      <c r="E913" s="56"/>
      <c r="F913" s="56"/>
      <c r="H913" s="218"/>
      <c r="I913" s="218"/>
      <c r="J913" s="218"/>
      <c r="K913" s="218"/>
      <c r="L913" s="218"/>
      <c r="M913" s="218"/>
      <c r="N913" s="218"/>
      <c r="O913" s="218"/>
      <c r="P913" s="218"/>
      <c r="Q913" s="218"/>
      <c r="R913" s="218"/>
      <c r="S913" s="218"/>
      <c r="T913" s="218"/>
      <c r="U913" s="218"/>
      <c r="X913" s="219"/>
      <c r="AA913" s="56"/>
      <c r="AF913" s="56"/>
      <c r="AG913" s="14"/>
    </row>
    <row r="914" ht="15.75" hidden="1" customHeight="1">
      <c r="B914" s="216"/>
      <c r="C914" s="216"/>
      <c r="D914" s="56"/>
      <c r="E914" s="56"/>
      <c r="F914" s="56"/>
      <c r="H914" s="218"/>
      <c r="I914" s="218"/>
      <c r="J914" s="218"/>
      <c r="K914" s="218"/>
      <c r="L914" s="218"/>
      <c r="M914" s="218"/>
      <c r="N914" s="218"/>
      <c r="O914" s="218"/>
      <c r="P914" s="218"/>
      <c r="Q914" s="218"/>
      <c r="R914" s="218"/>
      <c r="S914" s="218"/>
      <c r="T914" s="218"/>
      <c r="U914" s="218"/>
      <c r="X914" s="219"/>
      <c r="AA914" s="56"/>
      <c r="AF914" s="56"/>
      <c r="AG914" s="14"/>
    </row>
    <row r="915" ht="15.75" hidden="1" customHeight="1">
      <c r="B915" s="216"/>
      <c r="C915" s="216"/>
      <c r="D915" s="56"/>
      <c r="E915" s="56"/>
      <c r="F915" s="56"/>
      <c r="H915" s="218"/>
      <c r="I915" s="218"/>
      <c r="J915" s="218"/>
      <c r="K915" s="218"/>
      <c r="L915" s="218"/>
      <c r="M915" s="218"/>
      <c r="N915" s="218"/>
      <c r="O915" s="218"/>
      <c r="P915" s="218"/>
      <c r="Q915" s="218"/>
      <c r="R915" s="218"/>
      <c r="S915" s="218"/>
      <c r="T915" s="218"/>
      <c r="U915" s="218"/>
      <c r="X915" s="219"/>
      <c r="AA915" s="56"/>
      <c r="AF915" s="56"/>
      <c r="AG915" s="14"/>
    </row>
    <row r="916" ht="15.75" hidden="1" customHeight="1">
      <c r="B916" s="216"/>
      <c r="C916" s="216"/>
      <c r="D916" s="56"/>
      <c r="E916" s="56"/>
      <c r="F916" s="56"/>
      <c r="H916" s="218"/>
      <c r="I916" s="218"/>
      <c r="J916" s="218"/>
      <c r="K916" s="218"/>
      <c r="L916" s="218"/>
      <c r="M916" s="218"/>
      <c r="N916" s="218"/>
      <c r="O916" s="218"/>
      <c r="P916" s="218"/>
      <c r="Q916" s="218"/>
      <c r="R916" s="218"/>
      <c r="S916" s="218"/>
      <c r="T916" s="218"/>
      <c r="U916" s="218"/>
      <c r="X916" s="219"/>
      <c r="AA916" s="56"/>
      <c r="AF916" s="56"/>
      <c r="AG916" s="14"/>
    </row>
    <row r="917" ht="15.75" hidden="1" customHeight="1">
      <c r="B917" s="216"/>
      <c r="C917" s="216"/>
      <c r="D917" s="56"/>
      <c r="E917" s="56"/>
      <c r="F917" s="56"/>
      <c r="H917" s="218"/>
      <c r="I917" s="218"/>
      <c r="J917" s="218"/>
      <c r="K917" s="218"/>
      <c r="L917" s="218"/>
      <c r="M917" s="218"/>
      <c r="N917" s="218"/>
      <c r="O917" s="218"/>
      <c r="P917" s="218"/>
      <c r="Q917" s="218"/>
      <c r="R917" s="218"/>
      <c r="S917" s="218"/>
      <c r="T917" s="218"/>
      <c r="U917" s="218"/>
      <c r="X917" s="219"/>
      <c r="AA917" s="56"/>
      <c r="AF917" s="56"/>
      <c r="AG917" s="14"/>
    </row>
    <row r="918" ht="15.75" hidden="1" customHeight="1">
      <c r="B918" s="216"/>
      <c r="C918" s="216"/>
      <c r="D918" s="56"/>
      <c r="E918" s="56"/>
      <c r="F918" s="56"/>
      <c r="H918" s="218"/>
      <c r="I918" s="218"/>
      <c r="J918" s="218"/>
      <c r="K918" s="218"/>
      <c r="L918" s="218"/>
      <c r="M918" s="218"/>
      <c r="N918" s="218"/>
      <c r="O918" s="218"/>
      <c r="P918" s="218"/>
      <c r="Q918" s="218"/>
      <c r="R918" s="218"/>
      <c r="S918" s="218"/>
      <c r="T918" s="218"/>
      <c r="U918" s="218"/>
      <c r="X918" s="219"/>
      <c r="AA918" s="56"/>
      <c r="AF918" s="56"/>
      <c r="AG918" s="14"/>
    </row>
    <row r="919" ht="15.75" hidden="1" customHeight="1">
      <c r="B919" s="216"/>
      <c r="C919" s="216"/>
      <c r="D919" s="56"/>
      <c r="E919" s="56"/>
      <c r="F919" s="56"/>
      <c r="H919" s="218"/>
      <c r="I919" s="218"/>
      <c r="J919" s="218"/>
      <c r="K919" s="218"/>
      <c r="L919" s="218"/>
      <c r="M919" s="218"/>
      <c r="N919" s="218"/>
      <c r="O919" s="218"/>
      <c r="P919" s="218"/>
      <c r="Q919" s="218"/>
      <c r="R919" s="218"/>
      <c r="S919" s="218"/>
      <c r="T919" s="218"/>
      <c r="U919" s="218"/>
      <c r="X919" s="219"/>
      <c r="AA919" s="56"/>
      <c r="AF919" s="56"/>
      <c r="AG919" s="14"/>
    </row>
    <row r="920" ht="15.75" hidden="1" customHeight="1">
      <c r="B920" s="216"/>
      <c r="C920" s="216"/>
      <c r="D920" s="56"/>
      <c r="E920" s="56"/>
      <c r="F920" s="56"/>
      <c r="H920" s="218"/>
      <c r="I920" s="218"/>
      <c r="J920" s="218"/>
      <c r="K920" s="218"/>
      <c r="L920" s="218"/>
      <c r="M920" s="218"/>
      <c r="N920" s="218"/>
      <c r="O920" s="218"/>
      <c r="P920" s="218"/>
      <c r="Q920" s="218"/>
      <c r="R920" s="218"/>
      <c r="S920" s="218"/>
      <c r="T920" s="218"/>
      <c r="U920" s="218"/>
      <c r="X920" s="219"/>
      <c r="AA920" s="56"/>
      <c r="AF920" s="56"/>
      <c r="AG920" s="14"/>
    </row>
    <row r="921" ht="15.75" hidden="1" customHeight="1">
      <c r="B921" s="216"/>
      <c r="C921" s="216"/>
      <c r="D921" s="56"/>
      <c r="E921" s="56"/>
      <c r="F921" s="56"/>
      <c r="H921" s="218"/>
      <c r="I921" s="218"/>
      <c r="J921" s="218"/>
      <c r="K921" s="218"/>
      <c r="L921" s="218"/>
      <c r="M921" s="218"/>
      <c r="N921" s="218"/>
      <c r="O921" s="218"/>
      <c r="P921" s="218"/>
      <c r="Q921" s="218"/>
      <c r="R921" s="218"/>
      <c r="S921" s="218"/>
      <c r="T921" s="218"/>
      <c r="U921" s="218"/>
      <c r="X921" s="219"/>
      <c r="AA921" s="56"/>
      <c r="AF921" s="56"/>
      <c r="AG921" s="14"/>
    </row>
    <row r="922" ht="15.75" hidden="1" customHeight="1">
      <c r="B922" s="216"/>
      <c r="C922" s="216"/>
      <c r="D922" s="56"/>
      <c r="E922" s="56"/>
      <c r="F922" s="56"/>
      <c r="H922" s="218"/>
      <c r="I922" s="218"/>
      <c r="J922" s="218"/>
      <c r="K922" s="218"/>
      <c r="L922" s="218"/>
      <c r="M922" s="218"/>
      <c r="N922" s="218"/>
      <c r="O922" s="218"/>
      <c r="P922" s="218"/>
      <c r="Q922" s="218"/>
      <c r="R922" s="218"/>
      <c r="S922" s="218"/>
      <c r="T922" s="218"/>
      <c r="U922" s="218"/>
      <c r="X922" s="219"/>
      <c r="AA922" s="56"/>
      <c r="AF922" s="56"/>
      <c r="AG922" s="14"/>
    </row>
    <row r="923" ht="15.75" hidden="1" customHeight="1">
      <c r="B923" s="216"/>
      <c r="C923" s="216"/>
      <c r="D923" s="56"/>
      <c r="E923" s="56"/>
      <c r="F923" s="56"/>
      <c r="H923" s="218"/>
      <c r="I923" s="218"/>
      <c r="J923" s="218"/>
      <c r="K923" s="218"/>
      <c r="L923" s="218"/>
      <c r="M923" s="218"/>
      <c r="N923" s="218"/>
      <c r="O923" s="218"/>
      <c r="P923" s="218"/>
      <c r="Q923" s="218"/>
      <c r="R923" s="218"/>
      <c r="S923" s="218"/>
      <c r="T923" s="218"/>
      <c r="U923" s="218"/>
      <c r="X923" s="219"/>
      <c r="AA923" s="56"/>
      <c r="AF923" s="56"/>
      <c r="AG923" s="14"/>
    </row>
    <row r="924" ht="15.75" hidden="1" customHeight="1">
      <c r="B924" s="216"/>
      <c r="C924" s="216"/>
      <c r="D924" s="56"/>
      <c r="E924" s="56"/>
      <c r="F924" s="56"/>
      <c r="H924" s="218"/>
      <c r="I924" s="218"/>
      <c r="J924" s="218"/>
      <c r="K924" s="218"/>
      <c r="L924" s="218"/>
      <c r="M924" s="218"/>
      <c r="N924" s="218"/>
      <c r="O924" s="218"/>
      <c r="P924" s="218"/>
      <c r="Q924" s="218"/>
      <c r="R924" s="218"/>
      <c r="S924" s="218"/>
      <c r="T924" s="218"/>
      <c r="U924" s="218"/>
      <c r="X924" s="219"/>
      <c r="AA924" s="56"/>
      <c r="AF924" s="56"/>
      <c r="AG924" s="14"/>
    </row>
    <row r="925" ht="15.75" hidden="1" customHeight="1">
      <c r="B925" s="216"/>
      <c r="C925" s="216"/>
      <c r="D925" s="56"/>
      <c r="E925" s="56"/>
      <c r="F925" s="56"/>
      <c r="H925" s="218"/>
      <c r="I925" s="218"/>
      <c r="J925" s="218"/>
      <c r="K925" s="218"/>
      <c r="L925" s="218"/>
      <c r="M925" s="218"/>
      <c r="N925" s="218"/>
      <c r="O925" s="218"/>
      <c r="P925" s="218"/>
      <c r="Q925" s="218"/>
      <c r="R925" s="218"/>
      <c r="S925" s="218"/>
      <c r="T925" s="218"/>
      <c r="U925" s="218"/>
      <c r="X925" s="219"/>
      <c r="AA925" s="56"/>
      <c r="AF925" s="56"/>
      <c r="AG925" s="14"/>
    </row>
    <row r="926" ht="7.5" customHeight="1">
      <c r="A926" s="14"/>
      <c r="B926" s="220"/>
      <c r="C926" s="220"/>
      <c r="D926" s="27"/>
      <c r="E926" s="27"/>
      <c r="F926" s="27"/>
      <c r="G926" s="14"/>
      <c r="H926" s="221"/>
      <c r="I926" s="221"/>
      <c r="J926" s="221"/>
      <c r="K926" s="221"/>
      <c r="L926" s="221"/>
      <c r="M926" s="221"/>
      <c r="N926" s="221"/>
      <c r="O926" s="221"/>
      <c r="P926" s="221"/>
      <c r="Q926" s="221"/>
      <c r="R926" s="221"/>
      <c r="S926" s="221"/>
      <c r="T926" s="221"/>
      <c r="U926" s="221"/>
      <c r="V926" s="14"/>
      <c r="W926" s="14"/>
      <c r="X926" s="222"/>
      <c r="Y926" s="14"/>
      <c r="Z926" s="14"/>
      <c r="AA926" s="27"/>
      <c r="AB926" s="14"/>
      <c r="AC926" s="14"/>
      <c r="AD926" s="14"/>
      <c r="AE926" s="14"/>
      <c r="AF926" s="27"/>
      <c r="AG926" s="14"/>
    </row>
    <row r="927" ht="15.75" hidden="1" customHeight="1">
      <c r="B927" s="216"/>
      <c r="C927" s="216"/>
      <c r="D927" s="56"/>
      <c r="E927" s="56"/>
      <c r="F927" s="56"/>
      <c r="H927" s="218"/>
      <c r="I927" s="218"/>
      <c r="J927" s="218"/>
      <c r="K927" s="218"/>
      <c r="L927" s="218"/>
      <c r="M927" s="218"/>
      <c r="N927" s="218"/>
      <c r="O927" s="218"/>
      <c r="P927" s="218"/>
      <c r="Q927" s="218"/>
      <c r="R927" s="218"/>
      <c r="S927" s="218"/>
      <c r="T927" s="218"/>
      <c r="U927" s="218"/>
      <c r="X927" s="219"/>
      <c r="AA927" s="56"/>
      <c r="AF927" s="56"/>
      <c r="AG927" s="14"/>
    </row>
    <row r="928" ht="15.75" hidden="1" customHeight="1">
      <c r="B928" s="216"/>
      <c r="C928" s="216"/>
      <c r="D928" s="56"/>
      <c r="E928" s="56"/>
      <c r="F928" s="56"/>
      <c r="H928" s="218"/>
      <c r="I928" s="218"/>
      <c r="J928" s="218"/>
      <c r="K928" s="218"/>
      <c r="L928" s="218"/>
      <c r="M928" s="218"/>
      <c r="N928" s="218"/>
      <c r="O928" s="218"/>
      <c r="P928" s="218"/>
      <c r="Q928" s="218"/>
      <c r="R928" s="218"/>
      <c r="S928" s="218"/>
      <c r="T928" s="218"/>
      <c r="U928" s="218"/>
      <c r="X928" s="219"/>
      <c r="AA928" s="56"/>
      <c r="AF928" s="56"/>
      <c r="AG928" s="14"/>
    </row>
    <row r="929" ht="15.75" hidden="1" customHeight="1">
      <c r="B929" s="216"/>
      <c r="C929" s="216"/>
      <c r="D929" s="56"/>
      <c r="E929" s="56"/>
      <c r="F929" s="56"/>
      <c r="H929" s="218"/>
      <c r="I929" s="218"/>
      <c r="J929" s="218"/>
      <c r="K929" s="218"/>
      <c r="L929" s="218"/>
      <c r="M929" s="218"/>
      <c r="N929" s="218"/>
      <c r="O929" s="218"/>
      <c r="P929" s="218"/>
      <c r="Q929" s="218"/>
      <c r="R929" s="218"/>
      <c r="S929" s="218"/>
      <c r="T929" s="218"/>
      <c r="U929" s="218"/>
      <c r="X929" s="219"/>
      <c r="AA929" s="56"/>
      <c r="AF929" s="56"/>
      <c r="AG929" s="14"/>
    </row>
    <row r="930" ht="15.75" hidden="1" customHeight="1">
      <c r="B930" s="216"/>
      <c r="C930" s="216"/>
      <c r="D930" s="56"/>
      <c r="E930" s="56"/>
      <c r="F930" s="56"/>
      <c r="H930" s="218"/>
      <c r="I930" s="218"/>
      <c r="J930" s="218"/>
      <c r="K930" s="218"/>
      <c r="L930" s="218"/>
      <c r="M930" s="218"/>
      <c r="N930" s="218"/>
      <c r="O930" s="218"/>
      <c r="P930" s="218"/>
      <c r="Q930" s="218"/>
      <c r="R930" s="218"/>
      <c r="S930" s="218"/>
      <c r="T930" s="218"/>
      <c r="U930" s="218"/>
      <c r="X930" s="219"/>
      <c r="AA930" s="56"/>
      <c r="AF930" s="56"/>
      <c r="AG930" s="14"/>
    </row>
    <row r="931" ht="15.75" hidden="1" customHeight="1">
      <c r="B931" s="216"/>
      <c r="C931" s="216"/>
      <c r="D931" s="56"/>
      <c r="E931" s="56"/>
      <c r="F931" s="56"/>
      <c r="H931" s="218"/>
      <c r="I931" s="218"/>
      <c r="J931" s="218"/>
      <c r="K931" s="218"/>
      <c r="L931" s="218"/>
      <c r="M931" s="218"/>
      <c r="N931" s="218"/>
      <c r="O931" s="218"/>
      <c r="P931" s="218"/>
      <c r="Q931" s="218"/>
      <c r="R931" s="218"/>
      <c r="S931" s="218"/>
      <c r="T931" s="218"/>
      <c r="U931" s="218"/>
      <c r="X931" s="219"/>
      <c r="AA931" s="56"/>
      <c r="AF931" s="56"/>
      <c r="AG931" s="14"/>
    </row>
    <row r="932" ht="15.75" hidden="1" customHeight="1">
      <c r="B932" s="216"/>
      <c r="C932" s="216"/>
      <c r="D932" s="56"/>
      <c r="E932" s="56"/>
      <c r="F932" s="56"/>
      <c r="H932" s="218"/>
      <c r="I932" s="218"/>
      <c r="J932" s="218"/>
      <c r="K932" s="218"/>
      <c r="L932" s="218"/>
      <c r="M932" s="218"/>
      <c r="N932" s="218"/>
      <c r="O932" s="218"/>
      <c r="P932" s="218"/>
      <c r="Q932" s="218"/>
      <c r="R932" s="218"/>
      <c r="S932" s="218"/>
      <c r="T932" s="218"/>
      <c r="U932" s="218"/>
      <c r="X932" s="219"/>
      <c r="AA932" s="56"/>
      <c r="AF932" s="56"/>
      <c r="AG932" s="14"/>
    </row>
    <row r="933" ht="15.75" hidden="1" customHeight="1">
      <c r="B933" s="216"/>
      <c r="C933" s="216"/>
      <c r="D933" s="56"/>
      <c r="E933" s="56"/>
      <c r="F933" s="56"/>
      <c r="H933" s="218"/>
      <c r="I933" s="218"/>
      <c r="J933" s="218"/>
      <c r="K933" s="218"/>
      <c r="L933" s="218"/>
      <c r="M933" s="218"/>
      <c r="N933" s="218"/>
      <c r="O933" s="218"/>
      <c r="P933" s="218"/>
      <c r="Q933" s="218"/>
      <c r="R933" s="218"/>
      <c r="S933" s="218"/>
      <c r="T933" s="218"/>
      <c r="U933" s="218"/>
      <c r="X933" s="219"/>
      <c r="AA933" s="56"/>
      <c r="AF933" s="56"/>
      <c r="AG933" s="14"/>
    </row>
    <row r="934" ht="15.75" hidden="1" customHeight="1">
      <c r="B934" s="216"/>
      <c r="C934" s="216"/>
      <c r="D934" s="56"/>
      <c r="E934" s="56"/>
      <c r="F934" s="56"/>
      <c r="H934" s="218"/>
      <c r="I934" s="218"/>
      <c r="J934" s="218"/>
      <c r="K934" s="218"/>
      <c r="L934" s="218"/>
      <c r="M934" s="218"/>
      <c r="N934" s="218"/>
      <c r="O934" s="218"/>
      <c r="P934" s="218"/>
      <c r="Q934" s="218"/>
      <c r="R934" s="218"/>
      <c r="S934" s="218"/>
      <c r="T934" s="218"/>
      <c r="U934" s="218"/>
      <c r="X934" s="219"/>
      <c r="AA934" s="56"/>
      <c r="AF934" s="56"/>
      <c r="AG934" s="14"/>
    </row>
    <row r="935" ht="15.75" hidden="1" customHeight="1">
      <c r="B935" s="216"/>
      <c r="C935" s="216"/>
      <c r="D935" s="56"/>
      <c r="E935" s="56"/>
      <c r="F935" s="56"/>
      <c r="H935" s="218"/>
      <c r="I935" s="218"/>
      <c r="J935" s="218"/>
      <c r="K935" s="218"/>
      <c r="L935" s="218"/>
      <c r="M935" s="218"/>
      <c r="N935" s="218"/>
      <c r="O935" s="218"/>
      <c r="P935" s="218"/>
      <c r="Q935" s="218"/>
      <c r="R935" s="218"/>
      <c r="S935" s="218"/>
      <c r="T935" s="218"/>
      <c r="U935" s="218"/>
      <c r="X935" s="219"/>
      <c r="AA935" s="56"/>
      <c r="AF935" s="56"/>
      <c r="AG935" s="14"/>
    </row>
    <row r="936" ht="15.75" hidden="1" customHeight="1">
      <c r="B936" s="216"/>
      <c r="C936" s="216"/>
      <c r="D936" s="56"/>
      <c r="E936" s="56"/>
      <c r="F936" s="56"/>
      <c r="H936" s="218"/>
      <c r="I936" s="218"/>
      <c r="J936" s="218"/>
      <c r="K936" s="218"/>
      <c r="L936" s="218"/>
      <c r="M936" s="218"/>
      <c r="N936" s="218"/>
      <c r="O936" s="218"/>
      <c r="P936" s="218"/>
      <c r="Q936" s="218"/>
      <c r="R936" s="218"/>
      <c r="S936" s="218"/>
      <c r="T936" s="218"/>
      <c r="U936" s="218"/>
      <c r="X936" s="219"/>
      <c r="AA936" s="56"/>
      <c r="AF936" s="56"/>
      <c r="AG936" s="14"/>
    </row>
    <row r="937" ht="15.75" hidden="1" customHeight="1">
      <c r="B937" s="216"/>
      <c r="C937" s="216"/>
      <c r="D937" s="56"/>
      <c r="E937" s="56"/>
      <c r="F937" s="56"/>
      <c r="H937" s="218"/>
      <c r="I937" s="218"/>
      <c r="J937" s="218"/>
      <c r="K937" s="218"/>
      <c r="L937" s="218"/>
      <c r="M937" s="218"/>
      <c r="N937" s="218"/>
      <c r="O937" s="218"/>
      <c r="P937" s="218"/>
      <c r="Q937" s="218"/>
      <c r="R937" s="218"/>
      <c r="S937" s="218"/>
      <c r="T937" s="218"/>
      <c r="U937" s="218"/>
      <c r="X937" s="219"/>
      <c r="AA937" s="56"/>
      <c r="AF937" s="56"/>
      <c r="AG937" s="14"/>
    </row>
    <row r="938" ht="15.75" hidden="1" customHeight="1">
      <c r="B938" s="216"/>
      <c r="C938" s="216"/>
      <c r="D938" s="56"/>
      <c r="E938" s="56"/>
      <c r="F938" s="56"/>
      <c r="H938" s="218"/>
      <c r="I938" s="218"/>
      <c r="J938" s="218"/>
      <c r="K938" s="218"/>
      <c r="L938" s="218"/>
      <c r="M938" s="218"/>
      <c r="N938" s="218"/>
      <c r="O938" s="218"/>
      <c r="P938" s="218"/>
      <c r="Q938" s="218"/>
      <c r="R938" s="218"/>
      <c r="S938" s="218"/>
      <c r="T938" s="218"/>
      <c r="U938" s="218"/>
      <c r="X938" s="219"/>
      <c r="AA938" s="56"/>
      <c r="AF938" s="56"/>
      <c r="AG938" s="14"/>
    </row>
    <row r="939" ht="15.75" hidden="1" customHeight="1">
      <c r="B939" s="216"/>
      <c r="C939" s="216"/>
      <c r="D939" s="56"/>
      <c r="E939" s="56"/>
      <c r="F939" s="56"/>
      <c r="H939" s="218"/>
      <c r="I939" s="218"/>
      <c r="J939" s="218"/>
      <c r="K939" s="218"/>
      <c r="L939" s="218"/>
      <c r="M939" s="218"/>
      <c r="N939" s="218"/>
      <c r="O939" s="218"/>
      <c r="P939" s="218"/>
      <c r="Q939" s="218"/>
      <c r="R939" s="218"/>
      <c r="S939" s="218"/>
      <c r="T939" s="218"/>
      <c r="U939" s="218"/>
      <c r="X939" s="219"/>
      <c r="AA939" s="56"/>
      <c r="AF939" s="56"/>
      <c r="AG939" s="14"/>
    </row>
    <row r="940" ht="15.75" hidden="1" customHeight="1">
      <c r="B940" s="216"/>
      <c r="C940" s="216"/>
      <c r="D940" s="56"/>
      <c r="E940" s="56"/>
      <c r="F940" s="56"/>
      <c r="H940" s="218"/>
      <c r="I940" s="218"/>
      <c r="J940" s="218"/>
      <c r="K940" s="218"/>
      <c r="L940" s="218"/>
      <c r="M940" s="218"/>
      <c r="N940" s="218"/>
      <c r="O940" s="218"/>
      <c r="P940" s="218"/>
      <c r="Q940" s="218"/>
      <c r="R940" s="218"/>
      <c r="S940" s="218"/>
      <c r="T940" s="218"/>
      <c r="U940" s="218"/>
      <c r="X940" s="219"/>
      <c r="AA940" s="56"/>
      <c r="AF940" s="56"/>
      <c r="AG940" s="14"/>
    </row>
    <row r="941" ht="15.75" hidden="1" customHeight="1">
      <c r="B941" s="216"/>
      <c r="C941" s="216"/>
      <c r="D941" s="56"/>
      <c r="E941" s="56"/>
      <c r="F941" s="56"/>
      <c r="H941" s="218"/>
      <c r="I941" s="218"/>
      <c r="J941" s="218"/>
      <c r="K941" s="218"/>
      <c r="L941" s="218"/>
      <c r="M941" s="218"/>
      <c r="N941" s="218"/>
      <c r="O941" s="218"/>
      <c r="P941" s="218"/>
      <c r="Q941" s="218"/>
      <c r="R941" s="218"/>
      <c r="S941" s="218"/>
      <c r="T941" s="218"/>
      <c r="U941" s="218"/>
      <c r="X941" s="219"/>
      <c r="AA941" s="56"/>
      <c r="AF941" s="56"/>
      <c r="AG941" s="14"/>
    </row>
    <row r="942" ht="15.75" hidden="1" customHeight="1">
      <c r="B942" s="216"/>
      <c r="C942" s="216"/>
      <c r="D942" s="56"/>
      <c r="E942" s="56"/>
      <c r="F942" s="56"/>
      <c r="H942" s="218"/>
      <c r="I942" s="218"/>
      <c r="J942" s="218"/>
      <c r="K942" s="218"/>
      <c r="L942" s="218"/>
      <c r="M942" s="218"/>
      <c r="N942" s="218"/>
      <c r="O942" s="218"/>
      <c r="P942" s="218"/>
      <c r="Q942" s="218"/>
      <c r="R942" s="218"/>
      <c r="S942" s="218"/>
      <c r="T942" s="218"/>
      <c r="U942" s="218"/>
      <c r="X942" s="219"/>
      <c r="AA942" s="56"/>
      <c r="AF942" s="56"/>
      <c r="AG942" s="14"/>
    </row>
    <row r="943" ht="15.75" hidden="1" customHeight="1">
      <c r="B943" s="216"/>
      <c r="C943" s="216"/>
      <c r="D943" s="56"/>
      <c r="E943" s="56"/>
      <c r="F943" s="56"/>
      <c r="H943" s="218"/>
      <c r="I943" s="218"/>
      <c r="J943" s="218"/>
      <c r="K943" s="218"/>
      <c r="L943" s="218"/>
      <c r="M943" s="218"/>
      <c r="N943" s="218"/>
      <c r="O943" s="218"/>
      <c r="P943" s="218"/>
      <c r="Q943" s="218"/>
      <c r="R943" s="218"/>
      <c r="S943" s="218"/>
      <c r="T943" s="218"/>
      <c r="U943" s="218"/>
      <c r="X943" s="219"/>
      <c r="AA943" s="56"/>
      <c r="AF943" s="56"/>
      <c r="AG943" s="14"/>
    </row>
    <row r="944" ht="15.75" hidden="1" customHeight="1">
      <c r="B944" s="216"/>
      <c r="C944" s="216"/>
      <c r="D944" s="56"/>
      <c r="E944" s="56"/>
      <c r="F944" s="56"/>
      <c r="H944" s="218"/>
      <c r="I944" s="218"/>
      <c r="J944" s="218"/>
      <c r="K944" s="218"/>
      <c r="L944" s="218"/>
      <c r="M944" s="218"/>
      <c r="N944" s="218"/>
      <c r="O944" s="218"/>
      <c r="P944" s="218"/>
      <c r="Q944" s="218"/>
      <c r="R944" s="218"/>
      <c r="S944" s="218"/>
      <c r="T944" s="218"/>
      <c r="U944" s="218"/>
      <c r="X944" s="219"/>
      <c r="AA944" s="56"/>
      <c r="AF944" s="56"/>
      <c r="AG944" s="14"/>
    </row>
    <row r="945" ht="15.75" hidden="1" customHeight="1">
      <c r="B945" s="216"/>
      <c r="C945" s="216"/>
      <c r="D945" s="56"/>
      <c r="E945" s="56"/>
      <c r="F945" s="56"/>
      <c r="H945" s="218"/>
      <c r="I945" s="218"/>
      <c r="J945" s="218"/>
      <c r="K945" s="218"/>
      <c r="L945" s="218"/>
      <c r="M945" s="218"/>
      <c r="N945" s="218"/>
      <c r="O945" s="218"/>
      <c r="P945" s="218"/>
      <c r="Q945" s="218"/>
      <c r="R945" s="218"/>
      <c r="S945" s="218"/>
      <c r="T945" s="218"/>
      <c r="U945" s="218"/>
      <c r="X945" s="219"/>
      <c r="AA945" s="56"/>
      <c r="AF945" s="56"/>
      <c r="AG945" s="14"/>
    </row>
    <row r="946" ht="15.75" hidden="1" customHeight="1">
      <c r="B946" s="216"/>
      <c r="C946" s="216"/>
      <c r="D946" s="56"/>
      <c r="E946" s="56"/>
      <c r="F946" s="56"/>
      <c r="H946" s="218"/>
      <c r="I946" s="218"/>
      <c r="J946" s="218"/>
      <c r="K946" s="218"/>
      <c r="L946" s="218"/>
      <c r="M946" s="218"/>
      <c r="N946" s="218"/>
      <c r="O946" s="218"/>
      <c r="P946" s="218"/>
      <c r="Q946" s="218"/>
      <c r="R946" s="218"/>
      <c r="S946" s="218"/>
      <c r="T946" s="218"/>
      <c r="U946" s="218"/>
      <c r="X946" s="219"/>
      <c r="AA946" s="56"/>
      <c r="AF946" s="56"/>
      <c r="AG946" s="14"/>
    </row>
    <row r="947" ht="15.75" hidden="1" customHeight="1">
      <c r="B947" s="216"/>
      <c r="C947" s="216"/>
      <c r="D947" s="56"/>
      <c r="E947" s="56"/>
      <c r="F947" s="56"/>
      <c r="H947" s="218"/>
      <c r="I947" s="218"/>
      <c r="J947" s="218"/>
      <c r="K947" s="218"/>
      <c r="L947" s="218"/>
      <c r="M947" s="218"/>
      <c r="N947" s="218"/>
      <c r="O947" s="218"/>
      <c r="P947" s="218"/>
      <c r="Q947" s="218"/>
      <c r="R947" s="218"/>
      <c r="S947" s="218"/>
      <c r="T947" s="218"/>
      <c r="U947" s="218"/>
      <c r="X947" s="219"/>
      <c r="AA947" s="56"/>
      <c r="AF947" s="56"/>
      <c r="AG947" s="14"/>
    </row>
    <row r="948" ht="15.75" hidden="1" customHeight="1">
      <c r="B948" s="216"/>
      <c r="C948" s="216"/>
      <c r="D948" s="56"/>
      <c r="E948" s="56"/>
      <c r="F948" s="56"/>
      <c r="H948" s="218"/>
      <c r="I948" s="218"/>
      <c r="J948" s="218"/>
      <c r="K948" s="218"/>
      <c r="L948" s="218"/>
      <c r="M948" s="218"/>
      <c r="N948" s="218"/>
      <c r="O948" s="218"/>
      <c r="P948" s="218"/>
      <c r="Q948" s="218"/>
      <c r="R948" s="218"/>
      <c r="S948" s="218"/>
      <c r="T948" s="218"/>
      <c r="U948" s="218"/>
      <c r="X948" s="219"/>
      <c r="AA948" s="56"/>
      <c r="AF948" s="56"/>
      <c r="AG948" s="14"/>
    </row>
    <row r="949" ht="15.75" hidden="1" customHeight="1">
      <c r="B949" s="216"/>
      <c r="C949" s="216"/>
      <c r="D949" s="56"/>
      <c r="E949" s="56"/>
      <c r="F949" s="56"/>
      <c r="H949" s="218"/>
      <c r="I949" s="218"/>
      <c r="J949" s="218"/>
      <c r="K949" s="218"/>
      <c r="L949" s="218"/>
      <c r="M949" s="218"/>
      <c r="N949" s="218"/>
      <c r="O949" s="218"/>
      <c r="P949" s="218"/>
      <c r="Q949" s="218"/>
      <c r="R949" s="218"/>
      <c r="S949" s="218"/>
      <c r="T949" s="218"/>
      <c r="U949" s="218"/>
      <c r="X949" s="219"/>
      <c r="AA949" s="56"/>
      <c r="AF949" s="56"/>
      <c r="AG949" s="14"/>
    </row>
    <row r="950" ht="15.75" hidden="1" customHeight="1">
      <c r="B950" s="216"/>
      <c r="C950" s="216"/>
      <c r="D950" s="56"/>
      <c r="E950" s="56"/>
      <c r="F950" s="56"/>
      <c r="H950" s="218"/>
      <c r="I950" s="218"/>
      <c r="J950" s="218"/>
      <c r="K950" s="218"/>
      <c r="L950" s="218"/>
      <c r="M950" s="218"/>
      <c r="N950" s="218"/>
      <c r="O950" s="218"/>
      <c r="P950" s="218"/>
      <c r="Q950" s="218"/>
      <c r="R950" s="218"/>
      <c r="S950" s="218"/>
      <c r="T950" s="218"/>
      <c r="U950" s="218"/>
      <c r="X950" s="219"/>
      <c r="AA950" s="56"/>
      <c r="AF950" s="56"/>
      <c r="AG950" s="14"/>
    </row>
    <row r="951" ht="15.75" hidden="1" customHeight="1">
      <c r="B951" s="216"/>
      <c r="C951" s="216"/>
      <c r="D951" s="56"/>
      <c r="E951" s="56"/>
      <c r="F951" s="56"/>
      <c r="H951" s="218"/>
      <c r="I951" s="218"/>
      <c r="J951" s="218"/>
      <c r="K951" s="218"/>
      <c r="L951" s="218"/>
      <c r="M951" s="218"/>
      <c r="N951" s="218"/>
      <c r="O951" s="218"/>
      <c r="P951" s="218"/>
      <c r="Q951" s="218"/>
      <c r="R951" s="218"/>
      <c r="S951" s="218"/>
      <c r="T951" s="218"/>
      <c r="U951" s="218"/>
      <c r="X951" s="219"/>
      <c r="AA951" s="56"/>
      <c r="AF951" s="56"/>
      <c r="AG951" s="14"/>
    </row>
    <row r="952" ht="15.75" hidden="1" customHeight="1">
      <c r="B952" s="216"/>
      <c r="C952" s="216"/>
      <c r="D952" s="56"/>
      <c r="E952" s="56"/>
      <c r="F952" s="56"/>
      <c r="H952" s="218"/>
      <c r="I952" s="218"/>
      <c r="J952" s="218"/>
      <c r="K952" s="218"/>
      <c r="L952" s="218"/>
      <c r="M952" s="218"/>
      <c r="N952" s="218"/>
      <c r="O952" s="218"/>
      <c r="P952" s="218"/>
      <c r="Q952" s="218"/>
      <c r="R952" s="218"/>
      <c r="S952" s="218"/>
      <c r="T952" s="218"/>
      <c r="U952" s="218"/>
      <c r="X952" s="219"/>
      <c r="AA952" s="56"/>
      <c r="AF952" s="56"/>
      <c r="AG952" s="14"/>
    </row>
    <row r="953" ht="15.75" hidden="1" customHeight="1">
      <c r="B953" s="216"/>
      <c r="C953" s="216"/>
      <c r="D953" s="56"/>
      <c r="E953" s="56"/>
      <c r="F953" s="56"/>
      <c r="H953" s="218"/>
      <c r="I953" s="218"/>
      <c r="J953" s="218"/>
      <c r="K953" s="218"/>
      <c r="L953" s="218"/>
      <c r="M953" s="218"/>
      <c r="N953" s="218"/>
      <c r="O953" s="218"/>
      <c r="P953" s="218"/>
      <c r="Q953" s="218"/>
      <c r="R953" s="218"/>
      <c r="S953" s="218"/>
      <c r="T953" s="218"/>
      <c r="U953" s="218"/>
      <c r="X953" s="219"/>
      <c r="AA953" s="56"/>
      <c r="AF953" s="56"/>
      <c r="AG953" s="14"/>
    </row>
    <row r="954" ht="15.75" hidden="1" customHeight="1">
      <c r="B954" s="216"/>
      <c r="C954" s="216"/>
      <c r="D954" s="56"/>
      <c r="E954" s="56"/>
      <c r="F954" s="56"/>
      <c r="H954" s="218"/>
      <c r="I954" s="218"/>
      <c r="J954" s="218"/>
      <c r="K954" s="218"/>
      <c r="L954" s="218"/>
      <c r="M954" s="218"/>
      <c r="N954" s="218"/>
      <c r="O954" s="218"/>
      <c r="P954" s="218"/>
      <c r="Q954" s="218"/>
      <c r="R954" s="218"/>
      <c r="S954" s="218"/>
      <c r="T954" s="218"/>
      <c r="U954" s="218"/>
      <c r="X954" s="219"/>
      <c r="AA954" s="56"/>
      <c r="AF954" s="56"/>
      <c r="AG954" s="14"/>
    </row>
    <row r="955" ht="15.75" hidden="1" customHeight="1">
      <c r="B955" s="216"/>
      <c r="C955" s="216"/>
      <c r="D955" s="56"/>
      <c r="E955" s="56"/>
      <c r="F955" s="56"/>
      <c r="H955" s="218"/>
      <c r="I955" s="218"/>
      <c r="J955" s="218"/>
      <c r="K955" s="218"/>
      <c r="L955" s="218"/>
      <c r="M955" s="218"/>
      <c r="N955" s="218"/>
      <c r="O955" s="218"/>
      <c r="P955" s="218"/>
      <c r="Q955" s="218"/>
      <c r="R955" s="218"/>
      <c r="S955" s="218"/>
      <c r="T955" s="218"/>
      <c r="U955" s="218"/>
      <c r="X955" s="219"/>
      <c r="AA955" s="56"/>
      <c r="AF955" s="56"/>
      <c r="AG955" s="14"/>
    </row>
    <row r="956" ht="15.75" hidden="1" customHeight="1">
      <c r="B956" s="216"/>
      <c r="C956" s="216"/>
      <c r="D956" s="56"/>
      <c r="E956" s="56"/>
      <c r="F956" s="56"/>
      <c r="H956" s="218"/>
      <c r="I956" s="218"/>
      <c r="J956" s="218"/>
      <c r="K956" s="218"/>
      <c r="L956" s="218"/>
      <c r="M956" s="218"/>
      <c r="N956" s="218"/>
      <c r="O956" s="218"/>
      <c r="P956" s="218"/>
      <c r="Q956" s="218"/>
      <c r="R956" s="218"/>
      <c r="S956" s="218"/>
      <c r="T956" s="218"/>
      <c r="U956" s="218"/>
      <c r="X956" s="219"/>
      <c r="AA956" s="56"/>
      <c r="AF956" s="56"/>
      <c r="AG956" s="14"/>
    </row>
    <row r="957" ht="15.75" hidden="1" customHeight="1">
      <c r="B957" s="216"/>
      <c r="C957" s="216"/>
      <c r="D957" s="56"/>
      <c r="E957" s="56"/>
      <c r="F957" s="56"/>
      <c r="H957" s="218"/>
      <c r="I957" s="218"/>
      <c r="J957" s="218"/>
      <c r="K957" s="218"/>
      <c r="L957" s="218"/>
      <c r="M957" s="218"/>
      <c r="N957" s="218"/>
      <c r="O957" s="218"/>
      <c r="P957" s="218"/>
      <c r="Q957" s="218"/>
      <c r="R957" s="218"/>
      <c r="S957" s="218"/>
      <c r="T957" s="218"/>
      <c r="U957" s="218"/>
      <c r="X957" s="219"/>
      <c r="AA957" s="56"/>
      <c r="AF957" s="56"/>
      <c r="AG957" s="14"/>
    </row>
    <row r="958" ht="15.75" hidden="1" customHeight="1">
      <c r="B958" s="216"/>
      <c r="C958" s="216"/>
      <c r="D958" s="56"/>
      <c r="E958" s="56"/>
      <c r="F958" s="56"/>
      <c r="H958" s="218"/>
      <c r="I958" s="218"/>
      <c r="J958" s="218"/>
      <c r="K958" s="218"/>
      <c r="L958" s="218"/>
      <c r="M958" s="218"/>
      <c r="N958" s="218"/>
      <c r="O958" s="218"/>
      <c r="P958" s="218"/>
      <c r="Q958" s="218"/>
      <c r="R958" s="218"/>
      <c r="S958" s="218"/>
      <c r="T958" s="218"/>
      <c r="U958" s="218"/>
      <c r="X958" s="219"/>
      <c r="AA958" s="56"/>
      <c r="AF958" s="56"/>
      <c r="AG958" s="14"/>
    </row>
    <row r="959" ht="15.75" hidden="1" customHeight="1">
      <c r="B959" s="216"/>
      <c r="C959" s="216"/>
      <c r="D959" s="56"/>
      <c r="E959" s="56"/>
      <c r="F959" s="56"/>
      <c r="H959" s="218"/>
      <c r="I959" s="218"/>
      <c r="J959" s="218"/>
      <c r="K959" s="218"/>
      <c r="L959" s="218"/>
      <c r="M959" s="218"/>
      <c r="N959" s="218"/>
      <c r="O959" s="218"/>
      <c r="P959" s="218"/>
      <c r="Q959" s="218"/>
      <c r="R959" s="218"/>
      <c r="S959" s="218"/>
      <c r="T959" s="218"/>
      <c r="U959" s="218"/>
      <c r="X959" s="219"/>
      <c r="AA959" s="56"/>
      <c r="AF959" s="56"/>
      <c r="AG959" s="14"/>
    </row>
    <row r="960" ht="15.75" hidden="1" customHeight="1">
      <c r="B960" s="216"/>
      <c r="C960" s="216"/>
      <c r="D960" s="56"/>
      <c r="E960" s="56"/>
      <c r="F960" s="56"/>
      <c r="H960" s="218"/>
      <c r="I960" s="218"/>
      <c r="J960" s="218"/>
      <c r="K960" s="218"/>
      <c r="L960" s="218"/>
      <c r="M960" s="218"/>
      <c r="N960" s="218"/>
      <c r="O960" s="218"/>
      <c r="P960" s="218"/>
      <c r="Q960" s="218"/>
      <c r="R960" s="218"/>
      <c r="S960" s="218"/>
      <c r="T960" s="218"/>
      <c r="U960" s="218"/>
      <c r="X960" s="219"/>
      <c r="AA960" s="56"/>
      <c r="AF960" s="56"/>
      <c r="AG960" s="14"/>
    </row>
    <row r="961" ht="15.75" hidden="1" customHeight="1">
      <c r="B961" s="216"/>
      <c r="C961" s="216"/>
      <c r="D961" s="56"/>
      <c r="E961" s="56"/>
      <c r="F961" s="56"/>
      <c r="H961" s="218"/>
      <c r="I961" s="218"/>
      <c r="J961" s="218"/>
      <c r="K961" s="218"/>
      <c r="L961" s="218"/>
      <c r="M961" s="218"/>
      <c r="N961" s="218"/>
      <c r="O961" s="218"/>
      <c r="P961" s="218"/>
      <c r="Q961" s="218"/>
      <c r="R961" s="218"/>
      <c r="S961" s="218"/>
      <c r="T961" s="218"/>
      <c r="U961" s="218"/>
      <c r="X961" s="219"/>
      <c r="AA961" s="56"/>
      <c r="AF961" s="56"/>
      <c r="AG961" s="14"/>
    </row>
    <row r="962" ht="15.75" hidden="1" customHeight="1">
      <c r="B962" s="216"/>
      <c r="C962" s="216"/>
      <c r="D962" s="56"/>
      <c r="E962" s="56"/>
      <c r="F962" s="56"/>
      <c r="H962" s="218"/>
      <c r="I962" s="218"/>
      <c r="J962" s="218"/>
      <c r="K962" s="218"/>
      <c r="L962" s="218"/>
      <c r="M962" s="218"/>
      <c r="N962" s="218"/>
      <c r="O962" s="218"/>
      <c r="P962" s="218"/>
      <c r="Q962" s="218"/>
      <c r="R962" s="218"/>
      <c r="S962" s="218"/>
      <c r="T962" s="218"/>
      <c r="U962" s="218"/>
      <c r="X962" s="219"/>
      <c r="AA962" s="56"/>
      <c r="AF962" s="56"/>
      <c r="AG962" s="14"/>
    </row>
    <row r="963" ht="15.75" hidden="1" customHeight="1">
      <c r="B963" s="216"/>
      <c r="C963" s="216"/>
      <c r="D963" s="56"/>
      <c r="E963" s="56"/>
      <c r="F963" s="56"/>
      <c r="H963" s="218"/>
      <c r="I963" s="218"/>
      <c r="J963" s="218"/>
      <c r="K963" s="218"/>
      <c r="L963" s="218"/>
      <c r="M963" s="218"/>
      <c r="N963" s="218"/>
      <c r="O963" s="218"/>
      <c r="P963" s="218"/>
      <c r="Q963" s="218"/>
      <c r="R963" s="218"/>
      <c r="S963" s="218"/>
      <c r="T963" s="218"/>
      <c r="U963" s="218"/>
      <c r="X963" s="219"/>
      <c r="AA963" s="56"/>
      <c r="AF963" s="56"/>
      <c r="AG963" s="14"/>
    </row>
    <row r="964" ht="15.75" hidden="1" customHeight="1">
      <c r="B964" s="216"/>
      <c r="C964" s="216"/>
      <c r="D964" s="56"/>
      <c r="E964" s="56"/>
      <c r="F964" s="56"/>
      <c r="H964" s="218"/>
      <c r="I964" s="218"/>
      <c r="J964" s="218"/>
      <c r="K964" s="218"/>
      <c r="L964" s="218"/>
      <c r="M964" s="218"/>
      <c r="N964" s="218"/>
      <c r="O964" s="218"/>
      <c r="P964" s="218"/>
      <c r="Q964" s="218"/>
      <c r="R964" s="218"/>
      <c r="S964" s="218"/>
      <c r="T964" s="218"/>
      <c r="U964" s="218"/>
      <c r="X964" s="219"/>
      <c r="AA964" s="56"/>
      <c r="AF964" s="56"/>
      <c r="AG964" s="14"/>
    </row>
    <row r="965" ht="15.75" hidden="1" customHeight="1">
      <c r="B965" s="216"/>
      <c r="C965" s="216"/>
      <c r="D965" s="56"/>
      <c r="E965" s="56"/>
      <c r="F965" s="56"/>
      <c r="H965" s="218"/>
      <c r="I965" s="218"/>
      <c r="J965" s="218"/>
      <c r="K965" s="218"/>
      <c r="L965" s="218"/>
      <c r="M965" s="218"/>
      <c r="N965" s="218"/>
      <c r="O965" s="218"/>
      <c r="P965" s="218"/>
      <c r="Q965" s="218"/>
      <c r="R965" s="218"/>
      <c r="S965" s="218"/>
      <c r="T965" s="218"/>
      <c r="U965" s="218"/>
      <c r="X965" s="219"/>
      <c r="AA965" s="56"/>
      <c r="AF965" s="56"/>
      <c r="AG965" s="14"/>
    </row>
    <row r="966" ht="15.75" hidden="1" customHeight="1">
      <c r="B966" s="216"/>
      <c r="C966" s="216"/>
      <c r="D966" s="56"/>
      <c r="E966" s="56"/>
      <c r="F966" s="56"/>
      <c r="H966" s="218"/>
      <c r="I966" s="218"/>
      <c r="J966" s="218"/>
      <c r="K966" s="218"/>
      <c r="L966" s="218"/>
      <c r="M966" s="218"/>
      <c r="N966" s="218"/>
      <c r="O966" s="218"/>
      <c r="P966" s="218"/>
      <c r="Q966" s="218"/>
      <c r="R966" s="218"/>
      <c r="S966" s="218"/>
      <c r="T966" s="218"/>
      <c r="U966" s="218"/>
      <c r="X966" s="219"/>
      <c r="AA966" s="56"/>
      <c r="AF966" s="56"/>
      <c r="AG966" s="14"/>
    </row>
    <row r="967" ht="15.75" hidden="1" customHeight="1">
      <c r="B967" s="216"/>
      <c r="C967" s="216"/>
      <c r="D967" s="56"/>
      <c r="E967" s="56"/>
      <c r="F967" s="56"/>
      <c r="H967" s="218"/>
      <c r="I967" s="218"/>
      <c r="J967" s="218"/>
      <c r="K967" s="218"/>
      <c r="L967" s="218"/>
      <c r="M967" s="218"/>
      <c r="N967" s="218"/>
      <c r="O967" s="218"/>
      <c r="P967" s="218"/>
      <c r="Q967" s="218"/>
      <c r="R967" s="218"/>
      <c r="S967" s="218"/>
      <c r="T967" s="218"/>
      <c r="U967" s="218"/>
      <c r="X967" s="219"/>
      <c r="AA967" s="56"/>
      <c r="AF967" s="56"/>
      <c r="AG967" s="14"/>
    </row>
    <row r="968" ht="15.75" hidden="1" customHeight="1">
      <c r="B968" s="216"/>
      <c r="C968" s="216"/>
      <c r="D968" s="56"/>
      <c r="E968" s="56"/>
      <c r="F968" s="56"/>
      <c r="H968" s="218"/>
      <c r="I968" s="218"/>
      <c r="J968" s="218"/>
      <c r="K968" s="218"/>
      <c r="L968" s="218"/>
      <c r="M968" s="218"/>
      <c r="N968" s="218"/>
      <c r="O968" s="218"/>
      <c r="P968" s="218"/>
      <c r="Q968" s="218"/>
      <c r="R968" s="218"/>
      <c r="S968" s="218"/>
      <c r="T968" s="218"/>
      <c r="U968" s="218"/>
      <c r="X968" s="219"/>
      <c r="AA968" s="56"/>
      <c r="AF968" s="56"/>
      <c r="AG968" s="14"/>
    </row>
    <row r="969" ht="15.75" hidden="1" customHeight="1">
      <c r="B969" s="216"/>
      <c r="C969" s="216"/>
      <c r="D969" s="56"/>
      <c r="E969" s="56"/>
      <c r="F969" s="56"/>
      <c r="H969" s="218"/>
      <c r="I969" s="218"/>
      <c r="J969" s="218"/>
      <c r="K969" s="218"/>
      <c r="L969" s="218"/>
      <c r="M969" s="218"/>
      <c r="N969" s="218"/>
      <c r="O969" s="218"/>
      <c r="P969" s="218"/>
      <c r="Q969" s="218"/>
      <c r="R969" s="218"/>
      <c r="S969" s="218"/>
      <c r="T969" s="218"/>
      <c r="U969" s="218"/>
      <c r="X969" s="219"/>
      <c r="AA969" s="56"/>
      <c r="AF969" s="56"/>
      <c r="AG969" s="14"/>
    </row>
    <row r="970" ht="15.75" hidden="1" customHeight="1">
      <c r="B970" s="216"/>
      <c r="C970" s="216"/>
      <c r="D970" s="56"/>
      <c r="E970" s="56"/>
      <c r="F970" s="56"/>
      <c r="H970" s="218"/>
      <c r="I970" s="218"/>
      <c r="J970" s="218"/>
      <c r="K970" s="218"/>
      <c r="L970" s="218"/>
      <c r="M970" s="218"/>
      <c r="N970" s="218"/>
      <c r="O970" s="218"/>
      <c r="P970" s="218"/>
      <c r="Q970" s="218"/>
      <c r="R970" s="218"/>
      <c r="S970" s="218"/>
      <c r="T970" s="218"/>
      <c r="U970" s="218"/>
      <c r="X970" s="219"/>
      <c r="AA970" s="56"/>
      <c r="AF970" s="56"/>
      <c r="AG970" s="14"/>
    </row>
    <row r="971" ht="15.75" hidden="1" customHeight="1">
      <c r="B971" s="216"/>
      <c r="C971" s="216"/>
      <c r="D971" s="56"/>
      <c r="E971" s="56"/>
      <c r="F971" s="56"/>
      <c r="H971" s="218"/>
      <c r="I971" s="218"/>
      <c r="J971" s="218"/>
      <c r="K971" s="218"/>
      <c r="L971" s="218"/>
      <c r="M971" s="218"/>
      <c r="N971" s="218"/>
      <c r="O971" s="218"/>
      <c r="P971" s="218"/>
      <c r="Q971" s="218"/>
      <c r="R971" s="218"/>
      <c r="S971" s="218"/>
      <c r="T971" s="218"/>
      <c r="U971" s="218"/>
      <c r="X971" s="219"/>
      <c r="AA971" s="56"/>
      <c r="AF971" s="56"/>
      <c r="AG971" s="14"/>
    </row>
    <row r="972" ht="15.75" hidden="1" customHeight="1">
      <c r="B972" s="216"/>
      <c r="C972" s="216"/>
      <c r="D972" s="56"/>
      <c r="E972" s="56"/>
      <c r="F972" s="56"/>
      <c r="H972" s="218"/>
      <c r="I972" s="218"/>
      <c r="J972" s="218"/>
      <c r="K972" s="218"/>
      <c r="L972" s="218"/>
      <c r="M972" s="218"/>
      <c r="N972" s="218"/>
      <c r="O972" s="218"/>
      <c r="P972" s="218"/>
      <c r="Q972" s="218"/>
      <c r="R972" s="218"/>
      <c r="S972" s="218"/>
      <c r="T972" s="218"/>
      <c r="U972" s="218"/>
      <c r="X972" s="219"/>
      <c r="AA972" s="56"/>
      <c r="AF972" s="56"/>
      <c r="AG972" s="14"/>
    </row>
    <row r="973" ht="15.75" hidden="1" customHeight="1">
      <c r="B973" s="216"/>
      <c r="C973" s="216"/>
      <c r="D973" s="56"/>
      <c r="E973" s="56"/>
      <c r="F973" s="56"/>
      <c r="H973" s="218"/>
      <c r="I973" s="218"/>
      <c r="J973" s="218"/>
      <c r="K973" s="218"/>
      <c r="L973" s="218"/>
      <c r="M973" s="218"/>
      <c r="N973" s="218"/>
      <c r="O973" s="218"/>
      <c r="P973" s="218"/>
      <c r="Q973" s="218"/>
      <c r="R973" s="218"/>
      <c r="S973" s="218"/>
      <c r="T973" s="218"/>
      <c r="U973" s="218"/>
      <c r="X973" s="219"/>
      <c r="AA973" s="56"/>
      <c r="AF973" s="56"/>
      <c r="AG973" s="14"/>
    </row>
    <row r="974" ht="15.75" hidden="1" customHeight="1">
      <c r="B974" s="216"/>
      <c r="C974" s="216"/>
      <c r="D974" s="56"/>
      <c r="E974" s="56"/>
      <c r="F974" s="56"/>
      <c r="H974" s="218"/>
      <c r="I974" s="218"/>
      <c r="J974" s="218"/>
      <c r="K974" s="218"/>
      <c r="L974" s="218"/>
      <c r="M974" s="218"/>
      <c r="N974" s="218"/>
      <c r="O974" s="218"/>
      <c r="P974" s="218"/>
      <c r="Q974" s="218"/>
      <c r="R974" s="218"/>
      <c r="S974" s="218"/>
      <c r="T974" s="218"/>
      <c r="U974" s="218"/>
      <c r="X974" s="219"/>
      <c r="AA974" s="56"/>
      <c r="AF974" s="56"/>
      <c r="AG974" s="14"/>
    </row>
    <row r="975" ht="15.75" hidden="1" customHeight="1">
      <c r="B975" s="216"/>
      <c r="C975" s="216"/>
      <c r="D975" s="56"/>
      <c r="E975" s="56"/>
      <c r="F975" s="56"/>
      <c r="H975" s="218"/>
      <c r="I975" s="218"/>
      <c r="J975" s="218"/>
      <c r="K975" s="218"/>
      <c r="L975" s="218"/>
      <c r="M975" s="218"/>
      <c r="N975" s="218"/>
      <c r="O975" s="218"/>
      <c r="P975" s="218"/>
      <c r="Q975" s="218"/>
      <c r="R975" s="218"/>
      <c r="S975" s="218"/>
      <c r="T975" s="218"/>
      <c r="U975" s="218"/>
      <c r="X975" s="219"/>
      <c r="AA975" s="56"/>
      <c r="AF975" s="56"/>
      <c r="AG975" s="14"/>
    </row>
    <row r="976" ht="15.75" hidden="1" customHeight="1">
      <c r="B976" s="216"/>
      <c r="C976" s="216"/>
      <c r="D976" s="56"/>
      <c r="E976" s="56"/>
      <c r="F976" s="56"/>
      <c r="H976" s="218"/>
      <c r="I976" s="218"/>
      <c r="J976" s="218"/>
      <c r="K976" s="218"/>
      <c r="L976" s="218"/>
      <c r="M976" s="218"/>
      <c r="N976" s="218"/>
      <c r="O976" s="218"/>
      <c r="P976" s="218"/>
      <c r="Q976" s="218"/>
      <c r="R976" s="218"/>
      <c r="S976" s="218"/>
      <c r="T976" s="218"/>
      <c r="U976" s="218"/>
      <c r="X976" s="219"/>
      <c r="AA976" s="56"/>
      <c r="AF976" s="56"/>
      <c r="AG976" s="14"/>
    </row>
    <row r="977" ht="15.75" hidden="1" customHeight="1">
      <c r="B977" s="216"/>
      <c r="C977" s="216"/>
      <c r="D977" s="56"/>
      <c r="E977" s="56"/>
      <c r="F977" s="56"/>
      <c r="H977" s="218"/>
      <c r="I977" s="218"/>
      <c r="J977" s="218"/>
      <c r="K977" s="218"/>
      <c r="L977" s="218"/>
      <c r="M977" s="218"/>
      <c r="N977" s="218"/>
      <c r="O977" s="218"/>
      <c r="P977" s="218"/>
      <c r="Q977" s="218"/>
      <c r="R977" s="218"/>
      <c r="S977" s="218"/>
      <c r="T977" s="218"/>
      <c r="U977" s="218"/>
      <c r="X977" s="219"/>
      <c r="AA977" s="56"/>
      <c r="AF977" s="56"/>
      <c r="AG977" s="14"/>
    </row>
    <row r="978" ht="15.75" hidden="1" customHeight="1">
      <c r="B978" s="216"/>
      <c r="C978" s="216"/>
      <c r="D978" s="56"/>
      <c r="E978" s="56"/>
      <c r="F978" s="56"/>
      <c r="H978" s="218"/>
      <c r="I978" s="218"/>
      <c r="J978" s="218"/>
      <c r="K978" s="218"/>
      <c r="L978" s="218"/>
      <c r="M978" s="218"/>
      <c r="N978" s="218"/>
      <c r="O978" s="218"/>
      <c r="P978" s="218"/>
      <c r="Q978" s="218"/>
      <c r="R978" s="218"/>
      <c r="S978" s="218"/>
      <c r="T978" s="218"/>
      <c r="U978" s="218"/>
      <c r="X978" s="219"/>
      <c r="AA978" s="56"/>
      <c r="AF978" s="56"/>
      <c r="AG978" s="14"/>
    </row>
    <row r="979" ht="15.75" hidden="1" customHeight="1">
      <c r="B979" s="216"/>
      <c r="C979" s="216"/>
      <c r="D979" s="56"/>
      <c r="E979" s="56"/>
      <c r="F979" s="56"/>
      <c r="H979" s="218"/>
      <c r="I979" s="218"/>
      <c r="J979" s="218"/>
      <c r="K979" s="218"/>
      <c r="L979" s="218"/>
      <c r="M979" s="218"/>
      <c r="N979" s="218"/>
      <c r="O979" s="218"/>
      <c r="P979" s="218"/>
      <c r="Q979" s="218"/>
      <c r="R979" s="218"/>
      <c r="S979" s="218"/>
      <c r="T979" s="218"/>
      <c r="U979" s="218"/>
      <c r="X979" s="219"/>
      <c r="AA979" s="56"/>
      <c r="AF979" s="56"/>
      <c r="AG979" s="14"/>
    </row>
    <row r="980" ht="15.75" hidden="1" customHeight="1">
      <c r="B980" s="216"/>
      <c r="C980" s="216"/>
      <c r="D980" s="56"/>
      <c r="E980" s="56"/>
      <c r="F980" s="56"/>
      <c r="H980" s="218"/>
      <c r="I980" s="218"/>
      <c r="J980" s="218"/>
      <c r="K980" s="218"/>
      <c r="L980" s="218"/>
      <c r="M980" s="218"/>
      <c r="N980" s="218"/>
      <c r="O980" s="218"/>
      <c r="P980" s="218"/>
      <c r="Q980" s="218"/>
      <c r="R980" s="218"/>
      <c r="S980" s="218"/>
      <c r="T980" s="218"/>
      <c r="U980" s="218"/>
      <c r="X980" s="219"/>
      <c r="AA980" s="56"/>
      <c r="AF980" s="56"/>
      <c r="AG980" s="14"/>
    </row>
    <row r="981" ht="15.75" hidden="1" customHeight="1">
      <c r="B981" s="216"/>
      <c r="C981" s="216"/>
      <c r="D981" s="56"/>
      <c r="E981" s="56"/>
      <c r="F981" s="56"/>
      <c r="H981" s="218"/>
      <c r="I981" s="218"/>
      <c r="J981" s="218"/>
      <c r="K981" s="218"/>
      <c r="L981" s="218"/>
      <c r="M981" s="218"/>
      <c r="N981" s="218"/>
      <c r="O981" s="218"/>
      <c r="P981" s="218"/>
      <c r="Q981" s="218"/>
      <c r="R981" s="218"/>
      <c r="S981" s="218"/>
      <c r="T981" s="218"/>
      <c r="U981" s="218"/>
      <c r="X981" s="219"/>
      <c r="AA981" s="56"/>
      <c r="AF981" s="56"/>
      <c r="AG981" s="14"/>
    </row>
    <row r="982" ht="15.75" hidden="1" customHeight="1">
      <c r="B982" s="216"/>
      <c r="C982" s="216"/>
      <c r="D982" s="56"/>
      <c r="E982" s="56"/>
      <c r="F982" s="56"/>
      <c r="H982" s="218"/>
      <c r="I982" s="218"/>
      <c r="J982" s="218"/>
      <c r="K982" s="218"/>
      <c r="L982" s="218"/>
      <c r="M982" s="218"/>
      <c r="N982" s="218"/>
      <c r="O982" s="218"/>
      <c r="P982" s="218"/>
      <c r="Q982" s="218"/>
      <c r="R982" s="218"/>
      <c r="S982" s="218"/>
      <c r="T982" s="218"/>
      <c r="U982" s="218"/>
      <c r="X982" s="219"/>
      <c r="AA982" s="56"/>
      <c r="AF982" s="56"/>
      <c r="AG982" s="14"/>
    </row>
    <row r="983" ht="15.75" hidden="1" customHeight="1">
      <c r="B983" s="216"/>
      <c r="C983" s="216"/>
      <c r="D983" s="56"/>
      <c r="E983" s="56"/>
      <c r="F983" s="56"/>
      <c r="H983" s="218"/>
      <c r="I983" s="218"/>
      <c r="J983" s="218"/>
      <c r="K983" s="218"/>
      <c r="L983" s="218"/>
      <c r="M983" s="218"/>
      <c r="N983" s="218"/>
      <c r="O983" s="218"/>
      <c r="P983" s="218"/>
      <c r="Q983" s="218"/>
      <c r="R983" s="218"/>
      <c r="S983" s="218"/>
      <c r="T983" s="218"/>
      <c r="U983" s="218"/>
      <c r="X983" s="219"/>
      <c r="AA983" s="56"/>
      <c r="AF983" s="56"/>
      <c r="AG983" s="14"/>
    </row>
    <row r="984" ht="15.75" hidden="1" customHeight="1">
      <c r="B984" s="216"/>
      <c r="C984" s="216"/>
      <c r="D984" s="56"/>
      <c r="E984" s="56"/>
      <c r="F984" s="56"/>
      <c r="H984" s="218"/>
      <c r="I984" s="218"/>
      <c r="J984" s="218"/>
      <c r="K984" s="218"/>
      <c r="L984" s="218"/>
      <c r="M984" s="218"/>
      <c r="N984" s="218"/>
      <c r="O984" s="218"/>
      <c r="P984" s="218"/>
      <c r="Q984" s="218"/>
      <c r="R984" s="218"/>
      <c r="S984" s="218"/>
      <c r="T984" s="218"/>
      <c r="U984" s="218"/>
      <c r="X984" s="219"/>
      <c r="AA984" s="56"/>
      <c r="AF984" s="56"/>
      <c r="AG984" s="14"/>
    </row>
    <row r="985" ht="15.75" hidden="1" customHeight="1">
      <c r="B985" s="216"/>
      <c r="C985" s="216"/>
      <c r="D985" s="56"/>
      <c r="E985" s="56"/>
      <c r="F985" s="56"/>
      <c r="H985" s="218"/>
      <c r="I985" s="218"/>
      <c r="J985" s="218"/>
      <c r="K985" s="218"/>
      <c r="L985" s="218"/>
      <c r="M985" s="218"/>
      <c r="N985" s="218"/>
      <c r="O985" s="218"/>
      <c r="P985" s="218"/>
      <c r="Q985" s="218"/>
      <c r="R985" s="218"/>
      <c r="S985" s="218"/>
      <c r="T985" s="218"/>
      <c r="U985" s="218"/>
      <c r="X985" s="219"/>
      <c r="AA985" s="56"/>
      <c r="AF985" s="56"/>
      <c r="AG985" s="14"/>
    </row>
    <row r="986" ht="15.75" hidden="1" customHeight="1">
      <c r="B986" s="216"/>
      <c r="C986" s="216"/>
      <c r="D986" s="56"/>
      <c r="E986" s="56"/>
      <c r="F986" s="56"/>
      <c r="H986" s="218"/>
      <c r="I986" s="218"/>
      <c r="J986" s="218"/>
      <c r="K986" s="218"/>
      <c r="L986" s="218"/>
      <c r="M986" s="218"/>
      <c r="N986" s="218"/>
      <c r="O986" s="218"/>
      <c r="P986" s="218"/>
      <c r="Q986" s="218"/>
      <c r="R986" s="218"/>
      <c r="S986" s="218"/>
      <c r="T986" s="218"/>
      <c r="U986" s="218"/>
      <c r="X986" s="219"/>
      <c r="AA986" s="56"/>
      <c r="AF986" s="56"/>
      <c r="AG986" s="14"/>
    </row>
    <row r="987" ht="15.75" hidden="1" customHeight="1">
      <c r="B987" s="216"/>
      <c r="C987" s="216"/>
      <c r="D987" s="56"/>
      <c r="E987" s="56"/>
      <c r="F987" s="56"/>
      <c r="H987" s="218"/>
      <c r="I987" s="218"/>
      <c r="J987" s="218"/>
      <c r="K987" s="218"/>
      <c r="L987" s="218"/>
      <c r="M987" s="218"/>
      <c r="N987" s="218"/>
      <c r="O987" s="218"/>
      <c r="P987" s="218"/>
      <c r="Q987" s="218"/>
      <c r="R987" s="218"/>
      <c r="S987" s="218"/>
      <c r="T987" s="218"/>
      <c r="U987" s="218"/>
      <c r="X987" s="219"/>
      <c r="AA987" s="56"/>
      <c r="AF987" s="56"/>
      <c r="AG987" s="14"/>
    </row>
    <row r="988" ht="15.75" hidden="1" customHeight="1">
      <c r="B988" s="216"/>
      <c r="C988" s="216"/>
      <c r="D988" s="56"/>
      <c r="E988" s="56"/>
      <c r="F988" s="56"/>
      <c r="H988" s="218"/>
      <c r="I988" s="218"/>
      <c r="J988" s="218"/>
      <c r="K988" s="218"/>
      <c r="L988" s="218"/>
      <c r="M988" s="218"/>
      <c r="N988" s="218"/>
      <c r="O988" s="218"/>
      <c r="P988" s="218"/>
      <c r="Q988" s="218"/>
      <c r="R988" s="218"/>
      <c r="S988" s="218"/>
      <c r="T988" s="218"/>
      <c r="U988" s="218"/>
      <c r="X988" s="219"/>
      <c r="AA988" s="56"/>
      <c r="AF988" s="56"/>
      <c r="AG988" s="14"/>
    </row>
    <row r="989" ht="15.75" hidden="1" customHeight="1">
      <c r="B989" s="216"/>
      <c r="C989" s="216"/>
      <c r="D989" s="56"/>
      <c r="E989" s="56"/>
      <c r="F989" s="56"/>
      <c r="H989" s="218"/>
      <c r="I989" s="218"/>
      <c r="J989" s="218"/>
      <c r="K989" s="218"/>
      <c r="L989" s="218"/>
      <c r="M989" s="218"/>
      <c r="N989" s="218"/>
      <c r="O989" s="218"/>
      <c r="P989" s="218"/>
      <c r="Q989" s="218"/>
      <c r="R989" s="218"/>
      <c r="S989" s="218"/>
      <c r="T989" s="218"/>
      <c r="U989" s="218"/>
      <c r="X989" s="219"/>
      <c r="AA989" s="56"/>
      <c r="AF989" s="56"/>
      <c r="AG989" s="14"/>
    </row>
    <row r="990" ht="15.75" hidden="1" customHeight="1">
      <c r="B990" s="216"/>
      <c r="C990" s="216"/>
      <c r="D990" s="56"/>
      <c r="E990" s="56"/>
      <c r="F990" s="56"/>
      <c r="H990" s="218"/>
      <c r="I990" s="218"/>
      <c r="J990" s="218"/>
      <c r="K990" s="218"/>
      <c r="L990" s="218"/>
      <c r="M990" s="218"/>
      <c r="N990" s="218"/>
      <c r="O990" s="218"/>
      <c r="P990" s="218"/>
      <c r="Q990" s="218"/>
      <c r="R990" s="218"/>
      <c r="S990" s="218"/>
      <c r="T990" s="218"/>
      <c r="U990" s="218"/>
      <c r="X990" s="219"/>
      <c r="AA990" s="56"/>
      <c r="AF990" s="56"/>
      <c r="AG990" s="14"/>
    </row>
    <row r="991" ht="15.75" hidden="1" customHeight="1">
      <c r="B991" s="216"/>
      <c r="C991" s="216"/>
      <c r="D991" s="56"/>
      <c r="E991" s="56"/>
      <c r="F991" s="56"/>
      <c r="H991" s="218"/>
      <c r="I991" s="218"/>
      <c r="J991" s="218"/>
      <c r="K991" s="218"/>
      <c r="L991" s="218"/>
      <c r="M991" s="218"/>
      <c r="N991" s="218"/>
      <c r="O991" s="218"/>
      <c r="P991" s="218"/>
      <c r="Q991" s="218"/>
      <c r="R991" s="218"/>
      <c r="S991" s="218"/>
      <c r="T991" s="218"/>
      <c r="U991" s="218"/>
      <c r="X991" s="219"/>
      <c r="AA991" s="56"/>
      <c r="AF991" s="56"/>
      <c r="AG991" s="14"/>
    </row>
    <row r="992" ht="15.75" hidden="1" customHeight="1">
      <c r="B992" s="216"/>
      <c r="C992" s="216"/>
      <c r="D992" s="56"/>
      <c r="E992" s="56"/>
      <c r="F992" s="56"/>
      <c r="H992" s="218"/>
      <c r="I992" s="218"/>
      <c r="J992" s="218"/>
      <c r="K992" s="218"/>
      <c r="L992" s="218"/>
      <c r="M992" s="218"/>
      <c r="N992" s="218"/>
      <c r="O992" s="218"/>
      <c r="P992" s="218"/>
      <c r="Q992" s="218"/>
      <c r="R992" s="218"/>
      <c r="S992" s="218"/>
      <c r="T992" s="218"/>
      <c r="U992" s="218"/>
      <c r="X992" s="219"/>
      <c r="AA992" s="56"/>
      <c r="AF992" s="56"/>
      <c r="AG992" s="14"/>
    </row>
    <row r="993" ht="15.75" hidden="1" customHeight="1">
      <c r="B993" s="216"/>
      <c r="C993" s="216"/>
      <c r="D993" s="56"/>
      <c r="E993" s="56"/>
      <c r="F993" s="56"/>
      <c r="H993" s="218"/>
      <c r="I993" s="218"/>
      <c r="J993" s="218"/>
      <c r="K993" s="218"/>
      <c r="L993" s="218"/>
      <c r="M993" s="218"/>
      <c r="N993" s="218"/>
      <c r="O993" s="218"/>
      <c r="P993" s="218"/>
      <c r="Q993" s="218"/>
      <c r="R993" s="218"/>
      <c r="S993" s="218"/>
      <c r="T993" s="218"/>
      <c r="U993" s="218"/>
      <c r="X993" s="219"/>
      <c r="AA993" s="56"/>
      <c r="AF993" s="56"/>
      <c r="AG993" s="14"/>
    </row>
    <row r="994" ht="15.75" hidden="1" customHeight="1">
      <c r="B994" s="216"/>
      <c r="C994" s="216"/>
      <c r="D994" s="56"/>
      <c r="E994" s="56"/>
      <c r="F994" s="56"/>
      <c r="H994" s="218"/>
      <c r="I994" s="218"/>
      <c r="J994" s="218"/>
      <c r="K994" s="218"/>
      <c r="L994" s="218"/>
      <c r="M994" s="218"/>
      <c r="N994" s="218"/>
      <c r="O994" s="218"/>
      <c r="P994" s="218"/>
      <c r="Q994" s="218"/>
      <c r="R994" s="218"/>
      <c r="S994" s="218"/>
      <c r="T994" s="218"/>
      <c r="U994" s="218"/>
      <c r="X994" s="219"/>
      <c r="AA994" s="56"/>
      <c r="AF994" s="56"/>
      <c r="AG994" s="14"/>
    </row>
    <row r="995" ht="15.75" hidden="1" customHeight="1">
      <c r="B995" s="216"/>
      <c r="C995" s="216"/>
      <c r="D995" s="56"/>
      <c r="E995" s="56"/>
      <c r="F995" s="56"/>
      <c r="H995" s="218"/>
      <c r="I995" s="218"/>
      <c r="J995" s="218"/>
      <c r="K995" s="218"/>
      <c r="L995" s="218"/>
      <c r="M995" s="218"/>
      <c r="N995" s="218"/>
      <c r="O995" s="218"/>
      <c r="P995" s="218"/>
      <c r="Q995" s="218"/>
      <c r="R995" s="218"/>
      <c r="S995" s="218"/>
      <c r="T995" s="218"/>
      <c r="U995" s="218"/>
      <c r="X995" s="219"/>
      <c r="AA995" s="56"/>
      <c r="AF995" s="56"/>
      <c r="AG995" s="14"/>
    </row>
    <row r="996" ht="15.75" hidden="1" customHeight="1">
      <c r="B996" s="216"/>
      <c r="C996" s="216"/>
      <c r="D996" s="56"/>
      <c r="E996" s="56"/>
      <c r="F996" s="56"/>
      <c r="H996" s="218"/>
      <c r="I996" s="218"/>
      <c r="J996" s="218"/>
      <c r="K996" s="218"/>
      <c r="L996" s="218"/>
      <c r="M996" s="218"/>
      <c r="N996" s="218"/>
      <c r="O996" s="218"/>
      <c r="P996" s="218"/>
      <c r="Q996" s="218"/>
      <c r="R996" s="218"/>
      <c r="S996" s="218"/>
      <c r="T996" s="218"/>
      <c r="U996" s="218"/>
      <c r="X996" s="219"/>
      <c r="AA996" s="56"/>
      <c r="AF996" s="56"/>
      <c r="AG996" s="14"/>
    </row>
    <row r="997" ht="15.75" hidden="1" customHeight="1">
      <c r="B997" s="216"/>
      <c r="C997" s="216"/>
      <c r="D997" s="56"/>
      <c r="E997" s="56"/>
      <c r="F997" s="56"/>
      <c r="H997" s="218"/>
      <c r="I997" s="218"/>
      <c r="J997" s="218"/>
      <c r="K997" s="218"/>
      <c r="L997" s="218"/>
      <c r="M997" s="218"/>
      <c r="N997" s="218"/>
      <c r="O997" s="218"/>
      <c r="P997" s="218"/>
      <c r="Q997" s="218"/>
      <c r="R997" s="218"/>
      <c r="S997" s="218"/>
      <c r="T997" s="218"/>
      <c r="U997" s="218"/>
      <c r="X997" s="219"/>
      <c r="AA997" s="56"/>
      <c r="AF997" s="56"/>
      <c r="AG997" s="14"/>
    </row>
    <row r="998" ht="15.75" hidden="1" customHeight="1">
      <c r="B998" s="216"/>
      <c r="C998" s="216"/>
      <c r="D998" s="56"/>
      <c r="E998" s="56"/>
      <c r="F998" s="56"/>
      <c r="H998" s="218"/>
      <c r="I998" s="218"/>
      <c r="J998" s="218"/>
      <c r="K998" s="218"/>
      <c r="L998" s="218"/>
      <c r="M998" s="218"/>
      <c r="N998" s="218"/>
      <c r="O998" s="218"/>
      <c r="P998" s="218"/>
      <c r="Q998" s="218"/>
      <c r="R998" s="218"/>
      <c r="S998" s="218"/>
      <c r="T998" s="218"/>
      <c r="U998" s="218"/>
      <c r="X998" s="219"/>
      <c r="AA998" s="56"/>
      <c r="AF998" s="56"/>
      <c r="AG998" s="14"/>
    </row>
    <row r="999" ht="15.75" hidden="1" customHeight="1">
      <c r="B999" s="216"/>
      <c r="C999" s="216"/>
      <c r="D999" s="56"/>
      <c r="E999" s="56"/>
      <c r="F999" s="56"/>
      <c r="H999" s="218"/>
      <c r="I999" s="218"/>
      <c r="J999" s="218"/>
      <c r="K999" s="218"/>
      <c r="L999" s="218"/>
      <c r="M999" s="218"/>
      <c r="N999" s="218"/>
      <c r="O999" s="218"/>
      <c r="P999" s="218"/>
      <c r="Q999" s="218"/>
      <c r="R999" s="218"/>
      <c r="S999" s="218"/>
      <c r="T999" s="218"/>
      <c r="U999" s="218"/>
      <c r="X999" s="219"/>
      <c r="AA999" s="56"/>
      <c r="AF999" s="56"/>
      <c r="AG999" s="14"/>
    </row>
    <row r="1000" ht="15.75" hidden="1" customHeight="1">
      <c r="B1000" s="216"/>
      <c r="C1000" s="216"/>
      <c r="D1000" s="56"/>
      <c r="E1000" s="56"/>
      <c r="F1000" s="56"/>
      <c r="H1000" s="218"/>
      <c r="I1000" s="218"/>
      <c r="J1000" s="218"/>
      <c r="K1000" s="218"/>
      <c r="L1000" s="218"/>
      <c r="M1000" s="218"/>
      <c r="N1000" s="218"/>
      <c r="O1000" s="218"/>
      <c r="P1000" s="218"/>
      <c r="Q1000" s="218"/>
      <c r="R1000" s="218"/>
      <c r="S1000" s="218"/>
      <c r="T1000" s="218"/>
      <c r="U1000" s="218"/>
      <c r="X1000" s="219"/>
      <c r="AA1000" s="56"/>
      <c r="AF1000" s="56"/>
      <c r="AG1000" s="14"/>
    </row>
    <row r="1001" ht="15.75" hidden="1" customHeight="1">
      <c r="B1001" s="216"/>
      <c r="C1001" s="216"/>
      <c r="D1001" s="56"/>
      <c r="E1001" s="56"/>
      <c r="F1001" s="56"/>
      <c r="H1001" s="218"/>
      <c r="I1001" s="218"/>
      <c r="J1001" s="218"/>
      <c r="K1001" s="218"/>
      <c r="L1001" s="218"/>
      <c r="M1001" s="218"/>
      <c r="N1001" s="218"/>
      <c r="O1001" s="218"/>
      <c r="P1001" s="218"/>
      <c r="Q1001" s="218"/>
      <c r="R1001" s="218"/>
      <c r="S1001" s="218"/>
      <c r="T1001" s="218"/>
      <c r="U1001" s="218"/>
      <c r="X1001" s="219"/>
      <c r="AA1001" s="56"/>
      <c r="AF1001" s="56"/>
      <c r="AG1001" s="14"/>
    </row>
    <row r="1002" ht="15.75" hidden="1" customHeight="1">
      <c r="B1002" s="216"/>
      <c r="C1002" s="216"/>
      <c r="D1002" s="56"/>
      <c r="E1002" s="56"/>
      <c r="F1002" s="56"/>
      <c r="H1002" s="218"/>
      <c r="I1002" s="218"/>
      <c r="J1002" s="218"/>
      <c r="K1002" s="218"/>
      <c r="L1002" s="218"/>
      <c r="M1002" s="218"/>
      <c r="N1002" s="218"/>
      <c r="O1002" s="218"/>
      <c r="P1002" s="218"/>
      <c r="Q1002" s="218"/>
      <c r="R1002" s="218"/>
      <c r="S1002" s="218"/>
      <c r="T1002" s="218"/>
      <c r="U1002" s="218"/>
      <c r="X1002" s="219"/>
      <c r="AA1002" s="56"/>
      <c r="AF1002" s="56"/>
      <c r="AG1002" s="14"/>
    </row>
    <row r="1003" ht="15.75" hidden="1" customHeight="1">
      <c r="B1003" s="216"/>
      <c r="C1003" s="216"/>
      <c r="D1003" s="56"/>
      <c r="E1003" s="56"/>
      <c r="F1003" s="56"/>
      <c r="H1003" s="218"/>
      <c r="I1003" s="218"/>
      <c r="J1003" s="218"/>
      <c r="K1003" s="218"/>
      <c r="L1003" s="218"/>
      <c r="M1003" s="218"/>
      <c r="N1003" s="218"/>
      <c r="O1003" s="218"/>
      <c r="P1003" s="218"/>
      <c r="Q1003" s="218"/>
      <c r="R1003" s="218"/>
      <c r="S1003" s="218"/>
      <c r="T1003" s="218"/>
      <c r="U1003" s="218"/>
      <c r="X1003" s="219"/>
      <c r="AA1003" s="56"/>
      <c r="AF1003" s="56"/>
      <c r="AG1003" s="14"/>
    </row>
    <row r="1004" ht="15.75" hidden="1" customHeight="1">
      <c r="B1004" s="216"/>
      <c r="C1004" s="216"/>
      <c r="D1004" s="56"/>
      <c r="E1004" s="56"/>
      <c r="F1004" s="56"/>
      <c r="H1004" s="218"/>
      <c r="I1004" s="218"/>
      <c r="J1004" s="218"/>
      <c r="K1004" s="218"/>
      <c r="L1004" s="218"/>
      <c r="M1004" s="218"/>
      <c r="N1004" s="218"/>
      <c r="O1004" s="218"/>
      <c r="P1004" s="218"/>
      <c r="Q1004" s="218"/>
      <c r="R1004" s="218"/>
      <c r="S1004" s="218"/>
      <c r="T1004" s="218"/>
      <c r="U1004" s="218"/>
      <c r="X1004" s="219"/>
      <c r="AA1004" s="56"/>
      <c r="AF1004" s="56"/>
      <c r="AG1004" s="14"/>
    </row>
    <row r="1005" ht="15.75" hidden="1" customHeight="1">
      <c r="B1005" s="216"/>
      <c r="C1005" s="216"/>
      <c r="D1005" s="56"/>
      <c r="E1005" s="56"/>
      <c r="F1005" s="56"/>
      <c r="H1005" s="218"/>
      <c r="I1005" s="218"/>
      <c r="J1005" s="218"/>
      <c r="K1005" s="218"/>
      <c r="L1005" s="218"/>
      <c r="M1005" s="218"/>
      <c r="N1005" s="218"/>
      <c r="O1005" s="218"/>
      <c r="P1005" s="218"/>
      <c r="Q1005" s="218"/>
      <c r="R1005" s="218"/>
      <c r="S1005" s="218"/>
      <c r="T1005" s="218"/>
      <c r="U1005" s="218"/>
      <c r="X1005" s="219"/>
      <c r="AA1005" s="56"/>
      <c r="AF1005" s="56"/>
      <c r="AG1005" s="14"/>
    </row>
    <row r="1006" ht="15.75" hidden="1" customHeight="1">
      <c r="B1006" s="216"/>
      <c r="C1006" s="216"/>
      <c r="D1006" s="56"/>
      <c r="E1006" s="56"/>
      <c r="F1006" s="56"/>
      <c r="H1006" s="218"/>
      <c r="I1006" s="218"/>
      <c r="J1006" s="218"/>
      <c r="K1006" s="218"/>
      <c r="L1006" s="218"/>
      <c r="M1006" s="218"/>
      <c r="N1006" s="218"/>
      <c r="O1006" s="218"/>
      <c r="P1006" s="218"/>
      <c r="Q1006" s="218"/>
      <c r="R1006" s="218"/>
      <c r="S1006" s="218"/>
      <c r="T1006" s="218"/>
      <c r="U1006" s="218"/>
      <c r="X1006" s="219"/>
      <c r="AA1006" s="56"/>
      <c r="AF1006" s="56"/>
      <c r="AG1006" s="14"/>
    </row>
    <row r="1007" ht="15.75" hidden="1" customHeight="1">
      <c r="B1007" s="216"/>
      <c r="C1007" s="216"/>
      <c r="D1007" s="56"/>
      <c r="E1007" s="56"/>
      <c r="F1007" s="56"/>
      <c r="H1007" s="218"/>
      <c r="I1007" s="218"/>
      <c r="J1007" s="218"/>
      <c r="K1007" s="218"/>
      <c r="L1007" s="218"/>
      <c r="M1007" s="218"/>
      <c r="N1007" s="218"/>
      <c r="O1007" s="218"/>
      <c r="P1007" s="218"/>
      <c r="Q1007" s="218"/>
      <c r="R1007" s="218"/>
      <c r="S1007" s="218"/>
      <c r="T1007" s="218"/>
      <c r="U1007" s="218"/>
      <c r="X1007" s="219"/>
      <c r="AA1007" s="56"/>
      <c r="AF1007" s="56"/>
      <c r="AG1007" s="14"/>
    </row>
    <row r="1008" ht="15.75" hidden="1" customHeight="1">
      <c r="B1008" s="216"/>
      <c r="C1008" s="216"/>
      <c r="D1008" s="56"/>
      <c r="E1008" s="56"/>
      <c r="F1008" s="56"/>
      <c r="H1008" s="218"/>
      <c r="I1008" s="218"/>
      <c r="J1008" s="218"/>
      <c r="K1008" s="218"/>
      <c r="L1008" s="218"/>
      <c r="M1008" s="218"/>
      <c r="N1008" s="218"/>
      <c r="O1008" s="218"/>
      <c r="P1008" s="218"/>
      <c r="Q1008" s="218"/>
      <c r="R1008" s="218"/>
      <c r="S1008" s="218"/>
      <c r="T1008" s="218"/>
      <c r="U1008" s="218"/>
      <c r="X1008" s="219"/>
      <c r="AA1008" s="56"/>
      <c r="AF1008" s="56"/>
      <c r="AG1008" s="14"/>
    </row>
    <row r="1009" ht="15.75" hidden="1" customHeight="1">
      <c r="B1009" s="216"/>
      <c r="C1009" s="216"/>
      <c r="D1009" s="56"/>
      <c r="E1009" s="56"/>
      <c r="F1009" s="56"/>
      <c r="H1009" s="218"/>
      <c r="I1009" s="218"/>
      <c r="J1009" s="218"/>
      <c r="K1009" s="218"/>
      <c r="L1009" s="218"/>
      <c r="M1009" s="218"/>
      <c r="N1009" s="218"/>
      <c r="O1009" s="218"/>
      <c r="P1009" s="218"/>
      <c r="Q1009" s="218"/>
      <c r="R1009" s="218"/>
      <c r="S1009" s="218"/>
      <c r="T1009" s="218"/>
      <c r="U1009" s="218"/>
      <c r="X1009" s="219"/>
      <c r="AA1009" s="56"/>
      <c r="AF1009" s="56"/>
      <c r="AG1009" s="14"/>
    </row>
    <row r="1010" ht="15.75" hidden="1" customHeight="1">
      <c r="B1010" s="216"/>
      <c r="C1010" s="216"/>
      <c r="D1010" s="56"/>
      <c r="E1010" s="56"/>
      <c r="F1010" s="56"/>
      <c r="H1010" s="218"/>
      <c r="I1010" s="218"/>
      <c r="J1010" s="218"/>
      <c r="K1010" s="218"/>
      <c r="L1010" s="218"/>
      <c r="M1010" s="218"/>
      <c r="N1010" s="218"/>
      <c r="O1010" s="218"/>
      <c r="P1010" s="218"/>
      <c r="Q1010" s="218"/>
      <c r="R1010" s="218"/>
      <c r="S1010" s="218"/>
      <c r="T1010" s="218"/>
      <c r="U1010" s="218"/>
      <c r="X1010" s="219"/>
      <c r="AA1010" s="56"/>
      <c r="AF1010" s="56"/>
      <c r="AG1010" s="14"/>
    </row>
    <row r="1011" ht="15.75" hidden="1" customHeight="1">
      <c r="B1011" s="216"/>
      <c r="C1011" s="216"/>
      <c r="D1011" s="56"/>
      <c r="E1011" s="56"/>
      <c r="F1011" s="56"/>
      <c r="H1011" s="218"/>
      <c r="I1011" s="218"/>
      <c r="J1011" s="218"/>
      <c r="K1011" s="218"/>
      <c r="L1011" s="218"/>
      <c r="M1011" s="218"/>
      <c r="N1011" s="218"/>
      <c r="O1011" s="218"/>
      <c r="P1011" s="218"/>
      <c r="Q1011" s="218"/>
      <c r="R1011" s="218"/>
      <c r="S1011" s="218"/>
      <c r="T1011" s="218"/>
      <c r="U1011" s="218"/>
      <c r="X1011" s="219"/>
      <c r="AA1011" s="56"/>
      <c r="AF1011" s="56"/>
      <c r="AG1011" s="14"/>
    </row>
    <row r="1012" ht="15.75" hidden="1" customHeight="1">
      <c r="B1012" s="216"/>
      <c r="C1012" s="216"/>
      <c r="D1012" s="56"/>
      <c r="E1012" s="56"/>
      <c r="F1012" s="56"/>
      <c r="H1012" s="218"/>
      <c r="I1012" s="218"/>
      <c r="J1012" s="218"/>
      <c r="K1012" s="218"/>
      <c r="L1012" s="218"/>
      <c r="M1012" s="218"/>
      <c r="N1012" s="218"/>
      <c r="O1012" s="218"/>
      <c r="P1012" s="218"/>
      <c r="Q1012" s="218"/>
      <c r="R1012" s="218"/>
      <c r="S1012" s="218"/>
      <c r="T1012" s="218"/>
      <c r="U1012" s="218"/>
      <c r="X1012" s="219"/>
      <c r="AA1012" s="56"/>
      <c r="AF1012" s="56"/>
      <c r="AG1012" s="14"/>
    </row>
    <row r="1013" ht="15.75" hidden="1" customHeight="1">
      <c r="B1013" s="216"/>
      <c r="C1013" s="216"/>
      <c r="D1013" s="56"/>
      <c r="E1013" s="56"/>
      <c r="F1013" s="56"/>
      <c r="H1013" s="218"/>
      <c r="I1013" s="218"/>
      <c r="J1013" s="218"/>
      <c r="K1013" s="218"/>
      <c r="L1013" s="218"/>
      <c r="M1013" s="218"/>
      <c r="N1013" s="218"/>
      <c r="O1013" s="218"/>
      <c r="P1013" s="218"/>
      <c r="Q1013" s="218"/>
      <c r="R1013" s="218"/>
      <c r="S1013" s="218"/>
      <c r="T1013" s="218"/>
      <c r="U1013" s="218"/>
      <c r="X1013" s="219"/>
      <c r="AA1013" s="56"/>
      <c r="AF1013" s="56"/>
      <c r="AG1013" s="14"/>
    </row>
    <row r="1014" ht="15.75" hidden="1" customHeight="1">
      <c r="B1014" s="216"/>
      <c r="C1014" s="216"/>
      <c r="D1014" s="56"/>
      <c r="E1014" s="56"/>
      <c r="F1014" s="56"/>
      <c r="H1014" s="218"/>
      <c r="I1014" s="218"/>
      <c r="J1014" s="218"/>
      <c r="K1014" s="218"/>
      <c r="L1014" s="218"/>
      <c r="M1014" s="218"/>
      <c r="N1014" s="218"/>
      <c r="O1014" s="218"/>
      <c r="P1014" s="218"/>
      <c r="Q1014" s="218"/>
      <c r="R1014" s="218"/>
      <c r="S1014" s="218"/>
      <c r="T1014" s="218"/>
      <c r="U1014" s="218"/>
      <c r="X1014" s="219"/>
      <c r="AA1014" s="56"/>
      <c r="AF1014" s="56"/>
      <c r="AG1014" s="14"/>
    </row>
    <row r="1015" ht="15.75" hidden="1" customHeight="1">
      <c r="B1015" s="216"/>
      <c r="C1015" s="216"/>
      <c r="D1015" s="56"/>
      <c r="E1015" s="56"/>
      <c r="F1015" s="56"/>
      <c r="H1015" s="218"/>
      <c r="I1015" s="218"/>
      <c r="J1015" s="218"/>
      <c r="K1015" s="218"/>
      <c r="L1015" s="218"/>
      <c r="M1015" s="218"/>
      <c r="N1015" s="218"/>
      <c r="O1015" s="218"/>
      <c r="P1015" s="218"/>
      <c r="Q1015" s="218"/>
      <c r="R1015" s="218"/>
      <c r="S1015" s="218"/>
      <c r="T1015" s="218"/>
      <c r="U1015" s="218"/>
      <c r="X1015" s="219"/>
      <c r="AA1015" s="56"/>
      <c r="AF1015" s="56"/>
      <c r="AG1015" s="14"/>
    </row>
    <row r="1016" ht="15.75" hidden="1" customHeight="1">
      <c r="B1016" s="216"/>
      <c r="C1016" s="216"/>
      <c r="D1016" s="56"/>
      <c r="E1016" s="56"/>
      <c r="F1016" s="56"/>
      <c r="H1016" s="218"/>
      <c r="I1016" s="218"/>
      <c r="J1016" s="218"/>
      <c r="K1016" s="218"/>
      <c r="L1016" s="218"/>
      <c r="M1016" s="218"/>
      <c r="N1016" s="218"/>
      <c r="O1016" s="218"/>
      <c r="P1016" s="218"/>
      <c r="Q1016" s="218"/>
      <c r="R1016" s="218"/>
      <c r="S1016" s="218"/>
      <c r="T1016" s="218"/>
      <c r="U1016" s="218"/>
      <c r="X1016" s="219"/>
      <c r="AA1016" s="56"/>
      <c r="AF1016" s="56"/>
      <c r="AG1016" s="14"/>
    </row>
    <row r="1017" ht="15.75" hidden="1" customHeight="1">
      <c r="B1017" s="216"/>
      <c r="C1017" s="216"/>
      <c r="D1017" s="56"/>
      <c r="E1017" s="56"/>
      <c r="F1017" s="56"/>
      <c r="H1017" s="218"/>
      <c r="I1017" s="218"/>
      <c r="J1017" s="218"/>
      <c r="K1017" s="218"/>
      <c r="L1017" s="218"/>
      <c r="M1017" s="218"/>
      <c r="N1017" s="218"/>
      <c r="O1017" s="218"/>
      <c r="P1017" s="218"/>
      <c r="Q1017" s="218"/>
      <c r="R1017" s="218"/>
      <c r="S1017" s="218"/>
      <c r="T1017" s="218"/>
      <c r="U1017" s="218"/>
      <c r="X1017" s="219"/>
      <c r="AA1017" s="56"/>
      <c r="AF1017" s="56"/>
      <c r="AG1017" s="14"/>
    </row>
    <row r="1018" ht="15.75" hidden="1" customHeight="1">
      <c r="B1018" s="216"/>
      <c r="C1018" s="216"/>
      <c r="D1018" s="56"/>
      <c r="E1018" s="56"/>
      <c r="F1018" s="56"/>
      <c r="H1018" s="218"/>
      <c r="I1018" s="218"/>
      <c r="J1018" s="218"/>
      <c r="K1018" s="218"/>
      <c r="L1018" s="218"/>
      <c r="M1018" s="218"/>
      <c r="N1018" s="218"/>
      <c r="O1018" s="218"/>
      <c r="P1018" s="218"/>
      <c r="Q1018" s="218"/>
      <c r="R1018" s="218"/>
      <c r="S1018" s="218"/>
      <c r="T1018" s="218"/>
      <c r="U1018" s="218"/>
      <c r="X1018" s="219"/>
      <c r="AA1018" s="56"/>
      <c r="AF1018" s="56"/>
      <c r="AG1018" s="14"/>
    </row>
    <row r="1019" ht="15.75" hidden="1" customHeight="1">
      <c r="B1019" s="216"/>
      <c r="C1019" s="216"/>
      <c r="D1019" s="56"/>
      <c r="E1019" s="56"/>
      <c r="F1019" s="56"/>
      <c r="H1019" s="218"/>
      <c r="I1019" s="218"/>
      <c r="J1019" s="218"/>
      <c r="K1019" s="218"/>
      <c r="L1019" s="218"/>
      <c r="M1019" s="218"/>
      <c r="N1019" s="218"/>
      <c r="O1019" s="218"/>
      <c r="P1019" s="218"/>
      <c r="Q1019" s="218"/>
      <c r="R1019" s="218"/>
      <c r="S1019" s="218"/>
      <c r="T1019" s="218"/>
      <c r="U1019" s="218"/>
      <c r="X1019" s="219"/>
      <c r="AA1019" s="56"/>
      <c r="AF1019" s="56"/>
      <c r="AG1019" s="14"/>
    </row>
    <row r="1020" ht="15.75" hidden="1" customHeight="1">
      <c r="B1020" s="216"/>
      <c r="C1020" s="216"/>
      <c r="D1020" s="56"/>
      <c r="E1020" s="56"/>
      <c r="F1020" s="56"/>
      <c r="H1020" s="218"/>
      <c r="I1020" s="218"/>
      <c r="J1020" s="218"/>
      <c r="K1020" s="218"/>
      <c r="L1020" s="218"/>
      <c r="M1020" s="218"/>
      <c r="N1020" s="218"/>
      <c r="O1020" s="218"/>
      <c r="P1020" s="218"/>
      <c r="Q1020" s="218"/>
      <c r="R1020" s="218"/>
      <c r="S1020" s="218"/>
      <c r="T1020" s="218"/>
      <c r="U1020" s="218"/>
      <c r="X1020" s="219"/>
      <c r="AA1020" s="56"/>
      <c r="AF1020" s="56"/>
      <c r="AG1020" s="14"/>
    </row>
    <row r="1021" ht="15.75" hidden="1" customHeight="1">
      <c r="B1021" s="216"/>
      <c r="C1021" s="216"/>
      <c r="D1021" s="56"/>
      <c r="E1021" s="56"/>
      <c r="F1021" s="56"/>
      <c r="H1021" s="218"/>
      <c r="I1021" s="218"/>
      <c r="J1021" s="218"/>
      <c r="K1021" s="218"/>
      <c r="L1021" s="218"/>
      <c r="M1021" s="218"/>
      <c r="N1021" s="218"/>
      <c r="O1021" s="218"/>
      <c r="P1021" s="218"/>
      <c r="Q1021" s="218"/>
      <c r="R1021" s="218"/>
      <c r="S1021" s="218"/>
      <c r="T1021" s="218"/>
      <c r="U1021" s="218"/>
      <c r="X1021" s="219"/>
      <c r="AA1021" s="56"/>
      <c r="AF1021" s="56"/>
      <c r="AG1021" s="14"/>
    </row>
    <row r="1022" ht="15.75" hidden="1" customHeight="1">
      <c r="B1022" s="216"/>
      <c r="C1022" s="216"/>
      <c r="D1022" s="56"/>
      <c r="E1022" s="56"/>
      <c r="F1022" s="56"/>
      <c r="H1022" s="218"/>
      <c r="I1022" s="218"/>
      <c r="J1022" s="218"/>
      <c r="K1022" s="218"/>
      <c r="L1022" s="218"/>
      <c r="M1022" s="218"/>
      <c r="N1022" s="218"/>
      <c r="O1022" s="218"/>
      <c r="P1022" s="218"/>
      <c r="Q1022" s="218"/>
      <c r="R1022" s="218"/>
      <c r="S1022" s="218"/>
      <c r="T1022" s="218"/>
      <c r="U1022" s="218"/>
      <c r="X1022" s="219"/>
      <c r="AA1022" s="56"/>
      <c r="AF1022" s="56"/>
      <c r="AG1022" s="14"/>
    </row>
    <row r="1023" ht="15.75" hidden="1" customHeight="1">
      <c r="B1023" s="216"/>
      <c r="C1023" s="216"/>
      <c r="D1023" s="56"/>
      <c r="E1023" s="56"/>
      <c r="F1023" s="56"/>
      <c r="H1023" s="218"/>
      <c r="I1023" s="218"/>
      <c r="J1023" s="218"/>
      <c r="K1023" s="218"/>
      <c r="L1023" s="218"/>
      <c r="M1023" s="218"/>
      <c r="N1023" s="218"/>
      <c r="O1023" s="218"/>
      <c r="P1023" s="218"/>
      <c r="Q1023" s="218"/>
      <c r="R1023" s="218"/>
      <c r="S1023" s="218"/>
      <c r="T1023" s="218"/>
      <c r="U1023" s="218"/>
      <c r="X1023" s="219"/>
      <c r="AA1023" s="56"/>
      <c r="AF1023" s="56"/>
      <c r="AG1023" s="14"/>
    </row>
    <row r="1024" ht="15.75" hidden="1" customHeight="1">
      <c r="B1024" s="216"/>
      <c r="C1024" s="216"/>
      <c r="D1024" s="56"/>
      <c r="E1024" s="56"/>
      <c r="F1024" s="56"/>
      <c r="H1024" s="218"/>
      <c r="I1024" s="218"/>
      <c r="J1024" s="218"/>
      <c r="K1024" s="218"/>
      <c r="L1024" s="218"/>
      <c r="M1024" s="218"/>
      <c r="N1024" s="218"/>
      <c r="O1024" s="218"/>
      <c r="P1024" s="218"/>
      <c r="Q1024" s="218"/>
      <c r="R1024" s="218"/>
      <c r="S1024" s="218"/>
      <c r="T1024" s="218"/>
      <c r="U1024" s="218"/>
      <c r="X1024" s="219"/>
      <c r="AA1024" s="56"/>
      <c r="AF1024" s="56"/>
      <c r="AG1024" s="14"/>
    </row>
    <row r="1025" ht="15.75" hidden="1" customHeight="1">
      <c r="B1025" s="216"/>
      <c r="C1025" s="216"/>
      <c r="D1025" s="56"/>
      <c r="E1025" s="56"/>
      <c r="F1025" s="56"/>
      <c r="H1025" s="218"/>
      <c r="I1025" s="218"/>
      <c r="J1025" s="218"/>
      <c r="K1025" s="218"/>
      <c r="L1025" s="218"/>
      <c r="M1025" s="218"/>
      <c r="N1025" s="218"/>
      <c r="O1025" s="218"/>
      <c r="P1025" s="218"/>
      <c r="Q1025" s="218"/>
      <c r="R1025" s="218"/>
      <c r="S1025" s="218"/>
      <c r="T1025" s="218"/>
      <c r="U1025" s="218"/>
      <c r="X1025" s="219"/>
      <c r="AA1025" s="56"/>
      <c r="AF1025" s="56"/>
      <c r="AG1025" s="14"/>
    </row>
    <row r="1026" ht="15.75" hidden="1" customHeight="1">
      <c r="B1026" s="216"/>
      <c r="C1026" s="216"/>
      <c r="D1026" s="56"/>
      <c r="E1026" s="56"/>
      <c r="F1026" s="56"/>
      <c r="H1026" s="218"/>
      <c r="I1026" s="218"/>
      <c r="J1026" s="218"/>
      <c r="K1026" s="218"/>
      <c r="L1026" s="218"/>
      <c r="M1026" s="218"/>
      <c r="N1026" s="218"/>
      <c r="O1026" s="218"/>
      <c r="P1026" s="218"/>
      <c r="Q1026" s="218"/>
      <c r="R1026" s="218"/>
      <c r="S1026" s="218"/>
      <c r="T1026" s="218"/>
      <c r="U1026" s="218"/>
      <c r="X1026" s="219"/>
      <c r="AA1026" s="56"/>
      <c r="AF1026" s="56"/>
      <c r="AG1026" s="14"/>
    </row>
    <row r="1027" ht="15.75" hidden="1" customHeight="1">
      <c r="B1027" s="216"/>
      <c r="C1027" s="216"/>
      <c r="D1027" s="56"/>
      <c r="E1027" s="56"/>
      <c r="F1027" s="56"/>
      <c r="H1027" s="218"/>
      <c r="I1027" s="218"/>
      <c r="J1027" s="218"/>
      <c r="K1027" s="218"/>
      <c r="L1027" s="218"/>
      <c r="M1027" s="218"/>
      <c r="N1027" s="218"/>
      <c r="O1027" s="218"/>
      <c r="P1027" s="218"/>
      <c r="Q1027" s="218"/>
      <c r="R1027" s="218"/>
      <c r="S1027" s="218"/>
      <c r="T1027" s="218"/>
      <c r="U1027" s="218"/>
      <c r="X1027" s="219"/>
      <c r="AA1027" s="56"/>
      <c r="AF1027" s="56"/>
      <c r="AG1027" s="14"/>
    </row>
    <row r="1028" ht="15.75" hidden="1" customHeight="1">
      <c r="B1028" s="216"/>
      <c r="C1028" s="216"/>
      <c r="D1028" s="56"/>
      <c r="E1028" s="56"/>
      <c r="F1028" s="56"/>
      <c r="H1028" s="218"/>
      <c r="I1028" s="218"/>
      <c r="J1028" s="218"/>
      <c r="K1028" s="218"/>
      <c r="L1028" s="218"/>
      <c r="M1028" s="218"/>
      <c r="N1028" s="218"/>
      <c r="O1028" s="218"/>
      <c r="P1028" s="218"/>
      <c r="Q1028" s="218"/>
      <c r="R1028" s="218"/>
      <c r="S1028" s="218"/>
      <c r="T1028" s="218"/>
      <c r="U1028" s="218"/>
      <c r="X1028" s="219"/>
      <c r="AA1028" s="56"/>
      <c r="AF1028" s="56"/>
      <c r="AG1028" s="14"/>
    </row>
    <row r="1029" ht="15.75" hidden="1" customHeight="1">
      <c r="B1029" s="216"/>
      <c r="C1029" s="216"/>
      <c r="D1029" s="56"/>
      <c r="E1029" s="56"/>
      <c r="F1029" s="56"/>
      <c r="H1029" s="218"/>
      <c r="I1029" s="218"/>
      <c r="J1029" s="218"/>
      <c r="K1029" s="218"/>
      <c r="L1029" s="218"/>
      <c r="M1029" s="218"/>
      <c r="N1029" s="218"/>
      <c r="O1029" s="218"/>
      <c r="P1029" s="218"/>
      <c r="Q1029" s="218"/>
      <c r="R1029" s="218"/>
      <c r="S1029" s="218"/>
      <c r="T1029" s="218"/>
      <c r="U1029" s="218"/>
      <c r="X1029" s="219"/>
      <c r="AA1029" s="56"/>
      <c r="AF1029" s="56"/>
      <c r="AG1029" s="14"/>
    </row>
    <row r="1030" ht="15.75" hidden="1" customHeight="1">
      <c r="B1030" s="216"/>
      <c r="C1030" s="216"/>
      <c r="D1030" s="56"/>
      <c r="E1030" s="56"/>
      <c r="F1030" s="56"/>
      <c r="H1030" s="218"/>
      <c r="I1030" s="218"/>
      <c r="J1030" s="218"/>
      <c r="K1030" s="218"/>
      <c r="L1030" s="218"/>
      <c r="M1030" s="218"/>
      <c r="N1030" s="218"/>
      <c r="O1030" s="218"/>
      <c r="P1030" s="218"/>
      <c r="Q1030" s="218"/>
      <c r="R1030" s="218"/>
      <c r="S1030" s="218"/>
      <c r="T1030" s="218"/>
      <c r="U1030" s="218"/>
      <c r="X1030" s="219"/>
      <c r="AA1030" s="56"/>
      <c r="AF1030" s="56"/>
      <c r="AG1030" s="14"/>
    </row>
    <row r="1031" ht="15.75" hidden="1" customHeight="1">
      <c r="B1031" s="216"/>
      <c r="C1031" s="216"/>
      <c r="D1031" s="56"/>
      <c r="E1031" s="56"/>
      <c r="F1031" s="56"/>
      <c r="H1031" s="218"/>
      <c r="I1031" s="218"/>
      <c r="J1031" s="218"/>
      <c r="K1031" s="218"/>
      <c r="L1031" s="218"/>
      <c r="M1031" s="218"/>
      <c r="N1031" s="218"/>
      <c r="O1031" s="218"/>
      <c r="P1031" s="218"/>
      <c r="Q1031" s="218"/>
      <c r="R1031" s="218"/>
      <c r="S1031" s="218"/>
      <c r="T1031" s="218"/>
      <c r="U1031" s="218"/>
      <c r="X1031" s="219"/>
      <c r="AA1031" s="56"/>
      <c r="AF1031" s="56"/>
      <c r="AG1031" s="14"/>
    </row>
    <row r="1032" ht="15.75" hidden="1" customHeight="1">
      <c r="B1032" s="216"/>
      <c r="C1032" s="216"/>
      <c r="D1032" s="56"/>
      <c r="E1032" s="56"/>
      <c r="F1032" s="56"/>
      <c r="H1032" s="218"/>
      <c r="I1032" s="218"/>
      <c r="J1032" s="218"/>
      <c r="K1032" s="218"/>
      <c r="L1032" s="218"/>
      <c r="M1032" s="218"/>
      <c r="N1032" s="218"/>
      <c r="O1032" s="218"/>
      <c r="P1032" s="218"/>
      <c r="Q1032" s="218"/>
      <c r="R1032" s="218"/>
      <c r="S1032" s="218"/>
      <c r="T1032" s="218"/>
      <c r="U1032" s="218"/>
      <c r="X1032" s="219"/>
      <c r="AA1032" s="56"/>
      <c r="AF1032" s="56"/>
      <c r="AG1032" s="14"/>
    </row>
    <row r="1033" ht="15.75" hidden="1" customHeight="1">
      <c r="B1033" s="216"/>
      <c r="C1033" s="216"/>
      <c r="D1033" s="56"/>
      <c r="E1033" s="56"/>
      <c r="F1033" s="56"/>
      <c r="H1033" s="218"/>
      <c r="I1033" s="218"/>
      <c r="J1033" s="218"/>
      <c r="K1033" s="218"/>
      <c r="L1033" s="218"/>
      <c r="M1033" s="218"/>
      <c r="N1033" s="218"/>
      <c r="O1033" s="218"/>
      <c r="P1033" s="218"/>
      <c r="Q1033" s="218"/>
      <c r="R1033" s="218"/>
      <c r="S1033" s="218"/>
      <c r="T1033" s="218"/>
      <c r="U1033" s="218"/>
      <c r="X1033" s="219"/>
      <c r="AA1033" s="56"/>
      <c r="AF1033" s="56"/>
      <c r="AG1033" s="14"/>
    </row>
    <row r="1034" ht="15.75" hidden="1" customHeight="1">
      <c r="B1034" s="216"/>
      <c r="C1034" s="216"/>
      <c r="D1034" s="56"/>
      <c r="E1034" s="56"/>
      <c r="F1034" s="56"/>
      <c r="H1034" s="218"/>
      <c r="I1034" s="218"/>
      <c r="J1034" s="218"/>
      <c r="K1034" s="218"/>
      <c r="L1034" s="218"/>
      <c r="M1034" s="218"/>
      <c r="N1034" s="218"/>
      <c r="O1034" s="218"/>
      <c r="P1034" s="218"/>
      <c r="Q1034" s="218"/>
      <c r="R1034" s="218"/>
      <c r="S1034" s="218"/>
      <c r="T1034" s="218"/>
      <c r="U1034" s="218"/>
      <c r="X1034" s="219"/>
      <c r="AA1034" s="56"/>
      <c r="AF1034" s="56"/>
      <c r="AG1034" s="14"/>
    </row>
    <row r="1035" ht="15.75" hidden="1" customHeight="1">
      <c r="B1035" s="216"/>
      <c r="C1035" s="216"/>
      <c r="D1035" s="56"/>
      <c r="E1035" s="56"/>
      <c r="F1035" s="56"/>
      <c r="H1035" s="218"/>
      <c r="I1035" s="218"/>
      <c r="J1035" s="218"/>
      <c r="K1035" s="218"/>
      <c r="L1035" s="218"/>
      <c r="M1035" s="218"/>
      <c r="N1035" s="218"/>
      <c r="O1035" s="218"/>
      <c r="P1035" s="218"/>
      <c r="Q1035" s="218"/>
      <c r="R1035" s="218"/>
      <c r="S1035" s="218"/>
      <c r="T1035" s="218"/>
      <c r="U1035" s="218"/>
      <c r="X1035" s="219"/>
      <c r="AA1035" s="56"/>
      <c r="AF1035" s="56"/>
      <c r="AG1035" s="14"/>
    </row>
    <row r="1036" ht="15.75" hidden="1" customHeight="1">
      <c r="B1036" s="216"/>
      <c r="C1036" s="216"/>
      <c r="D1036" s="56"/>
      <c r="E1036" s="56"/>
      <c r="F1036" s="56"/>
      <c r="H1036" s="218"/>
      <c r="I1036" s="218"/>
      <c r="J1036" s="218"/>
      <c r="K1036" s="218"/>
      <c r="L1036" s="218"/>
      <c r="M1036" s="218"/>
      <c r="N1036" s="218"/>
      <c r="O1036" s="218"/>
      <c r="P1036" s="218"/>
      <c r="Q1036" s="218"/>
      <c r="R1036" s="218"/>
      <c r="S1036" s="218"/>
      <c r="T1036" s="218"/>
      <c r="U1036" s="218"/>
      <c r="X1036" s="219"/>
      <c r="AA1036" s="56"/>
      <c r="AF1036" s="56"/>
      <c r="AG1036" s="14"/>
    </row>
    <row r="1037" ht="15.75" hidden="1" customHeight="1">
      <c r="B1037" s="216"/>
      <c r="C1037" s="216"/>
      <c r="D1037" s="56"/>
      <c r="E1037" s="56"/>
      <c r="F1037" s="56"/>
      <c r="H1037" s="218"/>
      <c r="I1037" s="218"/>
      <c r="J1037" s="218"/>
      <c r="K1037" s="218"/>
      <c r="L1037" s="218"/>
      <c r="M1037" s="218"/>
      <c r="N1037" s="218"/>
      <c r="O1037" s="218"/>
      <c r="P1037" s="218"/>
      <c r="Q1037" s="218"/>
      <c r="R1037" s="218"/>
      <c r="S1037" s="218"/>
      <c r="T1037" s="218"/>
      <c r="U1037" s="218"/>
      <c r="X1037" s="219"/>
      <c r="AA1037" s="56"/>
      <c r="AF1037" s="56"/>
      <c r="AG1037" s="14"/>
    </row>
    <row r="1038" ht="15.75" hidden="1" customHeight="1">
      <c r="B1038" s="216"/>
      <c r="C1038" s="216"/>
      <c r="D1038" s="56"/>
      <c r="E1038" s="56"/>
      <c r="F1038" s="56"/>
      <c r="H1038" s="218"/>
      <c r="I1038" s="218"/>
      <c r="J1038" s="218"/>
      <c r="K1038" s="218"/>
      <c r="L1038" s="218"/>
      <c r="M1038" s="218"/>
      <c r="N1038" s="218"/>
      <c r="O1038" s="218"/>
      <c r="P1038" s="218"/>
      <c r="Q1038" s="218"/>
      <c r="R1038" s="218"/>
      <c r="S1038" s="218"/>
      <c r="T1038" s="218"/>
      <c r="U1038" s="218"/>
      <c r="X1038" s="219"/>
      <c r="AA1038" s="56"/>
      <c r="AF1038" s="56"/>
      <c r="AG1038" s="14"/>
    </row>
    <row r="1039" ht="15.75" hidden="1" customHeight="1">
      <c r="B1039" s="216"/>
      <c r="C1039" s="216"/>
      <c r="D1039" s="56"/>
      <c r="E1039" s="56"/>
      <c r="F1039" s="56"/>
      <c r="H1039" s="218"/>
      <c r="I1039" s="218"/>
      <c r="J1039" s="218"/>
      <c r="K1039" s="218"/>
      <c r="L1039" s="218"/>
      <c r="M1039" s="218"/>
      <c r="N1039" s="218"/>
      <c r="O1039" s="218"/>
      <c r="P1039" s="218"/>
      <c r="Q1039" s="218"/>
      <c r="R1039" s="218"/>
      <c r="S1039" s="218"/>
      <c r="T1039" s="218"/>
      <c r="U1039" s="218"/>
      <c r="X1039" s="219"/>
      <c r="AA1039" s="56"/>
      <c r="AF1039" s="56"/>
      <c r="AG1039" s="14"/>
    </row>
    <row r="1040" ht="15.75" hidden="1" customHeight="1">
      <c r="B1040" s="216"/>
      <c r="C1040" s="216"/>
      <c r="D1040" s="56"/>
      <c r="E1040" s="56"/>
      <c r="F1040" s="56"/>
      <c r="H1040" s="218"/>
      <c r="I1040" s="218"/>
      <c r="J1040" s="218"/>
      <c r="K1040" s="218"/>
      <c r="L1040" s="218"/>
      <c r="M1040" s="218"/>
      <c r="N1040" s="218"/>
      <c r="O1040" s="218"/>
      <c r="P1040" s="218"/>
      <c r="Q1040" s="218"/>
      <c r="R1040" s="218"/>
      <c r="S1040" s="218"/>
      <c r="T1040" s="218"/>
      <c r="U1040" s="218"/>
      <c r="X1040" s="219"/>
      <c r="AA1040" s="56"/>
      <c r="AF1040" s="56"/>
      <c r="AG1040" s="14"/>
    </row>
    <row r="1041" ht="15.75" hidden="1" customHeight="1">
      <c r="B1041" s="216"/>
      <c r="C1041" s="216"/>
      <c r="D1041" s="56"/>
      <c r="E1041" s="56"/>
      <c r="F1041" s="56"/>
      <c r="H1041" s="218"/>
      <c r="I1041" s="218"/>
      <c r="J1041" s="218"/>
      <c r="K1041" s="218"/>
      <c r="L1041" s="218"/>
      <c r="M1041" s="218"/>
      <c r="N1041" s="218"/>
      <c r="O1041" s="218"/>
      <c r="P1041" s="218"/>
      <c r="Q1041" s="218"/>
      <c r="R1041" s="218"/>
      <c r="S1041" s="218"/>
      <c r="T1041" s="218"/>
      <c r="U1041" s="218"/>
      <c r="X1041" s="219"/>
      <c r="AA1041" s="56"/>
      <c r="AF1041" s="56"/>
      <c r="AG1041" s="14"/>
    </row>
    <row r="1042" ht="15.75" hidden="1" customHeight="1">
      <c r="B1042" s="216"/>
      <c r="C1042" s="216"/>
      <c r="D1042" s="56"/>
      <c r="E1042" s="56"/>
      <c r="F1042" s="56"/>
      <c r="H1042" s="218"/>
      <c r="I1042" s="218"/>
      <c r="J1042" s="218"/>
      <c r="K1042" s="218"/>
      <c r="L1042" s="218"/>
      <c r="M1042" s="218"/>
      <c r="N1042" s="218"/>
      <c r="O1042" s="218"/>
      <c r="P1042" s="218"/>
      <c r="Q1042" s="218"/>
      <c r="R1042" s="218"/>
      <c r="S1042" s="218"/>
      <c r="T1042" s="218"/>
      <c r="U1042" s="218"/>
      <c r="X1042" s="219"/>
      <c r="AA1042" s="56"/>
      <c r="AF1042" s="56"/>
      <c r="AG1042" s="14"/>
    </row>
    <row r="1043" ht="15.75" hidden="1" customHeight="1">
      <c r="B1043" s="216"/>
      <c r="C1043" s="216"/>
      <c r="D1043" s="56"/>
      <c r="E1043" s="56"/>
      <c r="F1043" s="56"/>
      <c r="H1043" s="218"/>
      <c r="I1043" s="218"/>
      <c r="J1043" s="218"/>
      <c r="K1043" s="218"/>
      <c r="L1043" s="218"/>
      <c r="M1043" s="218"/>
      <c r="N1043" s="218"/>
      <c r="O1043" s="218"/>
      <c r="P1043" s="218"/>
      <c r="Q1043" s="218"/>
      <c r="R1043" s="218"/>
      <c r="S1043" s="218"/>
      <c r="T1043" s="218"/>
      <c r="U1043" s="218"/>
      <c r="X1043" s="219"/>
      <c r="AA1043" s="56"/>
      <c r="AF1043" s="56"/>
      <c r="AG1043" s="14"/>
    </row>
    <row r="1044" ht="15.75" hidden="1" customHeight="1">
      <c r="B1044" s="216"/>
      <c r="C1044" s="216"/>
      <c r="D1044" s="56"/>
      <c r="E1044" s="56"/>
      <c r="F1044" s="56"/>
      <c r="H1044" s="218"/>
      <c r="I1044" s="218"/>
      <c r="J1044" s="218"/>
      <c r="K1044" s="218"/>
      <c r="L1044" s="218"/>
      <c r="M1044" s="218"/>
      <c r="N1044" s="218"/>
      <c r="O1044" s="218"/>
      <c r="P1044" s="218"/>
      <c r="Q1044" s="218"/>
      <c r="R1044" s="218"/>
      <c r="S1044" s="218"/>
      <c r="T1044" s="218"/>
      <c r="U1044" s="218"/>
      <c r="X1044" s="219"/>
      <c r="AA1044" s="56"/>
      <c r="AF1044" s="56"/>
      <c r="AG1044" s="14"/>
    </row>
    <row r="1045" ht="15.75" hidden="1" customHeight="1">
      <c r="B1045" s="216"/>
      <c r="C1045" s="216"/>
      <c r="D1045" s="56"/>
      <c r="E1045" s="56"/>
      <c r="F1045" s="56"/>
      <c r="H1045" s="218"/>
      <c r="I1045" s="218"/>
      <c r="J1045" s="218"/>
      <c r="K1045" s="218"/>
      <c r="L1045" s="218"/>
      <c r="M1045" s="218"/>
      <c r="N1045" s="218"/>
      <c r="O1045" s="218"/>
      <c r="P1045" s="218"/>
      <c r="Q1045" s="218"/>
      <c r="R1045" s="218"/>
      <c r="S1045" s="218"/>
      <c r="T1045" s="218"/>
      <c r="U1045" s="218"/>
      <c r="X1045" s="219"/>
      <c r="AA1045" s="56"/>
      <c r="AF1045" s="56"/>
      <c r="AG1045" s="14"/>
    </row>
    <row r="1046" ht="15.75" hidden="1" customHeight="1">
      <c r="B1046" s="216"/>
      <c r="C1046" s="216"/>
      <c r="D1046" s="56"/>
      <c r="E1046" s="56"/>
      <c r="F1046" s="56"/>
      <c r="H1046" s="218"/>
      <c r="I1046" s="218"/>
      <c r="J1046" s="218"/>
      <c r="K1046" s="218"/>
      <c r="L1046" s="218"/>
      <c r="M1046" s="218"/>
      <c r="N1046" s="218"/>
      <c r="O1046" s="218"/>
      <c r="P1046" s="218"/>
      <c r="Q1046" s="218"/>
      <c r="R1046" s="218"/>
      <c r="S1046" s="218"/>
      <c r="T1046" s="218"/>
      <c r="U1046" s="218"/>
      <c r="X1046" s="219"/>
      <c r="AA1046" s="56"/>
      <c r="AF1046" s="56"/>
      <c r="AG1046" s="14"/>
    </row>
    <row r="1047" ht="15.75" hidden="1" customHeight="1">
      <c r="B1047" s="216"/>
      <c r="C1047" s="216"/>
      <c r="D1047" s="56"/>
      <c r="E1047" s="56"/>
      <c r="F1047" s="56"/>
      <c r="H1047" s="218"/>
      <c r="I1047" s="218"/>
      <c r="J1047" s="218"/>
      <c r="K1047" s="218"/>
      <c r="L1047" s="218"/>
      <c r="M1047" s="218"/>
      <c r="N1047" s="218"/>
      <c r="O1047" s="218"/>
      <c r="P1047" s="218"/>
      <c r="Q1047" s="218"/>
      <c r="R1047" s="218"/>
      <c r="S1047" s="218"/>
      <c r="T1047" s="218"/>
      <c r="U1047" s="218"/>
      <c r="X1047" s="219"/>
      <c r="AA1047" s="56"/>
      <c r="AF1047" s="56"/>
      <c r="AG1047" s="14"/>
    </row>
    <row r="1048" ht="15.75" hidden="1" customHeight="1">
      <c r="B1048" s="216"/>
      <c r="C1048" s="216"/>
      <c r="D1048" s="56"/>
      <c r="E1048" s="56"/>
      <c r="F1048" s="56"/>
      <c r="H1048" s="218"/>
      <c r="I1048" s="218"/>
      <c r="J1048" s="218"/>
      <c r="K1048" s="218"/>
      <c r="L1048" s="218"/>
      <c r="M1048" s="218"/>
      <c r="N1048" s="218"/>
      <c r="O1048" s="218"/>
      <c r="P1048" s="218"/>
      <c r="Q1048" s="218"/>
      <c r="R1048" s="218"/>
      <c r="S1048" s="218"/>
      <c r="T1048" s="218"/>
      <c r="U1048" s="218"/>
      <c r="X1048" s="219"/>
      <c r="AA1048" s="56"/>
      <c r="AF1048" s="56"/>
      <c r="AG1048" s="14"/>
    </row>
    <row r="1049" ht="15.75" hidden="1" customHeight="1">
      <c r="B1049" s="216"/>
      <c r="C1049" s="216"/>
      <c r="D1049" s="56"/>
      <c r="E1049" s="56"/>
      <c r="F1049" s="56"/>
      <c r="H1049" s="218"/>
      <c r="I1049" s="218"/>
      <c r="J1049" s="218"/>
      <c r="K1049" s="218"/>
      <c r="L1049" s="218"/>
      <c r="M1049" s="218"/>
      <c r="N1049" s="218"/>
      <c r="O1049" s="218"/>
      <c r="P1049" s="218"/>
      <c r="Q1049" s="218"/>
      <c r="R1049" s="218"/>
      <c r="S1049" s="218"/>
      <c r="T1049" s="218"/>
      <c r="U1049" s="218"/>
      <c r="X1049" s="219"/>
      <c r="AA1049" s="56"/>
      <c r="AF1049" s="56"/>
      <c r="AG1049" s="14"/>
    </row>
    <row r="1050" ht="15.75" hidden="1" customHeight="1">
      <c r="B1050" s="216"/>
      <c r="C1050" s="216"/>
      <c r="D1050" s="56"/>
      <c r="E1050" s="56"/>
      <c r="F1050" s="56"/>
      <c r="H1050" s="218"/>
      <c r="I1050" s="218"/>
      <c r="J1050" s="218"/>
      <c r="K1050" s="218"/>
      <c r="L1050" s="218"/>
      <c r="M1050" s="218"/>
      <c r="N1050" s="218"/>
      <c r="O1050" s="218"/>
      <c r="P1050" s="218"/>
      <c r="Q1050" s="218"/>
      <c r="R1050" s="218"/>
      <c r="S1050" s="218"/>
      <c r="T1050" s="218"/>
      <c r="U1050" s="218"/>
      <c r="X1050" s="219"/>
      <c r="AA1050" s="56"/>
      <c r="AF1050" s="56"/>
      <c r="AG1050" s="14"/>
    </row>
    <row r="1051" ht="15.75" hidden="1" customHeight="1">
      <c r="B1051" s="216"/>
      <c r="C1051" s="216"/>
      <c r="D1051" s="56"/>
      <c r="E1051" s="56"/>
      <c r="F1051" s="56"/>
      <c r="H1051" s="218"/>
      <c r="I1051" s="218"/>
      <c r="J1051" s="218"/>
      <c r="K1051" s="218"/>
      <c r="L1051" s="218"/>
      <c r="M1051" s="218"/>
      <c r="N1051" s="218"/>
      <c r="O1051" s="218"/>
      <c r="P1051" s="218"/>
      <c r="Q1051" s="218"/>
      <c r="R1051" s="218"/>
      <c r="S1051" s="218"/>
      <c r="T1051" s="218"/>
      <c r="U1051" s="218"/>
      <c r="X1051" s="219"/>
      <c r="AA1051" s="56"/>
      <c r="AF1051" s="56"/>
      <c r="AG1051" s="14"/>
    </row>
    <row r="1052" ht="15.75" hidden="1" customHeight="1">
      <c r="B1052" s="216"/>
      <c r="C1052" s="216"/>
      <c r="D1052" s="56"/>
      <c r="E1052" s="56"/>
      <c r="F1052" s="56"/>
      <c r="H1052" s="218"/>
      <c r="I1052" s="218"/>
      <c r="J1052" s="218"/>
      <c r="K1052" s="218"/>
      <c r="L1052" s="218"/>
      <c r="M1052" s="218"/>
      <c r="N1052" s="218"/>
      <c r="O1052" s="218"/>
      <c r="P1052" s="218"/>
      <c r="Q1052" s="218"/>
      <c r="R1052" s="218"/>
      <c r="S1052" s="218"/>
      <c r="T1052" s="218"/>
      <c r="U1052" s="218"/>
      <c r="X1052" s="219"/>
      <c r="AA1052" s="56"/>
      <c r="AF1052" s="56"/>
      <c r="AG1052" s="14"/>
    </row>
    <row r="1053" ht="15.75" hidden="1" customHeight="1">
      <c r="B1053" s="216"/>
      <c r="C1053" s="216"/>
      <c r="D1053" s="56"/>
      <c r="E1053" s="56"/>
      <c r="F1053" s="56"/>
      <c r="H1053" s="218"/>
      <c r="I1053" s="218"/>
      <c r="J1053" s="218"/>
      <c r="K1053" s="218"/>
      <c r="L1053" s="218"/>
      <c r="M1053" s="218"/>
      <c r="N1053" s="218"/>
      <c r="O1053" s="218"/>
      <c r="P1053" s="218"/>
      <c r="Q1053" s="218"/>
      <c r="R1053" s="218"/>
      <c r="S1053" s="218"/>
      <c r="T1053" s="218"/>
      <c r="U1053" s="218"/>
      <c r="X1053" s="219"/>
      <c r="AA1053" s="56"/>
      <c r="AF1053" s="56"/>
      <c r="AG1053" s="14"/>
    </row>
    <row r="1054" ht="15.75" hidden="1" customHeight="1">
      <c r="B1054" s="216"/>
      <c r="C1054" s="216"/>
      <c r="D1054" s="56"/>
      <c r="E1054" s="56"/>
      <c r="F1054" s="56"/>
      <c r="H1054" s="218"/>
      <c r="I1054" s="218"/>
      <c r="J1054" s="218"/>
      <c r="K1054" s="218"/>
      <c r="L1054" s="218"/>
      <c r="M1054" s="218"/>
      <c r="N1054" s="218"/>
      <c r="O1054" s="218"/>
      <c r="P1054" s="218"/>
      <c r="Q1054" s="218"/>
      <c r="R1054" s="218"/>
      <c r="S1054" s="218"/>
      <c r="T1054" s="218"/>
      <c r="U1054" s="218"/>
      <c r="X1054" s="219"/>
      <c r="AA1054" s="56"/>
      <c r="AF1054" s="56"/>
      <c r="AG1054" s="14"/>
    </row>
    <row r="1055" ht="15.75" hidden="1" customHeight="1">
      <c r="B1055" s="216"/>
      <c r="C1055" s="216"/>
      <c r="D1055" s="56"/>
      <c r="E1055" s="56"/>
      <c r="F1055" s="56"/>
      <c r="H1055" s="218"/>
      <c r="I1055" s="218"/>
      <c r="J1055" s="218"/>
      <c r="K1055" s="218"/>
      <c r="L1055" s="218"/>
      <c r="M1055" s="218"/>
      <c r="N1055" s="218"/>
      <c r="O1055" s="218"/>
      <c r="P1055" s="218"/>
      <c r="Q1055" s="218"/>
      <c r="R1055" s="218"/>
      <c r="S1055" s="218"/>
      <c r="T1055" s="218"/>
      <c r="U1055" s="218"/>
      <c r="X1055" s="219"/>
      <c r="AA1055" s="56"/>
      <c r="AF1055" s="56"/>
      <c r="AG1055" s="14"/>
    </row>
    <row r="1056" ht="15.75" hidden="1" customHeight="1">
      <c r="B1056" s="216"/>
      <c r="C1056" s="216"/>
      <c r="D1056" s="56"/>
      <c r="E1056" s="56"/>
      <c r="F1056" s="56"/>
      <c r="H1056" s="218"/>
      <c r="I1056" s="218"/>
      <c r="J1056" s="218"/>
      <c r="K1056" s="218"/>
      <c r="L1056" s="218"/>
      <c r="M1056" s="218"/>
      <c r="N1056" s="218"/>
      <c r="O1056" s="218"/>
      <c r="P1056" s="218"/>
      <c r="Q1056" s="218"/>
      <c r="R1056" s="218"/>
      <c r="S1056" s="218"/>
      <c r="T1056" s="218"/>
      <c r="U1056" s="218"/>
      <c r="X1056" s="219"/>
      <c r="AA1056" s="56"/>
      <c r="AF1056" s="56"/>
      <c r="AG1056" s="14"/>
    </row>
    <row r="1057" ht="15.75" hidden="1" customHeight="1">
      <c r="B1057" s="216"/>
      <c r="C1057" s="216"/>
      <c r="D1057" s="56"/>
      <c r="E1057" s="56"/>
      <c r="F1057" s="56"/>
      <c r="H1057" s="218"/>
      <c r="I1057" s="218"/>
      <c r="J1057" s="218"/>
      <c r="K1057" s="218"/>
      <c r="L1057" s="218"/>
      <c r="M1057" s="218"/>
      <c r="N1057" s="218"/>
      <c r="O1057" s="218"/>
      <c r="P1057" s="218"/>
      <c r="Q1057" s="218"/>
      <c r="R1057" s="218"/>
      <c r="S1057" s="218"/>
      <c r="T1057" s="218"/>
      <c r="U1057" s="218"/>
      <c r="X1057" s="219"/>
      <c r="AA1057" s="56"/>
      <c r="AF1057" s="56"/>
      <c r="AG1057" s="14"/>
    </row>
    <row r="1058" ht="15.75" hidden="1" customHeight="1">
      <c r="B1058" s="216"/>
      <c r="C1058" s="216"/>
      <c r="D1058" s="56"/>
      <c r="E1058" s="56"/>
      <c r="F1058" s="56"/>
      <c r="H1058" s="218"/>
      <c r="I1058" s="218"/>
      <c r="J1058" s="218"/>
      <c r="K1058" s="218"/>
      <c r="L1058" s="218"/>
      <c r="M1058" s="218"/>
      <c r="N1058" s="218"/>
      <c r="O1058" s="218"/>
      <c r="P1058" s="218"/>
      <c r="Q1058" s="218"/>
      <c r="R1058" s="218"/>
      <c r="S1058" s="218"/>
      <c r="T1058" s="218"/>
      <c r="U1058" s="218"/>
      <c r="X1058" s="219"/>
      <c r="AA1058" s="56"/>
      <c r="AF1058" s="56"/>
      <c r="AG1058" s="14"/>
    </row>
    <row r="1059" ht="15.75" hidden="1" customHeight="1">
      <c r="B1059" s="216"/>
      <c r="C1059" s="216"/>
      <c r="D1059" s="56"/>
      <c r="E1059" s="56"/>
      <c r="F1059" s="56"/>
      <c r="H1059" s="218"/>
      <c r="I1059" s="218"/>
      <c r="J1059" s="218"/>
      <c r="K1059" s="218"/>
      <c r="L1059" s="218"/>
      <c r="M1059" s="218"/>
      <c r="N1059" s="218"/>
      <c r="O1059" s="218"/>
      <c r="P1059" s="218"/>
      <c r="Q1059" s="218"/>
      <c r="R1059" s="218"/>
      <c r="S1059" s="218"/>
      <c r="T1059" s="218"/>
      <c r="U1059" s="218"/>
      <c r="X1059" s="219"/>
      <c r="AA1059" s="56"/>
      <c r="AF1059" s="56"/>
      <c r="AG1059" s="14"/>
    </row>
    <row r="1060" ht="15.75" hidden="1" customHeight="1">
      <c r="B1060" s="216"/>
      <c r="C1060" s="216"/>
      <c r="D1060" s="56"/>
      <c r="E1060" s="56"/>
      <c r="F1060" s="56"/>
      <c r="H1060" s="218"/>
      <c r="I1060" s="218"/>
      <c r="J1060" s="218"/>
      <c r="K1060" s="218"/>
      <c r="L1060" s="218"/>
      <c r="M1060" s="218"/>
      <c r="N1060" s="218"/>
      <c r="O1060" s="218"/>
      <c r="P1060" s="218"/>
      <c r="Q1060" s="218"/>
      <c r="R1060" s="218"/>
      <c r="S1060" s="218"/>
      <c r="T1060" s="218"/>
      <c r="U1060" s="218"/>
      <c r="X1060" s="219"/>
      <c r="AA1060" s="56"/>
      <c r="AF1060" s="56"/>
      <c r="AG1060" s="14"/>
    </row>
    <row r="1061" ht="15.75" hidden="1" customHeight="1">
      <c r="B1061" s="216"/>
      <c r="C1061" s="216"/>
      <c r="D1061" s="56"/>
      <c r="E1061" s="56"/>
      <c r="F1061" s="56"/>
      <c r="H1061" s="218"/>
      <c r="I1061" s="218"/>
      <c r="J1061" s="218"/>
      <c r="K1061" s="218"/>
      <c r="L1061" s="218"/>
      <c r="M1061" s="218"/>
      <c r="N1061" s="218"/>
      <c r="O1061" s="218"/>
      <c r="P1061" s="218"/>
      <c r="Q1061" s="218"/>
      <c r="R1061" s="218"/>
      <c r="S1061" s="218"/>
      <c r="T1061" s="218"/>
      <c r="U1061" s="218"/>
      <c r="X1061" s="219"/>
      <c r="AA1061" s="56"/>
      <c r="AF1061" s="56"/>
      <c r="AG1061" s="14"/>
    </row>
    <row r="1062" ht="15.75" hidden="1" customHeight="1">
      <c r="B1062" s="216"/>
      <c r="C1062" s="216"/>
      <c r="D1062" s="56"/>
      <c r="E1062" s="56"/>
      <c r="F1062" s="56"/>
      <c r="H1062" s="218"/>
      <c r="I1062" s="218"/>
      <c r="J1062" s="218"/>
      <c r="K1062" s="218"/>
      <c r="L1062" s="218"/>
      <c r="M1062" s="218"/>
      <c r="N1062" s="218"/>
      <c r="O1062" s="218"/>
      <c r="P1062" s="218"/>
      <c r="Q1062" s="218"/>
      <c r="R1062" s="218"/>
      <c r="S1062" s="218"/>
      <c r="T1062" s="218"/>
      <c r="U1062" s="218"/>
      <c r="X1062" s="219"/>
      <c r="AA1062" s="56"/>
      <c r="AF1062" s="56"/>
      <c r="AG1062" s="14"/>
    </row>
    <row r="1063" ht="15.75" hidden="1" customHeight="1">
      <c r="B1063" s="216"/>
      <c r="C1063" s="216"/>
      <c r="D1063" s="56"/>
      <c r="E1063" s="56"/>
      <c r="F1063" s="56"/>
      <c r="H1063" s="218"/>
      <c r="I1063" s="218"/>
      <c r="J1063" s="218"/>
      <c r="K1063" s="218"/>
      <c r="L1063" s="218"/>
      <c r="M1063" s="218"/>
      <c r="N1063" s="218"/>
      <c r="O1063" s="218"/>
      <c r="P1063" s="218"/>
      <c r="Q1063" s="218"/>
      <c r="R1063" s="218"/>
      <c r="S1063" s="218"/>
      <c r="T1063" s="218"/>
      <c r="U1063" s="218"/>
      <c r="X1063" s="219"/>
      <c r="AA1063" s="56"/>
      <c r="AF1063" s="56"/>
      <c r="AG1063" s="14"/>
    </row>
    <row r="1064" ht="15.75" hidden="1" customHeight="1">
      <c r="B1064" s="216"/>
      <c r="C1064" s="216"/>
      <c r="D1064" s="56"/>
      <c r="E1064" s="56"/>
      <c r="F1064" s="56"/>
      <c r="H1064" s="218"/>
      <c r="I1064" s="218"/>
      <c r="J1064" s="218"/>
      <c r="K1064" s="218"/>
      <c r="L1064" s="218"/>
      <c r="M1064" s="218"/>
      <c r="N1064" s="218"/>
      <c r="O1064" s="218"/>
      <c r="P1064" s="218"/>
      <c r="Q1064" s="218"/>
      <c r="R1064" s="218"/>
      <c r="S1064" s="218"/>
      <c r="T1064" s="218"/>
      <c r="U1064" s="218"/>
      <c r="X1064" s="219"/>
      <c r="AA1064" s="56"/>
      <c r="AF1064" s="56"/>
      <c r="AG1064" s="14"/>
    </row>
    <row r="1065" ht="15.75" hidden="1" customHeight="1">
      <c r="B1065" s="216"/>
      <c r="C1065" s="216"/>
      <c r="D1065" s="56"/>
      <c r="E1065" s="56"/>
      <c r="F1065" s="56"/>
      <c r="H1065" s="218"/>
      <c r="I1065" s="218"/>
      <c r="J1065" s="218"/>
      <c r="K1065" s="218"/>
      <c r="L1065" s="218"/>
      <c r="M1065" s="218"/>
      <c r="N1065" s="218"/>
      <c r="O1065" s="218"/>
      <c r="P1065" s="218"/>
      <c r="Q1065" s="218"/>
      <c r="R1065" s="218"/>
      <c r="S1065" s="218"/>
      <c r="T1065" s="218"/>
      <c r="U1065" s="218"/>
      <c r="X1065" s="219"/>
      <c r="AA1065" s="56"/>
      <c r="AF1065" s="56"/>
      <c r="AG1065" s="14"/>
    </row>
    <row r="1066" ht="15.75" hidden="1" customHeight="1">
      <c r="B1066" s="216"/>
      <c r="C1066" s="216"/>
      <c r="D1066" s="56"/>
      <c r="E1066" s="56"/>
      <c r="F1066" s="56"/>
      <c r="H1066" s="218"/>
      <c r="I1066" s="218"/>
      <c r="J1066" s="218"/>
      <c r="K1066" s="218"/>
      <c r="L1066" s="218"/>
      <c r="M1066" s="218"/>
      <c r="N1066" s="218"/>
      <c r="O1066" s="218"/>
      <c r="P1066" s="218"/>
      <c r="Q1066" s="218"/>
      <c r="R1066" s="218"/>
      <c r="S1066" s="218"/>
      <c r="T1066" s="218"/>
      <c r="U1066" s="218"/>
      <c r="X1066" s="219"/>
      <c r="AA1066" s="56"/>
      <c r="AF1066" s="56"/>
      <c r="AG1066" s="14"/>
    </row>
    <row r="1067" ht="15.75" hidden="1" customHeight="1">
      <c r="B1067" s="216"/>
      <c r="C1067" s="216"/>
      <c r="D1067" s="56"/>
      <c r="E1067" s="56"/>
      <c r="F1067" s="56"/>
      <c r="H1067" s="218"/>
      <c r="I1067" s="218"/>
      <c r="J1067" s="218"/>
      <c r="K1067" s="218"/>
      <c r="L1067" s="218"/>
      <c r="M1067" s="218"/>
      <c r="N1067" s="218"/>
      <c r="O1067" s="218"/>
      <c r="P1067" s="218"/>
      <c r="Q1067" s="218"/>
      <c r="R1067" s="218"/>
      <c r="S1067" s="218"/>
      <c r="T1067" s="218"/>
      <c r="U1067" s="218"/>
      <c r="X1067" s="219"/>
      <c r="AA1067" s="56"/>
      <c r="AF1067" s="56"/>
      <c r="AG1067" s="14"/>
    </row>
    <row r="1068" ht="15.75" hidden="1" customHeight="1">
      <c r="B1068" s="216"/>
      <c r="C1068" s="216"/>
      <c r="D1068" s="56"/>
      <c r="E1068" s="56"/>
      <c r="F1068" s="56"/>
      <c r="H1068" s="218"/>
      <c r="I1068" s="218"/>
      <c r="J1068" s="218"/>
      <c r="K1068" s="218"/>
      <c r="L1068" s="218"/>
      <c r="M1068" s="218"/>
      <c r="N1068" s="218"/>
      <c r="O1068" s="218"/>
      <c r="P1068" s="218"/>
      <c r="Q1068" s="218"/>
      <c r="R1068" s="218"/>
      <c r="S1068" s="218"/>
      <c r="T1068" s="218"/>
      <c r="U1068" s="218"/>
      <c r="X1068" s="219"/>
      <c r="AA1068" s="56"/>
      <c r="AF1068" s="56"/>
      <c r="AG1068" s="14"/>
    </row>
    <row r="1069" ht="15.75" hidden="1" customHeight="1">
      <c r="B1069" s="216"/>
      <c r="C1069" s="216"/>
      <c r="D1069" s="56"/>
      <c r="E1069" s="56"/>
      <c r="F1069" s="56"/>
      <c r="H1069" s="218"/>
      <c r="I1069" s="218"/>
      <c r="J1069" s="218"/>
      <c r="K1069" s="218"/>
      <c r="L1069" s="218"/>
      <c r="M1069" s="218"/>
      <c r="N1069" s="218"/>
      <c r="O1069" s="218"/>
      <c r="P1069" s="218"/>
      <c r="Q1069" s="218"/>
      <c r="R1069" s="218"/>
      <c r="S1069" s="218"/>
      <c r="T1069" s="218"/>
      <c r="U1069" s="218"/>
      <c r="X1069" s="219"/>
      <c r="AA1069" s="56"/>
      <c r="AF1069" s="56"/>
      <c r="AG1069" s="14"/>
    </row>
    <row r="1070" ht="15.75" hidden="1" customHeight="1">
      <c r="B1070" s="216"/>
      <c r="C1070" s="216"/>
      <c r="D1070" s="56"/>
      <c r="E1070" s="56"/>
      <c r="F1070" s="56"/>
      <c r="H1070" s="218"/>
      <c r="I1070" s="218"/>
      <c r="J1070" s="218"/>
      <c r="K1070" s="218"/>
      <c r="L1070" s="218"/>
      <c r="M1070" s="218"/>
      <c r="N1070" s="218"/>
      <c r="O1070" s="218"/>
      <c r="P1070" s="218"/>
      <c r="Q1070" s="218"/>
      <c r="R1070" s="218"/>
      <c r="S1070" s="218"/>
      <c r="T1070" s="218"/>
      <c r="U1070" s="218"/>
      <c r="X1070" s="219"/>
      <c r="AA1070" s="56"/>
      <c r="AF1070" s="56"/>
      <c r="AG1070" s="14"/>
    </row>
    <row r="1071" ht="15.75" hidden="1" customHeight="1">
      <c r="B1071" s="216"/>
      <c r="C1071" s="216"/>
      <c r="D1071" s="56"/>
      <c r="E1071" s="56"/>
      <c r="F1071" s="56"/>
      <c r="H1071" s="218"/>
      <c r="I1071" s="218"/>
      <c r="J1071" s="218"/>
      <c r="K1071" s="218"/>
      <c r="L1071" s="218"/>
      <c r="M1071" s="218"/>
      <c r="N1071" s="218"/>
      <c r="O1071" s="218"/>
      <c r="P1071" s="218"/>
      <c r="Q1071" s="218"/>
      <c r="R1071" s="218"/>
      <c r="S1071" s="218"/>
      <c r="T1071" s="218"/>
      <c r="U1071" s="218"/>
      <c r="X1071" s="219"/>
      <c r="AA1071" s="56"/>
      <c r="AF1071" s="56"/>
      <c r="AG1071" s="14"/>
    </row>
    <row r="1072" ht="15.75" hidden="1" customHeight="1">
      <c r="B1072" s="216"/>
      <c r="C1072" s="216"/>
      <c r="D1072" s="56"/>
      <c r="E1072" s="56"/>
      <c r="F1072" s="56"/>
      <c r="H1072" s="218"/>
      <c r="I1072" s="218"/>
      <c r="J1072" s="218"/>
      <c r="K1072" s="218"/>
      <c r="L1072" s="218"/>
      <c r="M1072" s="218"/>
      <c r="N1072" s="218"/>
      <c r="O1072" s="218"/>
      <c r="P1072" s="218"/>
      <c r="Q1072" s="218"/>
      <c r="R1072" s="218"/>
      <c r="S1072" s="218"/>
      <c r="T1072" s="218"/>
      <c r="U1072" s="218"/>
      <c r="X1072" s="219"/>
      <c r="AA1072" s="56"/>
      <c r="AF1072" s="56"/>
      <c r="AG1072" s="14"/>
    </row>
    <row r="1073" ht="15.75" hidden="1" customHeight="1">
      <c r="B1073" s="216"/>
      <c r="C1073" s="216"/>
      <c r="D1073" s="56"/>
      <c r="E1073" s="56"/>
      <c r="F1073" s="56"/>
      <c r="H1073" s="218"/>
      <c r="I1073" s="218"/>
      <c r="J1073" s="218"/>
      <c r="K1073" s="218"/>
      <c r="L1073" s="218"/>
      <c r="M1073" s="218"/>
      <c r="N1073" s="218"/>
      <c r="O1073" s="218"/>
      <c r="P1073" s="218"/>
      <c r="Q1073" s="218"/>
      <c r="R1073" s="218"/>
      <c r="S1073" s="218"/>
      <c r="T1073" s="218"/>
      <c r="U1073" s="218"/>
      <c r="X1073" s="219"/>
      <c r="AA1073" s="56"/>
      <c r="AF1073" s="56"/>
      <c r="AG1073" s="14"/>
    </row>
    <row r="1074" ht="15.75" hidden="1" customHeight="1">
      <c r="B1074" s="216"/>
      <c r="C1074" s="216"/>
      <c r="D1074" s="56"/>
      <c r="E1074" s="56"/>
      <c r="F1074" s="56"/>
      <c r="H1074" s="218"/>
      <c r="I1074" s="218"/>
      <c r="J1074" s="218"/>
      <c r="K1074" s="218"/>
      <c r="L1074" s="218"/>
      <c r="M1074" s="218"/>
      <c r="N1074" s="218"/>
      <c r="O1074" s="218"/>
      <c r="P1074" s="218"/>
      <c r="Q1074" s="218"/>
      <c r="R1074" s="218"/>
      <c r="S1074" s="218"/>
      <c r="T1074" s="218"/>
      <c r="U1074" s="218"/>
      <c r="X1074" s="219"/>
      <c r="AA1074" s="56"/>
      <c r="AF1074" s="56"/>
      <c r="AG1074" s="14"/>
    </row>
    <row r="1075" ht="15.75" hidden="1" customHeight="1">
      <c r="B1075" s="216"/>
      <c r="C1075" s="216"/>
      <c r="D1075" s="56"/>
      <c r="E1075" s="56"/>
      <c r="F1075" s="56"/>
      <c r="H1075" s="218"/>
      <c r="I1075" s="218"/>
      <c r="J1075" s="218"/>
      <c r="K1075" s="218"/>
      <c r="L1075" s="218"/>
      <c r="M1075" s="218"/>
      <c r="N1075" s="218"/>
      <c r="O1075" s="218"/>
      <c r="P1075" s="218"/>
      <c r="Q1075" s="218"/>
      <c r="R1075" s="218"/>
      <c r="S1075" s="218"/>
      <c r="T1075" s="218"/>
      <c r="U1075" s="218"/>
      <c r="X1075" s="219"/>
      <c r="AA1075" s="56"/>
      <c r="AF1075" s="56"/>
      <c r="AG1075" s="14"/>
    </row>
    <row r="1076" ht="15.75" hidden="1" customHeight="1">
      <c r="B1076" s="216"/>
      <c r="C1076" s="216"/>
      <c r="D1076" s="56"/>
      <c r="E1076" s="56"/>
      <c r="F1076" s="56"/>
      <c r="H1076" s="218"/>
      <c r="I1076" s="218"/>
      <c r="J1076" s="218"/>
      <c r="K1076" s="218"/>
      <c r="L1076" s="218"/>
      <c r="M1076" s="218"/>
      <c r="N1076" s="218"/>
      <c r="O1076" s="218"/>
      <c r="P1076" s="218"/>
      <c r="Q1076" s="218"/>
      <c r="R1076" s="218"/>
      <c r="S1076" s="218"/>
      <c r="T1076" s="218"/>
      <c r="U1076" s="218"/>
      <c r="X1076" s="219"/>
      <c r="AA1076" s="56"/>
      <c r="AF1076" s="56"/>
      <c r="AG1076" s="14"/>
    </row>
    <row r="1077" ht="15.75" hidden="1" customHeight="1">
      <c r="B1077" s="216"/>
      <c r="C1077" s="216"/>
      <c r="D1077" s="56"/>
      <c r="E1077" s="56"/>
      <c r="F1077" s="56"/>
      <c r="H1077" s="218"/>
      <c r="I1077" s="218"/>
      <c r="J1077" s="218"/>
      <c r="K1077" s="218"/>
      <c r="L1077" s="218"/>
      <c r="M1077" s="218"/>
      <c r="N1077" s="218"/>
      <c r="O1077" s="218"/>
      <c r="P1077" s="218"/>
      <c r="Q1077" s="218"/>
      <c r="R1077" s="218"/>
      <c r="S1077" s="218"/>
      <c r="T1077" s="218"/>
      <c r="U1077" s="218"/>
      <c r="X1077" s="219"/>
      <c r="AA1077" s="56"/>
      <c r="AF1077" s="56"/>
      <c r="AG1077" s="14"/>
    </row>
    <row r="1078" ht="15.75" hidden="1" customHeight="1">
      <c r="B1078" s="216"/>
      <c r="C1078" s="216"/>
      <c r="D1078" s="56"/>
      <c r="E1078" s="56"/>
      <c r="F1078" s="56"/>
      <c r="H1078" s="218"/>
      <c r="I1078" s="218"/>
      <c r="J1078" s="218"/>
      <c r="K1078" s="218"/>
      <c r="L1078" s="218"/>
      <c r="M1078" s="218"/>
      <c r="N1078" s="218"/>
      <c r="O1078" s="218"/>
      <c r="P1078" s="218"/>
      <c r="Q1078" s="218"/>
      <c r="R1078" s="218"/>
      <c r="S1078" s="218"/>
      <c r="T1078" s="218"/>
      <c r="U1078" s="218"/>
      <c r="X1078" s="219"/>
      <c r="AA1078" s="56"/>
      <c r="AF1078" s="56"/>
      <c r="AG1078" s="14"/>
    </row>
    <row r="1079" ht="15.75" hidden="1" customHeight="1">
      <c r="B1079" s="216"/>
      <c r="C1079" s="216"/>
      <c r="D1079" s="56"/>
      <c r="E1079" s="56"/>
      <c r="F1079" s="56"/>
      <c r="H1079" s="218"/>
      <c r="I1079" s="218"/>
      <c r="J1079" s="218"/>
      <c r="K1079" s="218"/>
      <c r="L1079" s="218"/>
      <c r="M1079" s="218"/>
      <c r="N1079" s="218"/>
      <c r="O1079" s="218"/>
      <c r="P1079" s="218"/>
      <c r="Q1079" s="218"/>
      <c r="R1079" s="218"/>
      <c r="S1079" s="218"/>
      <c r="T1079" s="218"/>
      <c r="U1079" s="218"/>
      <c r="X1079" s="219"/>
      <c r="AA1079" s="56"/>
      <c r="AF1079" s="56"/>
      <c r="AG1079" s="14"/>
    </row>
    <row r="1080" ht="15.75" hidden="1" customHeight="1">
      <c r="B1080" s="216"/>
      <c r="C1080" s="216"/>
      <c r="D1080" s="56"/>
      <c r="E1080" s="56"/>
      <c r="F1080" s="56"/>
      <c r="H1080" s="218"/>
      <c r="I1080" s="218"/>
      <c r="J1080" s="218"/>
      <c r="K1080" s="218"/>
      <c r="L1080" s="218"/>
      <c r="M1080" s="218"/>
      <c r="N1080" s="218"/>
      <c r="O1080" s="218"/>
      <c r="P1080" s="218"/>
      <c r="Q1080" s="218"/>
      <c r="R1080" s="218"/>
      <c r="S1080" s="218"/>
      <c r="T1080" s="218"/>
      <c r="U1080" s="218"/>
      <c r="X1080" s="219"/>
      <c r="AA1080" s="56"/>
      <c r="AF1080" s="56"/>
      <c r="AG1080" s="14"/>
    </row>
    <row r="1081" ht="15.75" hidden="1" customHeight="1">
      <c r="B1081" s="216"/>
      <c r="C1081" s="216"/>
      <c r="D1081" s="56"/>
      <c r="E1081" s="56"/>
      <c r="F1081" s="56"/>
      <c r="H1081" s="218"/>
      <c r="I1081" s="218"/>
      <c r="J1081" s="218"/>
      <c r="K1081" s="218"/>
      <c r="L1081" s="218"/>
      <c r="M1081" s="218"/>
      <c r="N1081" s="218"/>
      <c r="O1081" s="218"/>
      <c r="P1081" s="218"/>
      <c r="Q1081" s="218"/>
      <c r="R1081" s="218"/>
      <c r="S1081" s="218"/>
      <c r="T1081" s="218"/>
      <c r="U1081" s="218"/>
      <c r="X1081" s="219"/>
      <c r="AA1081" s="56"/>
      <c r="AF1081" s="56"/>
      <c r="AG1081" s="14"/>
    </row>
    <row r="1082" ht="15.75" hidden="1" customHeight="1">
      <c r="B1082" s="216"/>
      <c r="C1082" s="216"/>
      <c r="D1082" s="56"/>
      <c r="E1082" s="56"/>
      <c r="F1082" s="56"/>
      <c r="H1082" s="218"/>
      <c r="I1082" s="218"/>
      <c r="J1082" s="218"/>
      <c r="K1082" s="218"/>
      <c r="L1082" s="218"/>
      <c r="M1082" s="218"/>
      <c r="N1082" s="218"/>
      <c r="O1082" s="218"/>
      <c r="P1082" s="218"/>
      <c r="Q1082" s="218"/>
      <c r="R1082" s="218"/>
      <c r="S1082" s="218"/>
      <c r="T1082" s="218"/>
      <c r="U1082" s="218"/>
      <c r="X1082" s="219"/>
      <c r="AA1082" s="56"/>
      <c r="AF1082" s="56"/>
      <c r="AG1082" s="14"/>
    </row>
    <row r="1083" ht="15.75" hidden="1" customHeight="1">
      <c r="B1083" s="216"/>
      <c r="C1083" s="216"/>
      <c r="D1083" s="56"/>
      <c r="E1083" s="56"/>
      <c r="F1083" s="56"/>
      <c r="H1083" s="218"/>
      <c r="I1083" s="218"/>
      <c r="J1083" s="218"/>
      <c r="K1083" s="218"/>
      <c r="L1083" s="218"/>
      <c r="M1083" s="218"/>
      <c r="N1083" s="218"/>
      <c r="O1083" s="218"/>
      <c r="P1083" s="218"/>
      <c r="Q1083" s="218"/>
      <c r="R1083" s="218"/>
      <c r="S1083" s="218"/>
      <c r="T1083" s="218"/>
      <c r="U1083" s="218"/>
      <c r="X1083" s="219"/>
      <c r="AA1083" s="56"/>
      <c r="AF1083" s="56"/>
      <c r="AG1083" s="14"/>
    </row>
    <row r="1084" ht="15.75" hidden="1" customHeight="1">
      <c r="B1084" s="216"/>
      <c r="C1084" s="216"/>
      <c r="D1084" s="56"/>
      <c r="E1084" s="56"/>
      <c r="F1084" s="56"/>
      <c r="H1084" s="218"/>
      <c r="I1084" s="218"/>
      <c r="J1084" s="218"/>
      <c r="K1084" s="218"/>
      <c r="L1084" s="218"/>
      <c r="M1084" s="218"/>
      <c r="N1084" s="218"/>
      <c r="O1084" s="218"/>
      <c r="P1084" s="218"/>
      <c r="Q1084" s="218"/>
      <c r="R1084" s="218"/>
      <c r="S1084" s="218"/>
      <c r="T1084" s="218"/>
      <c r="U1084" s="218"/>
      <c r="X1084" s="219"/>
      <c r="AA1084" s="56"/>
      <c r="AF1084" s="56"/>
      <c r="AG1084" s="14"/>
    </row>
    <row r="1085" ht="15.75" hidden="1" customHeight="1">
      <c r="B1085" s="216"/>
      <c r="C1085" s="216"/>
      <c r="D1085" s="56"/>
      <c r="E1085" s="56"/>
      <c r="F1085" s="56"/>
      <c r="H1085" s="218"/>
      <c r="I1085" s="218"/>
      <c r="J1085" s="218"/>
      <c r="K1085" s="218"/>
      <c r="L1085" s="218"/>
      <c r="M1085" s="218"/>
      <c r="N1085" s="218"/>
      <c r="O1085" s="218"/>
      <c r="P1085" s="218"/>
      <c r="Q1085" s="218"/>
      <c r="R1085" s="218"/>
      <c r="S1085" s="218"/>
      <c r="T1085" s="218"/>
      <c r="U1085" s="218"/>
      <c r="X1085" s="219"/>
      <c r="AA1085" s="56"/>
      <c r="AF1085" s="56"/>
      <c r="AG1085" s="14"/>
    </row>
    <row r="1086" ht="15.75" hidden="1" customHeight="1">
      <c r="B1086" s="216"/>
      <c r="C1086" s="216"/>
      <c r="D1086" s="56"/>
      <c r="E1086" s="56"/>
      <c r="F1086" s="56"/>
      <c r="H1086" s="218"/>
      <c r="I1086" s="218"/>
      <c r="J1086" s="218"/>
      <c r="K1086" s="218"/>
      <c r="L1086" s="218"/>
      <c r="M1086" s="218"/>
      <c r="N1086" s="218"/>
      <c r="O1086" s="218"/>
      <c r="P1086" s="218"/>
      <c r="Q1086" s="218"/>
      <c r="R1086" s="218"/>
      <c r="S1086" s="218"/>
      <c r="T1086" s="218"/>
      <c r="U1086" s="218"/>
      <c r="X1086" s="219"/>
      <c r="AA1086" s="56"/>
      <c r="AF1086" s="56"/>
      <c r="AG1086" s="14"/>
    </row>
    <row r="1087" ht="15.75" hidden="1" customHeight="1">
      <c r="B1087" s="216"/>
      <c r="C1087" s="216"/>
      <c r="D1087" s="56"/>
      <c r="E1087" s="56"/>
      <c r="F1087" s="56"/>
      <c r="H1087" s="218"/>
      <c r="I1087" s="218"/>
      <c r="J1087" s="218"/>
      <c r="K1087" s="218"/>
      <c r="L1087" s="218"/>
      <c r="M1087" s="218"/>
      <c r="N1087" s="218"/>
      <c r="O1087" s="218"/>
      <c r="P1087" s="218"/>
      <c r="Q1087" s="218"/>
      <c r="R1087" s="218"/>
      <c r="S1087" s="218"/>
      <c r="T1087" s="218"/>
      <c r="U1087" s="218"/>
      <c r="X1087" s="219"/>
      <c r="AA1087" s="56"/>
      <c r="AF1087" s="56"/>
      <c r="AG1087" s="14"/>
    </row>
    <row r="1088" ht="15.75" hidden="1" customHeight="1">
      <c r="B1088" s="216"/>
      <c r="C1088" s="216"/>
      <c r="D1088" s="56"/>
      <c r="E1088" s="56"/>
      <c r="F1088" s="56"/>
      <c r="H1088" s="218"/>
      <c r="I1088" s="218"/>
      <c r="J1088" s="218"/>
      <c r="K1088" s="218"/>
      <c r="L1088" s="218"/>
      <c r="M1088" s="218"/>
      <c r="N1088" s="218"/>
      <c r="O1088" s="218"/>
      <c r="P1088" s="218"/>
      <c r="Q1088" s="218"/>
      <c r="R1088" s="218"/>
      <c r="S1088" s="218"/>
      <c r="T1088" s="218"/>
      <c r="U1088" s="218"/>
      <c r="X1088" s="219"/>
      <c r="AA1088" s="56"/>
      <c r="AF1088" s="56"/>
      <c r="AG1088" s="14"/>
    </row>
    <row r="1089" ht="15.75" hidden="1" customHeight="1">
      <c r="B1089" s="216"/>
      <c r="C1089" s="216"/>
      <c r="D1089" s="56"/>
      <c r="E1089" s="56"/>
      <c r="F1089" s="56"/>
      <c r="H1089" s="218"/>
      <c r="I1089" s="218"/>
      <c r="J1089" s="218"/>
      <c r="K1089" s="218"/>
      <c r="L1089" s="218"/>
      <c r="M1089" s="218"/>
      <c r="N1089" s="218"/>
      <c r="O1089" s="218"/>
      <c r="P1089" s="218"/>
      <c r="Q1089" s="218"/>
      <c r="R1089" s="218"/>
      <c r="S1089" s="218"/>
      <c r="T1089" s="218"/>
      <c r="U1089" s="218"/>
      <c r="X1089" s="219"/>
      <c r="AA1089" s="56"/>
      <c r="AF1089" s="56"/>
      <c r="AG1089" s="14"/>
    </row>
    <row r="1090" ht="15.75" hidden="1" customHeight="1">
      <c r="B1090" s="216"/>
      <c r="C1090" s="216"/>
      <c r="D1090" s="56"/>
      <c r="E1090" s="56"/>
      <c r="F1090" s="56"/>
      <c r="H1090" s="218"/>
      <c r="I1090" s="218"/>
      <c r="J1090" s="218"/>
      <c r="K1090" s="218"/>
      <c r="L1090" s="218"/>
      <c r="M1090" s="218"/>
      <c r="N1090" s="218"/>
      <c r="O1090" s="218"/>
      <c r="P1090" s="218"/>
      <c r="Q1090" s="218"/>
      <c r="R1090" s="218"/>
      <c r="S1090" s="218"/>
      <c r="T1090" s="218"/>
      <c r="U1090" s="218"/>
      <c r="X1090" s="219"/>
      <c r="AA1090" s="56"/>
      <c r="AF1090" s="56"/>
      <c r="AG1090" s="14"/>
    </row>
    <row r="1091" ht="15.75" hidden="1" customHeight="1">
      <c r="B1091" s="216"/>
      <c r="C1091" s="216"/>
      <c r="D1091" s="56"/>
      <c r="E1091" s="56"/>
      <c r="F1091" s="56"/>
      <c r="H1091" s="218"/>
      <c r="I1091" s="218"/>
      <c r="J1091" s="218"/>
      <c r="K1091" s="218"/>
      <c r="L1091" s="218"/>
      <c r="M1091" s="218"/>
      <c r="N1091" s="218"/>
      <c r="O1091" s="218"/>
      <c r="P1091" s="218"/>
      <c r="Q1091" s="218"/>
      <c r="R1091" s="218"/>
      <c r="S1091" s="218"/>
      <c r="T1091" s="218"/>
      <c r="U1091" s="218"/>
      <c r="X1091" s="219"/>
      <c r="AA1091" s="56"/>
      <c r="AF1091" s="56"/>
      <c r="AG1091" s="14"/>
    </row>
    <row r="1092" ht="15.75" hidden="1" customHeight="1">
      <c r="B1092" s="216"/>
      <c r="C1092" s="216"/>
      <c r="D1092" s="56"/>
      <c r="E1092" s="56"/>
      <c r="F1092" s="56"/>
      <c r="H1092" s="218"/>
      <c r="I1092" s="218"/>
      <c r="J1092" s="218"/>
      <c r="K1092" s="218"/>
      <c r="L1092" s="218"/>
      <c r="M1092" s="218"/>
      <c r="N1092" s="218"/>
      <c r="O1092" s="218"/>
      <c r="P1092" s="218"/>
      <c r="Q1092" s="218"/>
      <c r="R1092" s="218"/>
      <c r="S1092" s="218"/>
      <c r="T1092" s="218"/>
      <c r="U1092" s="218"/>
      <c r="X1092" s="219"/>
      <c r="AA1092" s="56"/>
      <c r="AF1092" s="56"/>
      <c r="AG1092" s="14"/>
    </row>
    <row r="1093" ht="15.75" hidden="1" customHeight="1">
      <c r="B1093" s="216"/>
      <c r="C1093" s="216"/>
      <c r="D1093" s="56"/>
      <c r="E1093" s="56"/>
      <c r="F1093" s="56"/>
      <c r="H1093" s="218"/>
      <c r="I1093" s="218"/>
      <c r="J1093" s="218"/>
      <c r="K1093" s="218"/>
      <c r="L1093" s="218"/>
      <c r="M1093" s="218"/>
      <c r="N1093" s="218"/>
      <c r="O1093" s="218"/>
      <c r="P1093" s="218"/>
      <c r="Q1093" s="218"/>
      <c r="R1093" s="218"/>
      <c r="S1093" s="218"/>
      <c r="T1093" s="218"/>
      <c r="U1093" s="218"/>
      <c r="X1093" s="219"/>
      <c r="AA1093" s="56"/>
      <c r="AF1093" s="56"/>
      <c r="AG1093" s="14"/>
    </row>
    <row r="1094" ht="15.75" hidden="1" customHeight="1">
      <c r="B1094" s="216"/>
      <c r="C1094" s="216"/>
      <c r="D1094" s="56"/>
      <c r="E1094" s="56"/>
      <c r="F1094" s="56"/>
      <c r="H1094" s="218"/>
      <c r="I1094" s="218"/>
      <c r="J1094" s="218"/>
      <c r="K1094" s="218"/>
      <c r="L1094" s="218"/>
      <c r="M1094" s="218"/>
      <c r="N1094" s="218"/>
      <c r="O1094" s="218"/>
      <c r="P1094" s="218"/>
      <c r="Q1094" s="218"/>
      <c r="R1094" s="218"/>
      <c r="S1094" s="218"/>
      <c r="T1094" s="218"/>
      <c r="U1094" s="218"/>
      <c r="X1094" s="219"/>
      <c r="AA1094" s="56"/>
      <c r="AF1094" s="56"/>
      <c r="AG1094" s="14"/>
    </row>
    <row r="1095" ht="15.75" hidden="1" customHeight="1">
      <c r="B1095" s="216"/>
      <c r="C1095" s="216"/>
      <c r="D1095" s="56"/>
      <c r="E1095" s="56"/>
      <c r="F1095" s="56"/>
      <c r="H1095" s="218"/>
      <c r="I1095" s="218"/>
      <c r="J1095" s="218"/>
      <c r="K1095" s="218"/>
      <c r="L1095" s="218"/>
      <c r="M1095" s="218"/>
      <c r="N1095" s="218"/>
      <c r="O1095" s="218"/>
      <c r="P1095" s="218"/>
      <c r="Q1095" s="218"/>
      <c r="R1095" s="218"/>
      <c r="S1095" s="218"/>
      <c r="T1095" s="218"/>
      <c r="U1095" s="218"/>
      <c r="X1095" s="219"/>
      <c r="AA1095" s="56"/>
      <c r="AF1095" s="56"/>
      <c r="AG1095" s="14"/>
    </row>
    <row r="1096" ht="15.75" hidden="1" customHeight="1">
      <c r="B1096" s="216"/>
      <c r="C1096" s="216"/>
      <c r="D1096" s="56"/>
      <c r="E1096" s="56"/>
      <c r="F1096" s="56"/>
      <c r="H1096" s="218"/>
      <c r="I1096" s="218"/>
      <c r="J1096" s="218"/>
      <c r="K1096" s="218"/>
      <c r="L1096" s="218"/>
      <c r="M1096" s="218"/>
      <c r="N1096" s="218"/>
      <c r="O1096" s="218"/>
      <c r="P1096" s="218"/>
      <c r="Q1096" s="218"/>
      <c r="R1096" s="218"/>
      <c r="S1096" s="218"/>
      <c r="T1096" s="218"/>
      <c r="U1096" s="218"/>
      <c r="X1096" s="219"/>
      <c r="AA1096" s="56"/>
      <c r="AF1096" s="56"/>
      <c r="AG1096" s="14"/>
    </row>
    <row r="1097" ht="15.75" hidden="1" customHeight="1">
      <c r="B1097" s="216"/>
      <c r="C1097" s="216"/>
      <c r="D1097" s="56"/>
      <c r="E1097" s="56"/>
      <c r="F1097" s="56"/>
      <c r="H1097" s="218"/>
      <c r="I1097" s="218"/>
      <c r="J1097" s="218"/>
      <c r="K1097" s="218"/>
      <c r="L1097" s="218"/>
      <c r="M1097" s="218"/>
      <c r="N1097" s="218"/>
      <c r="O1097" s="218"/>
      <c r="P1097" s="218"/>
      <c r="Q1097" s="218"/>
      <c r="R1097" s="218"/>
      <c r="S1097" s="218"/>
      <c r="T1097" s="218"/>
      <c r="U1097" s="218"/>
      <c r="X1097" s="219"/>
      <c r="AA1097" s="56"/>
      <c r="AF1097" s="56"/>
      <c r="AG1097" s="14"/>
    </row>
    <row r="1098" ht="15.75" hidden="1" customHeight="1">
      <c r="B1098" s="216"/>
      <c r="C1098" s="216"/>
      <c r="D1098" s="56"/>
      <c r="E1098" s="56"/>
      <c r="F1098" s="56"/>
      <c r="H1098" s="218"/>
      <c r="I1098" s="218"/>
      <c r="J1098" s="218"/>
      <c r="K1098" s="218"/>
      <c r="L1098" s="218"/>
      <c r="M1098" s="218"/>
      <c r="N1098" s="218"/>
      <c r="O1098" s="218"/>
      <c r="P1098" s="218"/>
      <c r="Q1098" s="218"/>
      <c r="R1098" s="218"/>
      <c r="S1098" s="218"/>
      <c r="T1098" s="218"/>
      <c r="U1098" s="218"/>
      <c r="X1098" s="219"/>
      <c r="AA1098" s="56"/>
      <c r="AF1098" s="56"/>
      <c r="AG1098" s="14"/>
    </row>
    <row r="1099" ht="15.75" hidden="1" customHeight="1">
      <c r="B1099" s="216"/>
      <c r="C1099" s="216"/>
      <c r="D1099" s="56"/>
      <c r="E1099" s="56"/>
      <c r="F1099" s="56"/>
      <c r="H1099" s="218"/>
      <c r="I1099" s="218"/>
      <c r="J1099" s="218"/>
      <c r="K1099" s="218"/>
      <c r="L1099" s="218"/>
      <c r="M1099" s="218"/>
      <c r="N1099" s="218"/>
      <c r="O1099" s="218"/>
      <c r="P1099" s="218"/>
      <c r="Q1099" s="218"/>
      <c r="R1099" s="218"/>
      <c r="S1099" s="218"/>
      <c r="T1099" s="218"/>
      <c r="U1099" s="218"/>
      <c r="X1099" s="219"/>
      <c r="AA1099" s="56"/>
      <c r="AF1099" s="56"/>
      <c r="AG1099" s="14"/>
    </row>
    <row r="1100" ht="15.75" hidden="1" customHeight="1">
      <c r="B1100" s="216"/>
      <c r="C1100" s="216"/>
      <c r="D1100" s="56"/>
      <c r="E1100" s="56"/>
      <c r="F1100" s="56"/>
      <c r="H1100" s="218"/>
      <c r="I1100" s="218"/>
      <c r="J1100" s="218"/>
      <c r="K1100" s="218"/>
      <c r="L1100" s="218"/>
      <c r="M1100" s="218"/>
      <c r="N1100" s="218"/>
      <c r="O1100" s="218"/>
      <c r="P1100" s="218"/>
      <c r="Q1100" s="218"/>
      <c r="R1100" s="218"/>
      <c r="S1100" s="218"/>
      <c r="T1100" s="218"/>
      <c r="U1100" s="218"/>
      <c r="X1100" s="219"/>
      <c r="AA1100" s="56"/>
      <c r="AF1100" s="56"/>
      <c r="AG1100" s="14"/>
    </row>
    <row r="1101" ht="15.75" hidden="1" customHeight="1">
      <c r="B1101" s="216"/>
      <c r="C1101" s="216"/>
      <c r="D1101" s="56"/>
      <c r="E1101" s="56"/>
      <c r="F1101" s="56"/>
      <c r="H1101" s="218"/>
      <c r="I1101" s="218"/>
      <c r="J1101" s="218"/>
      <c r="K1101" s="218"/>
      <c r="L1101" s="218"/>
      <c r="M1101" s="218"/>
      <c r="N1101" s="218"/>
      <c r="O1101" s="218"/>
      <c r="P1101" s="218"/>
      <c r="Q1101" s="218"/>
      <c r="R1101" s="218"/>
      <c r="S1101" s="218"/>
      <c r="T1101" s="218"/>
      <c r="U1101" s="218"/>
      <c r="X1101" s="219"/>
      <c r="AA1101" s="56"/>
      <c r="AF1101" s="56"/>
      <c r="AG1101" s="14"/>
    </row>
    <row r="1102" ht="15.75" hidden="1" customHeight="1">
      <c r="B1102" s="216"/>
      <c r="C1102" s="216"/>
      <c r="D1102" s="56"/>
      <c r="E1102" s="56"/>
      <c r="F1102" s="56"/>
      <c r="H1102" s="218"/>
      <c r="I1102" s="218"/>
      <c r="J1102" s="218"/>
      <c r="K1102" s="218"/>
      <c r="L1102" s="218"/>
      <c r="M1102" s="218"/>
      <c r="N1102" s="218"/>
      <c r="O1102" s="218"/>
      <c r="P1102" s="218"/>
      <c r="Q1102" s="218"/>
      <c r="R1102" s="218"/>
      <c r="S1102" s="218"/>
      <c r="T1102" s="218"/>
      <c r="U1102" s="218"/>
      <c r="X1102" s="219"/>
      <c r="AA1102" s="56"/>
      <c r="AF1102" s="56"/>
      <c r="AG1102" s="14"/>
    </row>
    <row r="1103" ht="15.75" hidden="1" customHeight="1">
      <c r="B1103" s="216"/>
      <c r="C1103" s="216"/>
      <c r="D1103" s="56"/>
      <c r="E1103" s="56"/>
      <c r="F1103" s="56"/>
      <c r="H1103" s="218"/>
      <c r="I1103" s="218"/>
      <c r="J1103" s="218"/>
      <c r="K1103" s="218"/>
      <c r="L1103" s="218"/>
      <c r="M1103" s="218"/>
      <c r="N1103" s="218"/>
      <c r="O1103" s="218"/>
      <c r="P1103" s="218"/>
      <c r="Q1103" s="218"/>
      <c r="R1103" s="218"/>
      <c r="S1103" s="218"/>
      <c r="T1103" s="218"/>
      <c r="U1103" s="218"/>
      <c r="X1103" s="219"/>
      <c r="AA1103" s="56"/>
      <c r="AF1103" s="56"/>
      <c r="AG1103" s="14"/>
    </row>
    <row r="1104" ht="15.75" hidden="1" customHeight="1">
      <c r="B1104" s="216"/>
      <c r="C1104" s="216"/>
      <c r="D1104" s="56"/>
      <c r="E1104" s="56"/>
      <c r="F1104" s="56"/>
      <c r="H1104" s="218"/>
      <c r="I1104" s="218"/>
      <c r="J1104" s="218"/>
      <c r="K1104" s="218"/>
      <c r="L1104" s="218"/>
      <c r="M1104" s="218"/>
      <c r="N1104" s="218"/>
      <c r="O1104" s="218"/>
      <c r="P1104" s="218"/>
      <c r="Q1104" s="218"/>
      <c r="R1104" s="218"/>
      <c r="S1104" s="218"/>
      <c r="T1104" s="218"/>
      <c r="U1104" s="218"/>
      <c r="X1104" s="219"/>
      <c r="AA1104" s="56"/>
      <c r="AF1104" s="56"/>
      <c r="AG1104" s="14"/>
    </row>
    <row r="1105" ht="15.75" hidden="1" customHeight="1">
      <c r="B1105" s="216"/>
      <c r="C1105" s="216"/>
      <c r="D1105" s="56"/>
      <c r="E1105" s="56"/>
      <c r="F1105" s="56"/>
      <c r="H1105" s="218"/>
      <c r="I1105" s="218"/>
      <c r="J1105" s="218"/>
      <c r="K1105" s="218"/>
      <c r="L1105" s="218"/>
      <c r="M1105" s="218"/>
      <c r="N1105" s="218"/>
      <c r="O1105" s="218"/>
      <c r="P1105" s="218"/>
      <c r="Q1105" s="218"/>
      <c r="R1105" s="218"/>
      <c r="S1105" s="218"/>
      <c r="T1105" s="218"/>
      <c r="U1105" s="218"/>
      <c r="X1105" s="219"/>
      <c r="AA1105" s="56"/>
      <c r="AF1105" s="56"/>
      <c r="AG1105" s="14"/>
    </row>
    <row r="1106" ht="15.75" hidden="1" customHeight="1">
      <c r="B1106" s="216"/>
      <c r="C1106" s="216"/>
      <c r="D1106" s="56"/>
      <c r="E1106" s="56"/>
      <c r="F1106" s="56"/>
      <c r="H1106" s="218"/>
      <c r="I1106" s="218"/>
      <c r="J1106" s="218"/>
      <c r="K1106" s="218"/>
      <c r="L1106" s="218"/>
      <c r="M1106" s="218"/>
      <c r="N1106" s="218"/>
      <c r="O1106" s="218"/>
      <c r="P1106" s="218"/>
      <c r="Q1106" s="218"/>
      <c r="R1106" s="218"/>
      <c r="S1106" s="218"/>
      <c r="T1106" s="218"/>
      <c r="U1106" s="218"/>
      <c r="X1106" s="219"/>
      <c r="AA1106" s="56"/>
      <c r="AF1106" s="56"/>
      <c r="AG1106" s="14"/>
    </row>
    <row r="1107" ht="15.75" hidden="1" customHeight="1">
      <c r="B1107" s="216"/>
      <c r="C1107" s="216"/>
      <c r="D1107" s="56"/>
      <c r="E1107" s="56"/>
      <c r="F1107" s="56"/>
      <c r="H1107" s="218"/>
      <c r="I1107" s="218"/>
      <c r="J1107" s="218"/>
      <c r="K1107" s="218"/>
      <c r="L1107" s="218"/>
      <c r="M1107" s="218"/>
      <c r="N1107" s="218"/>
      <c r="O1107" s="218"/>
      <c r="P1107" s="218"/>
      <c r="Q1107" s="218"/>
      <c r="R1107" s="218"/>
      <c r="S1107" s="218"/>
      <c r="T1107" s="218"/>
      <c r="U1107" s="218"/>
      <c r="X1107" s="219"/>
      <c r="AA1107" s="56"/>
      <c r="AF1107" s="56"/>
      <c r="AG1107" s="14"/>
    </row>
    <row r="1108" ht="15.75" hidden="1" customHeight="1">
      <c r="B1108" s="216"/>
      <c r="C1108" s="216"/>
      <c r="D1108" s="56"/>
      <c r="E1108" s="56"/>
      <c r="F1108" s="56"/>
      <c r="H1108" s="218"/>
      <c r="I1108" s="218"/>
      <c r="J1108" s="218"/>
      <c r="K1108" s="218"/>
      <c r="L1108" s="218"/>
      <c r="M1108" s="218"/>
      <c r="N1108" s="218"/>
      <c r="O1108" s="218"/>
      <c r="P1108" s="218"/>
      <c r="Q1108" s="218"/>
      <c r="R1108" s="218"/>
      <c r="S1108" s="218"/>
      <c r="T1108" s="218"/>
      <c r="U1108" s="218"/>
      <c r="X1108" s="219"/>
      <c r="AA1108" s="56"/>
      <c r="AF1108" s="56"/>
      <c r="AG1108" s="14"/>
    </row>
    <row r="1109" ht="15.75" hidden="1" customHeight="1">
      <c r="B1109" s="216"/>
      <c r="C1109" s="216"/>
      <c r="D1109" s="56"/>
      <c r="E1109" s="56"/>
      <c r="F1109" s="56"/>
      <c r="H1109" s="218"/>
      <c r="I1109" s="218"/>
      <c r="J1109" s="218"/>
      <c r="K1109" s="218"/>
      <c r="L1109" s="218"/>
      <c r="M1109" s="218"/>
      <c r="N1109" s="218"/>
      <c r="O1109" s="218"/>
      <c r="P1109" s="218"/>
      <c r="Q1109" s="218"/>
      <c r="R1109" s="218"/>
      <c r="S1109" s="218"/>
      <c r="T1109" s="218"/>
      <c r="U1109" s="218"/>
      <c r="X1109" s="219"/>
      <c r="AA1109" s="56"/>
      <c r="AF1109" s="56"/>
      <c r="AG1109" s="14"/>
    </row>
    <row r="1110" ht="15.75" hidden="1" customHeight="1">
      <c r="B1110" s="216"/>
      <c r="C1110" s="216"/>
      <c r="D1110" s="56"/>
      <c r="E1110" s="56"/>
      <c r="F1110" s="56"/>
      <c r="H1110" s="218"/>
      <c r="I1110" s="218"/>
      <c r="J1110" s="218"/>
      <c r="K1110" s="218"/>
      <c r="L1110" s="218"/>
      <c r="M1110" s="218"/>
      <c r="N1110" s="218"/>
      <c r="O1110" s="218"/>
      <c r="P1110" s="218"/>
      <c r="Q1110" s="218"/>
      <c r="R1110" s="218"/>
      <c r="S1110" s="218"/>
      <c r="T1110" s="218"/>
      <c r="U1110" s="218"/>
      <c r="X1110" s="219"/>
      <c r="AA1110" s="56"/>
      <c r="AF1110" s="56"/>
      <c r="AG1110" s="14"/>
    </row>
    <row r="1111" ht="15.75" hidden="1" customHeight="1">
      <c r="B1111" s="216"/>
      <c r="C1111" s="216"/>
      <c r="D1111" s="56"/>
      <c r="E1111" s="56"/>
      <c r="F1111" s="56"/>
      <c r="H1111" s="218"/>
      <c r="I1111" s="218"/>
      <c r="J1111" s="218"/>
      <c r="K1111" s="218"/>
      <c r="L1111" s="218"/>
      <c r="M1111" s="218"/>
      <c r="N1111" s="218"/>
      <c r="O1111" s="218"/>
      <c r="P1111" s="218"/>
      <c r="Q1111" s="218"/>
      <c r="R1111" s="218"/>
      <c r="S1111" s="218"/>
      <c r="T1111" s="218"/>
      <c r="U1111" s="218"/>
      <c r="X1111" s="219"/>
      <c r="AA1111" s="56"/>
      <c r="AF1111" s="56"/>
      <c r="AG1111" s="14"/>
    </row>
    <row r="1112" ht="15.75" hidden="1" customHeight="1">
      <c r="B1112" s="216"/>
      <c r="C1112" s="216"/>
      <c r="D1112" s="56"/>
      <c r="E1112" s="56"/>
      <c r="F1112" s="56"/>
      <c r="H1112" s="218"/>
      <c r="I1112" s="218"/>
      <c r="J1112" s="218"/>
      <c r="K1112" s="218"/>
      <c r="L1112" s="218"/>
      <c r="M1112" s="218"/>
      <c r="N1112" s="218"/>
      <c r="O1112" s="218"/>
      <c r="P1112" s="218"/>
      <c r="Q1112" s="218"/>
      <c r="R1112" s="218"/>
      <c r="S1112" s="218"/>
      <c r="T1112" s="218"/>
      <c r="U1112" s="218"/>
      <c r="X1112" s="219"/>
      <c r="AA1112" s="56"/>
      <c r="AF1112" s="56"/>
      <c r="AG1112" s="14"/>
    </row>
    <row r="1113" ht="15.75" hidden="1" customHeight="1">
      <c r="B1113" s="216"/>
      <c r="C1113" s="216"/>
      <c r="D1113" s="56"/>
      <c r="E1113" s="56"/>
      <c r="F1113" s="56"/>
      <c r="H1113" s="218"/>
      <c r="I1113" s="218"/>
      <c r="J1113" s="218"/>
      <c r="K1113" s="218"/>
      <c r="L1113" s="218"/>
      <c r="M1113" s="218"/>
      <c r="N1113" s="218"/>
      <c r="O1113" s="218"/>
      <c r="P1113" s="218"/>
      <c r="Q1113" s="218"/>
      <c r="R1113" s="218"/>
      <c r="S1113" s="218"/>
      <c r="T1113" s="218"/>
      <c r="U1113" s="218"/>
      <c r="X1113" s="219"/>
      <c r="AA1113" s="56"/>
      <c r="AF1113" s="56"/>
      <c r="AG1113" s="14"/>
    </row>
    <row r="1114" ht="15.75" hidden="1" customHeight="1">
      <c r="B1114" s="216"/>
      <c r="C1114" s="216"/>
      <c r="D1114" s="56"/>
      <c r="E1114" s="56"/>
      <c r="F1114" s="56"/>
      <c r="H1114" s="218"/>
      <c r="I1114" s="218"/>
      <c r="J1114" s="218"/>
      <c r="K1114" s="218"/>
      <c r="L1114" s="218"/>
      <c r="M1114" s="218"/>
      <c r="N1114" s="218"/>
      <c r="O1114" s="218"/>
      <c r="P1114" s="218"/>
      <c r="Q1114" s="218"/>
      <c r="R1114" s="218"/>
      <c r="S1114" s="218"/>
      <c r="T1114" s="218"/>
      <c r="U1114" s="218"/>
      <c r="X1114" s="219"/>
      <c r="AA1114" s="56"/>
      <c r="AF1114" s="56"/>
      <c r="AG1114" s="14"/>
    </row>
    <row r="1115" ht="15.75" hidden="1" customHeight="1">
      <c r="B1115" s="216"/>
      <c r="C1115" s="216"/>
      <c r="D1115" s="56"/>
      <c r="E1115" s="56"/>
      <c r="F1115" s="56"/>
      <c r="H1115" s="218"/>
      <c r="I1115" s="218"/>
      <c r="J1115" s="218"/>
      <c r="K1115" s="218"/>
      <c r="L1115" s="218"/>
      <c r="M1115" s="218"/>
      <c r="N1115" s="218"/>
      <c r="O1115" s="218"/>
      <c r="P1115" s="218"/>
      <c r="Q1115" s="218"/>
      <c r="R1115" s="218"/>
      <c r="S1115" s="218"/>
      <c r="T1115" s="218"/>
      <c r="U1115" s="218"/>
      <c r="X1115" s="219"/>
      <c r="AA1115" s="56"/>
      <c r="AF1115" s="56"/>
      <c r="AG1115" s="14"/>
    </row>
    <row r="1116" ht="15.75" hidden="1" customHeight="1">
      <c r="B1116" s="216"/>
      <c r="C1116" s="216"/>
      <c r="D1116" s="56"/>
      <c r="E1116" s="56"/>
      <c r="F1116" s="56"/>
      <c r="H1116" s="218"/>
      <c r="I1116" s="218"/>
      <c r="J1116" s="218"/>
      <c r="K1116" s="218"/>
      <c r="L1116" s="218"/>
      <c r="M1116" s="218"/>
      <c r="N1116" s="218"/>
      <c r="O1116" s="218"/>
      <c r="P1116" s="218"/>
      <c r="Q1116" s="218"/>
      <c r="R1116" s="218"/>
      <c r="S1116" s="218"/>
      <c r="T1116" s="218"/>
      <c r="U1116" s="218"/>
      <c r="X1116" s="219"/>
      <c r="AA1116" s="56"/>
      <c r="AF1116" s="56"/>
      <c r="AG1116" s="14"/>
    </row>
    <row r="1117" ht="15.75" hidden="1" customHeight="1">
      <c r="B1117" s="216"/>
      <c r="C1117" s="216"/>
      <c r="D1117" s="56"/>
      <c r="E1117" s="56"/>
      <c r="F1117" s="56"/>
      <c r="H1117" s="218"/>
      <c r="I1117" s="218"/>
      <c r="J1117" s="218"/>
      <c r="K1117" s="218"/>
      <c r="L1117" s="218"/>
      <c r="M1117" s="218"/>
      <c r="N1117" s="218"/>
      <c r="O1117" s="218"/>
      <c r="P1117" s="218"/>
      <c r="Q1117" s="218"/>
      <c r="R1117" s="218"/>
      <c r="S1117" s="218"/>
      <c r="T1117" s="218"/>
      <c r="U1117" s="218"/>
      <c r="X1117" s="219"/>
      <c r="AA1117" s="56"/>
      <c r="AF1117" s="56"/>
      <c r="AG1117" s="14"/>
    </row>
    <row r="1118" ht="15.75" hidden="1" customHeight="1">
      <c r="B1118" s="216"/>
      <c r="C1118" s="216"/>
      <c r="D1118" s="56"/>
      <c r="E1118" s="56"/>
      <c r="F1118" s="56"/>
      <c r="H1118" s="218"/>
      <c r="I1118" s="218"/>
      <c r="J1118" s="218"/>
      <c r="K1118" s="218"/>
      <c r="L1118" s="218"/>
      <c r="M1118" s="218"/>
      <c r="N1118" s="218"/>
      <c r="O1118" s="218"/>
      <c r="P1118" s="218"/>
      <c r="Q1118" s="218"/>
      <c r="R1118" s="218"/>
      <c r="S1118" s="218"/>
      <c r="T1118" s="218"/>
      <c r="U1118" s="218"/>
      <c r="X1118" s="219"/>
      <c r="AA1118" s="56"/>
      <c r="AF1118" s="56"/>
      <c r="AG1118" s="14"/>
    </row>
    <row r="1119" ht="15.75" hidden="1" customHeight="1">
      <c r="B1119" s="216"/>
      <c r="C1119" s="216"/>
      <c r="D1119" s="56"/>
      <c r="E1119" s="56"/>
      <c r="F1119" s="56"/>
      <c r="H1119" s="218"/>
      <c r="I1119" s="218"/>
      <c r="J1119" s="218"/>
      <c r="K1119" s="218"/>
      <c r="L1119" s="218"/>
      <c r="M1119" s="218"/>
      <c r="N1119" s="218"/>
      <c r="O1119" s="218"/>
      <c r="P1119" s="218"/>
      <c r="Q1119" s="218"/>
      <c r="R1119" s="218"/>
      <c r="S1119" s="218"/>
      <c r="T1119" s="218"/>
      <c r="U1119" s="218"/>
      <c r="X1119" s="219"/>
      <c r="AA1119" s="56"/>
      <c r="AF1119" s="56"/>
      <c r="AG1119" s="14"/>
    </row>
    <row r="1120" ht="15.75" hidden="1" customHeight="1">
      <c r="B1120" s="216"/>
      <c r="C1120" s="216"/>
      <c r="D1120" s="56"/>
      <c r="E1120" s="56"/>
      <c r="F1120" s="56"/>
      <c r="H1120" s="218"/>
      <c r="I1120" s="218"/>
      <c r="J1120" s="218"/>
      <c r="K1120" s="218"/>
      <c r="L1120" s="218"/>
      <c r="M1120" s="218"/>
      <c r="N1120" s="218"/>
      <c r="O1120" s="218"/>
      <c r="P1120" s="218"/>
      <c r="Q1120" s="218"/>
      <c r="R1120" s="218"/>
      <c r="S1120" s="218"/>
      <c r="T1120" s="218"/>
      <c r="U1120" s="218"/>
      <c r="X1120" s="219"/>
      <c r="AA1120" s="56"/>
      <c r="AF1120" s="56"/>
      <c r="AG1120" s="14"/>
    </row>
    <row r="1121" ht="15.75" hidden="1" customHeight="1">
      <c r="B1121" s="216"/>
      <c r="C1121" s="216"/>
      <c r="D1121" s="56"/>
      <c r="E1121" s="56"/>
      <c r="F1121" s="56"/>
      <c r="H1121" s="218"/>
      <c r="I1121" s="218"/>
      <c r="J1121" s="218"/>
      <c r="K1121" s="218"/>
      <c r="L1121" s="218"/>
      <c r="M1121" s="218"/>
      <c r="N1121" s="218"/>
      <c r="O1121" s="218"/>
      <c r="P1121" s="218"/>
      <c r="Q1121" s="218"/>
      <c r="R1121" s="218"/>
      <c r="S1121" s="218"/>
      <c r="T1121" s="218"/>
      <c r="U1121" s="218"/>
      <c r="X1121" s="219"/>
      <c r="AA1121" s="56"/>
      <c r="AF1121" s="56"/>
      <c r="AG1121" s="14"/>
    </row>
    <row r="1122" ht="15.75" hidden="1" customHeight="1">
      <c r="B1122" s="216"/>
      <c r="C1122" s="216"/>
      <c r="D1122" s="56"/>
      <c r="E1122" s="56"/>
      <c r="F1122" s="56"/>
      <c r="H1122" s="218"/>
      <c r="I1122" s="218"/>
      <c r="J1122" s="218"/>
      <c r="K1122" s="218"/>
      <c r="L1122" s="218"/>
      <c r="M1122" s="218"/>
      <c r="N1122" s="218"/>
      <c r="O1122" s="218"/>
      <c r="P1122" s="218"/>
      <c r="Q1122" s="218"/>
      <c r="R1122" s="218"/>
      <c r="S1122" s="218"/>
      <c r="T1122" s="218"/>
      <c r="U1122" s="218"/>
      <c r="X1122" s="219"/>
      <c r="AA1122" s="56"/>
      <c r="AF1122" s="56"/>
      <c r="AG1122" s="14"/>
    </row>
    <row r="1123" ht="15.75" hidden="1" customHeight="1">
      <c r="B1123" s="216"/>
      <c r="C1123" s="216"/>
      <c r="D1123" s="56"/>
      <c r="E1123" s="56"/>
      <c r="F1123" s="56"/>
      <c r="H1123" s="218"/>
      <c r="I1123" s="218"/>
      <c r="J1123" s="218"/>
      <c r="K1123" s="218"/>
      <c r="L1123" s="218"/>
      <c r="M1123" s="218"/>
      <c r="N1123" s="218"/>
      <c r="O1123" s="218"/>
      <c r="P1123" s="218"/>
      <c r="Q1123" s="218"/>
      <c r="R1123" s="218"/>
      <c r="S1123" s="218"/>
      <c r="T1123" s="218"/>
      <c r="U1123" s="218"/>
      <c r="X1123" s="219"/>
      <c r="AA1123" s="56"/>
      <c r="AF1123" s="56"/>
      <c r="AG1123" s="14"/>
    </row>
    <row r="1124" ht="15.75" hidden="1" customHeight="1">
      <c r="B1124" s="216"/>
      <c r="C1124" s="216"/>
      <c r="D1124" s="56"/>
      <c r="E1124" s="56"/>
      <c r="F1124" s="56"/>
      <c r="H1124" s="218"/>
      <c r="I1124" s="218"/>
      <c r="J1124" s="218"/>
      <c r="K1124" s="218"/>
      <c r="L1124" s="218"/>
      <c r="M1124" s="218"/>
      <c r="N1124" s="218"/>
      <c r="O1124" s="218"/>
      <c r="P1124" s="218"/>
      <c r="Q1124" s="218"/>
      <c r="R1124" s="218"/>
      <c r="S1124" s="218"/>
      <c r="T1124" s="218"/>
      <c r="U1124" s="218"/>
      <c r="X1124" s="219"/>
      <c r="AA1124" s="56"/>
      <c r="AF1124" s="56"/>
      <c r="AG1124" s="14"/>
    </row>
    <row r="1125" ht="15.75" hidden="1" customHeight="1">
      <c r="B1125" s="216"/>
      <c r="C1125" s="216"/>
      <c r="D1125" s="56"/>
      <c r="E1125" s="56"/>
      <c r="F1125" s="56"/>
      <c r="H1125" s="218"/>
      <c r="I1125" s="218"/>
      <c r="J1125" s="218"/>
      <c r="K1125" s="218"/>
      <c r="L1125" s="218"/>
      <c r="M1125" s="218"/>
      <c r="N1125" s="218"/>
      <c r="O1125" s="218"/>
      <c r="P1125" s="218"/>
      <c r="Q1125" s="218"/>
      <c r="R1125" s="218"/>
      <c r="S1125" s="218"/>
      <c r="T1125" s="218"/>
      <c r="U1125" s="218"/>
      <c r="X1125" s="219"/>
      <c r="AA1125" s="56"/>
      <c r="AF1125" s="56"/>
      <c r="AG1125" s="14"/>
    </row>
    <row r="1126" ht="15.75" hidden="1" customHeight="1">
      <c r="B1126" s="216"/>
      <c r="C1126" s="216"/>
      <c r="D1126" s="56"/>
      <c r="E1126" s="56"/>
      <c r="F1126" s="56"/>
      <c r="H1126" s="218"/>
      <c r="I1126" s="218"/>
      <c r="J1126" s="218"/>
      <c r="K1126" s="218"/>
      <c r="L1126" s="218"/>
      <c r="M1126" s="218"/>
      <c r="N1126" s="218"/>
      <c r="O1126" s="218"/>
      <c r="P1126" s="218"/>
      <c r="Q1126" s="218"/>
      <c r="R1126" s="218"/>
      <c r="S1126" s="218"/>
      <c r="T1126" s="218"/>
      <c r="U1126" s="218"/>
      <c r="X1126" s="219"/>
      <c r="AA1126" s="56"/>
      <c r="AF1126" s="56"/>
      <c r="AG1126" s="14"/>
    </row>
    <row r="1127" ht="15.75" hidden="1" customHeight="1">
      <c r="B1127" s="216"/>
      <c r="C1127" s="216"/>
      <c r="D1127" s="56"/>
      <c r="E1127" s="56"/>
      <c r="F1127" s="56"/>
      <c r="H1127" s="218"/>
      <c r="I1127" s="218"/>
      <c r="J1127" s="218"/>
      <c r="K1127" s="218"/>
      <c r="L1127" s="218"/>
      <c r="M1127" s="218"/>
      <c r="N1127" s="218"/>
      <c r="O1127" s="218"/>
      <c r="P1127" s="218"/>
      <c r="Q1127" s="218"/>
      <c r="R1127" s="218"/>
      <c r="S1127" s="218"/>
      <c r="T1127" s="218"/>
      <c r="U1127" s="218"/>
      <c r="X1127" s="219"/>
      <c r="AA1127" s="56"/>
      <c r="AF1127" s="56"/>
      <c r="AG1127" s="14"/>
    </row>
    <row r="1128" ht="15.75" hidden="1" customHeight="1">
      <c r="B1128" s="216"/>
      <c r="C1128" s="216"/>
      <c r="D1128" s="56"/>
      <c r="E1128" s="56"/>
      <c r="F1128" s="56"/>
      <c r="H1128" s="218"/>
      <c r="I1128" s="218"/>
      <c r="J1128" s="218"/>
      <c r="K1128" s="218"/>
      <c r="L1128" s="218"/>
      <c r="M1128" s="218"/>
      <c r="N1128" s="218"/>
      <c r="O1128" s="218"/>
      <c r="P1128" s="218"/>
      <c r="Q1128" s="218"/>
      <c r="R1128" s="218"/>
      <c r="S1128" s="218"/>
      <c r="T1128" s="218"/>
      <c r="U1128" s="218"/>
      <c r="X1128" s="219"/>
      <c r="AA1128" s="56"/>
      <c r="AF1128" s="56"/>
      <c r="AG1128" s="14"/>
    </row>
    <row r="1129" ht="15.75" hidden="1" customHeight="1">
      <c r="B1129" s="216"/>
      <c r="C1129" s="216"/>
      <c r="D1129" s="56"/>
      <c r="E1129" s="56"/>
      <c r="F1129" s="56"/>
      <c r="H1129" s="218"/>
      <c r="I1129" s="218"/>
      <c r="J1129" s="218"/>
      <c r="K1129" s="218"/>
      <c r="L1129" s="218"/>
      <c r="M1129" s="218"/>
      <c r="N1129" s="218"/>
      <c r="O1129" s="218"/>
      <c r="P1129" s="218"/>
      <c r="Q1129" s="218"/>
      <c r="R1129" s="218"/>
      <c r="S1129" s="218"/>
      <c r="T1129" s="218"/>
      <c r="U1129" s="218"/>
      <c r="X1129" s="219"/>
      <c r="AA1129" s="56"/>
      <c r="AF1129" s="56"/>
      <c r="AG1129" s="14"/>
    </row>
    <row r="1130" ht="15.75" hidden="1" customHeight="1">
      <c r="B1130" s="216"/>
      <c r="C1130" s="216"/>
      <c r="D1130" s="56"/>
      <c r="E1130" s="56"/>
      <c r="F1130" s="56"/>
      <c r="H1130" s="218"/>
      <c r="I1130" s="218"/>
      <c r="J1130" s="218"/>
      <c r="K1130" s="218"/>
      <c r="L1130" s="218"/>
      <c r="M1130" s="218"/>
      <c r="N1130" s="218"/>
      <c r="O1130" s="218"/>
      <c r="P1130" s="218"/>
      <c r="Q1130" s="218"/>
      <c r="R1130" s="218"/>
      <c r="S1130" s="218"/>
      <c r="T1130" s="218"/>
      <c r="U1130" s="218"/>
      <c r="X1130" s="219"/>
      <c r="AA1130" s="56"/>
      <c r="AF1130" s="56"/>
      <c r="AG1130" s="14"/>
    </row>
    <row r="1131" ht="15.75" hidden="1" customHeight="1">
      <c r="B1131" s="216"/>
      <c r="C1131" s="216"/>
      <c r="D1131" s="56"/>
      <c r="E1131" s="56"/>
      <c r="F1131" s="56"/>
      <c r="H1131" s="218"/>
      <c r="I1131" s="218"/>
      <c r="J1131" s="218"/>
      <c r="K1131" s="218"/>
      <c r="L1131" s="218"/>
      <c r="M1131" s="218"/>
      <c r="N1131" s="218"/>
      <c r="O1131" s="218"/>
      <c r="P1131" s="218"/>
      <c r="Q1131" s="218"/>
      <c r="R1131" s="218"/>
      <c r="S1131" s="218"/>
      <c r="T1131" s="218"/>
      <c r="U1131" s="218"/>
      <c r="X1131" s="219"/>
      <c r="AA1131" s="56"/>
      <c r="AF1131" s="56"/>
      <c r="AG1131" s="14"/>
    </row>
    <row r="1132" ht="15.75" hidden="1" customHeight="1">
      <c r="B1132" s="216"/>
      <c r="C1132" s="216"/>
      <c r="D1132" s="56"/>
      <c r="E1132" s="56"/>
      <c r="F1132" s="56"/>
      <c r="H1132" s="218"/>
      <c r="I1132" s="218"/>
      <c r="J1132" s="218"/>
      <c r="K1132" s="218"/>
      <c r="L1132" s="218"/>
      <c r="M1132" s="218"/>
      <c r="N1132" s="218"/>
      <c r="O1132" s="218"/>
      <c r="P1132" s="218"/>
      <c r="Q1132" s="218"/>
      <c r="R1132" s="218"/>
      <c r="S1132" s="218"/>
      <c r="T1132" s="218"/>
      <c r="U1132" s="218"/>
      <c r="X1132" s="219"/>
      <c r="AA1132" s="56"/>
      <c r="AF1132" s="56"/>
      <c r="AG1132" s="14"/>
    </row>
    <row r="1133" ht="15.75" hidden="1" customHeight="1">
      <c r="B1133" s="216"/>
      <c r="C1133" s="216"/>
      <c r="D1133" s="56"/>
      <c r="E1133" s="56"/>
      <c r="F1133" s="56"/>
      <c r="H1133" s="218"/>
      <c r="I1133" s="218"/>
      <c r="J1133" s="218"/>
      <c r="K1133" s="218"/>
      <c r="L1133" s="218"/>
      <c r="M1133" s="218"/>
      <c r="N1133" s="218"/>
      <c r="O1133" s="218"/>
      <c r="P1133" s="218"/>
      <c r="Q1133" s="218"/>
      <c r="R1133" s="218"/>
      <c r="S1133" s="218"/>
      <c r="T1133" s="218"/>
      <c r="U1133" s="218"/>
      <c r="X1133" s="219"/>
      <c r="AA1133" s="56"/>
      <c r="AF1133" s="56"/>
      <c r="AG1133" s="14"/>
    </row>
    <row r="1134" ht="15.75" hidden="1" customHeight="1">
      <c r="B1134" s="216"/>
      <c r="C1134" s="216"/>
      <c r="D1134" s="56"/>
      <c r="E1134" s="56"/>
      <c r="F1134" s="56"/>
      <c r="H1134" s="218"/>
      <c r="I1134" s="218"/>
      <c r="J1134" s="218"/>
      <c r="K1134" s="218"/>
      <c r="L1134" s="218"/>
      <c r="M1134" s="218"/>
      <c r="N1134" s="218"/>
      <c r="O1134" s="218"/>
      <c r="P1134" s="218"/>
      <c r="Q1134" s="218"/>
      <c r="R1134" s="218"/>
      <c r="S1134" s="218"/>
      <c r="T1134" s="218"/>
      <c r="U1134" s="218"/>
      <c r="X1134" s="219"/>
      <c r="AA1134" s="56"/>
      <c r="AF1134" s="56"/>
      <c r="AG1134" s="14"/>
    </row>
    <row r="1135" ht="15.75" hidden="1" customHeight="1">
      <c r="B1135" s="216"/>
      <c r="C1135" s="216"/>
      <c r="D1135" s="56"/>
      <c r="E1135" s="56"/>
      <c r="F1135" s="56"/>
      <c r="H1135" s="218"/>
      <c r="I1135" s="218"/>
      <c r="J1135" s="218"/>
      <c r="K1135" s="218"/>
      <c r="L1135" s="218"/>
      <c r="M1135" s="218"/>
      <c r="N1135" s="218"/>
      <c r="O1135" s="218"/>
      <c r="P1135" s="218"/>
      <c r="Q1135" s="218"/>
      <c r="R1135" s="218"/>
      <c r="S1135" s="218"/>
      <c r="T1135" s="218"/>
      <c r="U1135" s="218"/>
      <c r="X1135" s="219"/>
      <c r="AA1135" s="56"/>
      <c r="AF1135" s="56"/>
      <c r="AG1135" s="14"/>
    </row>
    <row r="1136" ht="15.75" hidden="1" customHeight="1">
      <c r="B1136" s="216"/>
      <c r="C1136" s="216"/>
      <c r="D1136" s="56"/>
      <c r="E1136" s="56"/>
      <c r="F1136" s="56"/>
      <c r="H1136" s="218"/>
      <c r="I1136" s="218"/>
      <c r="J1136" s="218"/>
      <c r="K1136" s="218"/>
      <c r="L1136" s="218"/>
      <c r="M1136" s="218"/>
      <c r="N1136" s="218"/>
      <c r="O1136" s="218"/>
      <c r="P1136" s="218"/>
      <c r="Q1136" s="218"/>
      <c r="R1136" s="218"/>
      <c r="S1136" s="218"/>
      <c r="T1136" s="218"/>
      <c r="U1136" s="218"/>
      <c r="X1136" s="219"/>
      <c r="AA1136" s="56"/>
      <c r="AF1136" s="56"/>
      <c r="AG1136" s="14"/>
    </row>
    <row r="1137" ht="15.75" hidden="1" customHeight="1">
      <c r="B1137" s="216"/>
      <c r="C1137" s="216"/>
      <c r="D1137" s="56"/>
      <c r="E1137" s="56"/>
      <c r="F1137" s="56"/>
      <c r="H1137" s="218"/>
      <c r="I1137" s="218"/>
      <c r="J1137" s="218"/>
      <c r="K1137" s="218"/>
      <c r="L1137" s="218"/>
      <c r="M1137" s="218"/>
      <c r="N1137" s="218"/>
      <c r="O1137" s="218"/>
      <c r="P1137" s="218"/>
      <c r="Q1137" s="218"/>
      <c r="R1137" s="218"/>
      <c r="S1137" s="218"/>
      <c r="T1137" s="218"/>
      <c r="U1137" s="218"/>
      <c r="X1137" s="219"/>
      <c r="AA1137" s="56"/>
      <c r="AF1137" s="56"/>
      <c r="AG1137" s="14"/>
    </row>
    <row r="1138" ht="15.75" hidden="1" customHeight="1">
      <c r="B1138" s="216"/>
      <c r="C1138" s="216"/>
      <c r="D1138" s="56"/>
      <c r="E1138" s="56"/>
      <c r="F1138" s="56"/>
      <c r="H1138" s="218"/>
      <c r="I1138" s="218"/>
      <c r="J1138" s="218"/>
      <c r="K1138" s="218"/>
      <c r="L1138" s="218"/>
      <c r="M1138" s="218"/>
      <c r="N1138" s="218"/>
      <c r="O1138" s="218"/>
      <c r="P1138" s="218"/>
      <c r="Q1138" s="218"/>
      <c r="R1138" s="218"/>
      <c r="S1138" s="218"/>
      <c r="T1138" s="218"/>
      <c r="U1138" s="218"/>
      <c r="X1138" s="219"/>
      <c r="AA1138" s="56"/>
      <c r="AF1138" s="56"/>
      <c r="AG1138" s="14"/>
    </row>
    <row r="1139" ht="15.75" hidden="1" customHeight="1">
      <c r="B1139" s="216"/>
      <c r="C1139" s="216"/>
      <c r="D1139" s="56"/>
      <c r="E1139" s="56"/>
      <c r="F1139" s="56"/>
      <c r="H1139" s="218"/>
      <c r="I1139" s="218"/>
      <c r="J1139" s="218"/>
      <c r="K1139" s="218"/>
      <c r="L1139" s="218"/>
      <c r="M1139" s="218"/>
      <c r="N1139" s="218"/>
      <c r="O1139" s="218"/>
      <c r="P1139" s="218"/>
      <c r="Q1139" s="218"/>
      <c r="R1139" s="218"/>
      <c r="S1139" s="218"/>
      <c r="T1139" s="218"/>
      <c r="U1139" s="218"/>
      <c r="X1139" s="219"/>
      <c r="AA1139" s="56"/>
      <c r="AF1139" s="56"/>
      <c r="AG1139" s="14"/>
    </row>
    <row r="1140" ht="15.75" hidden="1" customHeight="1">
      <c r="B1140" s="216"/>
      <c r="C1140" s="216"/>
      <c r="D1140" s="56"/>
      <c r="E1140" s="56"/>
      <c r="F1140" s="56"/>
      <c r="H1140" s="218"/>
      <c r="I1140" s="218"/>
      <c r="J1140" s="218"/>
      <c r="K1140" s="218"/>
      <c r="L1140" s="218"/>
      <c r="M1140" s="218"/>
      <c r="N1140" s="218"/>
      <c r="O1140" s="218"/>
      <c r="P1140" s="218"/>
      <c r="Q1140" s="218"/>
      <c r="R1140" s="218"/>
      <c r="S1140" s="218"/>
      <c r="T1140" s="218"/>
      <c r="U1140" s="218"/>
      <c r="X1140" s="219"/>
      <c r="AA1140" s="56"/>
      <c r="AF1140" s="56"/>
      <c r="AG1140" s="14"/>
    </row>
    <row r="1141" ht="15.75" hidden="1" customHeight="1">
      <c r="B1141" s="216"/>
      <c r="C1141" s="216"/>
      <c r="D1141" s="56"/>
      <c r="E1141" s="56"/>
      <c r="F1141" s="56"/>
      <c r="H1141" s="218"/>
      <c r="I1141" s="218"/>
      <c r="J1141" s="218"/>
      <c r="K1141" s="218"/>
      <c r="L1141" s="218"/>
      <c r="M1141" s="218"/>
      <c r="N1141" s="218"/>
      <c r="O1141" s="218"/>
      <c r="P1141" s="218"/>
      <c r="Q1141" s="218"/>
      <c r="R1141" s="218"/>
      <c r="S1141" s="218"/>
      <c r="T1141" s="218"/>
      <c r="U1141" s="218"/>
      <c r="X1141" s="219"/>
      <c r="AA1141" s="56"/>
      <c r="AF1141" s="56"/>
      <c r="AG1141" s="14"/>
    </row>
    <row r="1142" ht="15.75" hidden="1" customHeight="1">
      <c r="B1142" s="216"/>
      <c r="C1142" s="216"/>
      <c r="D1142" s="56"/>
      <c r="E1142" s="56"/>
      <c r="F1142" s="56"/>
      <c r="H1142" s="218"/>
      <c r="I1142" s="218"/>
      <c r="J1142" s="218"/>
      <c r="K1142" s="218"/>
      <c r="L1142" s="218"/>
      <c r="M1142" s="218"/>
      <c r="N1142" s="218"/>
      <c r="O1142" s="218"/>
      <c r="P1142" s="218"/>
      <c r="Q1142" s="218"/>
      <c r="R1142" s="218"/>
      <c r="S1142" s="218"/>
      <c r="T1142" s="218"/>
      <c r="U1142" s="218"/>
      <c r="X1142" s="219"/>
      <c r="AA1142" s="56"/>
      <c r="AF1142" s="56"/>
      <c r="AG1142" s="14"/>
    </row>
    <row r="1143" ht="15.75" hidden="1" customHeight="1">
      <c r="B1143" s="216"/>
      <c r="C1143" s="216"/>
      <c r="D1143" s="56"/>
      <c r="E1143" s="56"/>
      <c r="F1143" s="56"/>
      <c r="H1143" s="218"/>
      <c r="I1143" s="218"/>
      <c r="J1143" s="218"/>
      <c r="K1143" s="218"/>
      <c r="L1143" s="218"/>
      <c r="M1143" s="218"/>
      <c r="N1143" s="218"/>
      <c r="O1143" s="218"/>
      <c r="P1143" s="218"/>
      <c r="Q1143" s="218"/>
      <c r="R1143" s="218"/>
      <c r="S1143" s="218"/>
      <c r="T1143" s="218"/>
      <c r="U1143" s="218"/>
      <c r="X1143" s="219"/>
      <c r="AA1143" s="56"/>
      <c r="AF1143" s="56"/>
      <c r="AG1143" s="14"/>
    </row>
    <row r="1144" ht="15.75" hidden="1" customHeight="1">
      <c r="B1144" s="216"/>
      <c r="C1144" s="216"/>
      <c r="D1144" s="56"/>
      <c r="E1144" s="56"/>
      <c r="F1144" s="56"/>
      <c r="H1144" s="218"/>
      <c r="I1144" s="218"/>
      <c r="J1144" s="218"/>
      <c r="K1144" s="218"/>
      <c r="L1144" s="218"/>
      <c r="M1144" s="218"/>
      <c r="N1144" s="218"/>
      <c r="O1144" s="218"/>
      <c r="P1144" s="218"/>
      <c r="Q1144" s="218"/>
      <c r="R1144" s="218"/>
      <c r="S1144" s="218"/>
      <c r="T1144" s="218"/>
      <c r="U1144" s="218"/>
      <c r="X1144" s="219"/>
      <c r="AA1144" s="56"/>
      <c r="AF1144" s="56"/>
      <c r="AG1144" s="14"/>
    </row>
    <row r="1145" ht="15.75" hidden="1" customHeight="1">
      <c r="B1145" s="216"/>
      <c r="C1145" s="216"/>
      <c r="D1145" s="56"/>
      <c r="E1145" s="56"/>
      <c r="F1145" s="56"/>
      <c r="H1145" s="218"/>
      <c r="I1145" s="218"/>
      <c r="J1145" s="218"/>
      <c r="K1145" s="218"/>
      <c r="L1145" s="218"/>
      <c r="M1145" s="218"/>
      <c r="N1145" s="218"/>
      <c r="O1145" s="218"/>
      <c r="P1145" s="218"/>
      <c r="Q1145" s="218"/>
      <c r="R1145" s="218"/>
      <c r="S1145" s="218"/>
      <c r="T1145" s="218"/>
      <c r="U1145" s="218"/>
      <c r="X1145" s="219"/>
      <c r="AA1145" s="56"/>
      <c r="AF1145" s="56"/>
      <c r="AG1145" s="14"/>
    </row>
    <row r="1146" ht="15.75" hidden="1" customHeight="1">
      <c r="B1146" s="216"/>
      <c r="C1146" s="216"/>
      <c r="D1146" s="56"/>
      <c r="E1146" s="56"/>
      <c r="F1146" s="56"/>
      <c r="H1146" s="218"/>
      <c r="I1146" s="218"/>
      <c r="J1146" s="218"/>
      <c r="K1146" s="218"/>
      <c r="L1146" s="218"/>
      <c r="M1146" s="218"/>
      <c r="N1146" s="218"/>
      <c r="O1146" s="218"/>
      <c r="P1146" s="218"/>
      <c r="Q1146" s="218"/>
      <c r="R1146" s="218"/>
      <c r="S1146" s="218"/>
      <c r="T1146" s="218"/>
      <c r="U1146" s="218"/>
      <c r="X1146" s="219"/>
      <c r="AA1146" s="56"/>
      <c r="AF1146" s="56"/>
      <c r="AG1146" s="14"/>
    </row>
    <row r="1147" ht="15.75" hidden="1" customHeight="1">
      <c r="B1147" s="216"/>
      <c r="C1147" s="216"/>
      <c r="D1147" s="56"/>
      <c r="E1147" s="56"/>
      <c r="F1147" s="56"/>
      <c r="H1147" s="218"/>
      <c r="I1147" s="218"/>
      <c r="J1147" s="218"/>
      <c r="K1147" s="218"/>
      <c r="L1147" s="218"/>
      <c r="M1147" s="218"/>
      <c r="N1147" s="218"/>
      <c r="O1147" s="218"/>
      <c r="P1147" s="218"/>
      <c r="Q1147" s="218"/>
      <c r="R1147" s="218"/>
      <c r="S1147" s="218"/>
      <c r="T1147" s="218"/>
      <c r="U1147" s="218"/>
      <c r="X1147" s="219"/>
      <c r="AA1147" s="56"/>
      <c r="AF1147" s="56"/>
      <c r="AG1147" s="14"/>
    </row>
    <row r="1148" ht="15.75" hidden="1" customHeight="1">
      <c r="B1148" s="216"/>
      <c r="C1148" s="216"/>
      <c r="D1148" s="56"/>
      <c r="E1148" s="56"/>
      <c r="F1148" s="56"/>
      <c r="H1148" s="218"/>
      <c r="I1148" s="218"/>
      <c r="J1148" s="218"/>
      <c r="K1148" s="218"/>
      <c r="L1148" s="218"/>
      <c r="M1148" s="218"/>
      <c r="N1148" s="218"/>
      <c r="O1148" s="218"/>
      <c r="P1148" s="218"/>
      <c r="Q1148" s="218"/>
      <c r="R1148" s="218"/>
      <c r="S1148" s="218"/>
      <c r="T1148" s="218"/>
      <c r="U1148" s="218"/>
      <c r="X1148" s="219"/>
      <c r="AA1148" s="56"/>
      <c r="AF1148" s="56"/>
      <c r="AG1148" s="14"/>
    </row>
    <row r="1149" ht="15.75" hidden="1" customHeight="1">
      <c r="B1149" s="216"/>
      <c r="C1149" s="216"/>
      <c r="D1149" s="56"/>
      <c r="E1149" s="56"/>
      <c r="F1149" s="56"/>
      <c r="H1149" s="218"/>
      <c r="I1149" s="218"/>
      <c r="J1149" s="218"/>
      <c r="K1149" s="218"/>
      <c r="L1149" s="218"/>
      <c r="M1149" s="218"/>
      <c r="N1149" s="218"/>
      <c r="O1149" s="218"/>
      <c r="P1149" s="218"/>
      <c r="Q1149" s="218"/>
      <c r="R1149" s="218"/>
      <c r="S1149" s="218"/>
      <c r="T1149" s="218"/>
      <c r="U1149" s="218"/>
      <c r="X1149" s="219"/>
      <c r="AA1149" s="56"/>
      <c r="AF1149" s="56"/>
      <c r="AG1149" s="14"/>
    </row>
    <row r="1150" ht="15.75" hidden="1" customHeight="1">
      <c r="B1150" s="216"/>
      <c r="C1150" s="216"/>
      <c r="D1150" s="56"/>
      <c r="E1150" s="56"/>
      <c r="F1150" s="56"/>
      <c r="H1150" s="218"/>
      <c r="I1150" s="218"/>
      <c r="J1150" s="218"/>
      <c r="K1150" s="218"/>
      <c r="L1150" s="218"/>
      <c r="M1150" s="218"/>
      <c r="N1150" s="218"/>
      <c r="O1150" s="218"/>
      <c r="P1150" s="218"/>
      <c r="Q1150" s="218"/>
      <c r="R1150" s="218"/>
      <c r="S1150" s="218"/>
      <c r="T1150" s="218"/>
      <c r="U1150" s="218"/>
      <c r="X1150" s="219"/>
      <c r="AA1150" s="56"/>
      <c r="AF1150" s="56"/>
      <c r="AG1150" s="14"/>
    </row>
    <row r="1151" ht="15.75" hidden="1" customHeight="1">
      <c r="B1151" s="216"/>
      <c r="C1151" s="216"/>
      <c r="D1151" s="56"/>
      <c r="E1151" s="56"/>
      <c r="F1151" s="56"/>
      <c r="H1151" s="218"/>
      <c r="I1151" s="218"/>
      <c r="J1151" s="218"/>
      <c r="K1151" s="218"/>
      <c r="L1151" s="218"/>
      <c r="M1151" s="218"/>
      <c r="N1151" s="218"/>
      <c r="O1151" s="218"/>
      <c r="P1151" s="218"/>
      <c r="Q1151" s="218"/>
      <c r="R1151" s="218"/>
      <c r="S1151" s="218"/>
      <c r="T1151" s="218"/>
      <c r="U1151" s="218"/>
      <c r="X1151" s="219"/>
      <c r="AA1151" s="56"/>
      <c r="AF1151" s="56"/>
      <c r="AG1151" s="14"/>
    </row>
    <row r="1152" ht="15.75" hidden="1" customHeight="1">
      <c r="B1152" s="216"/>
      <c r="C1152" s="216"/>
      <c r="D1152" s="56"/>
      <c r="E1152" s="56"/>
      <c r="F1152" s="56"/>
      <c r="H1152" s="218"/>
      <c r="I1152" s="218"/>
      <c r="J1152" s="218"/>
      <c r="K1152" s="218"/>
      <c r="L1152" s="218"/>
      <c r="M1152" s="218"/>
      <c r="N1152" s="218"/>
      <c r="O1152" s="218"/>
      <c r="P1152" s="218"/>
      <c r="Q1152" s="218"/>
      <c r="R1152" s="218"/>
      <c r="S1152" s="218"/>
      <c r="T1152" s="218"/>
      <c r="U1152" s="218"/>
      <c r="X1152" s="219"/>
      <c r="AA1152" s="56"/>
      <c r="AF1152" s="56"/>
      <c r="AG1152" s="14"/>
    </row>
    <row r="1153" ht="15.75" hidden="1" customHeight="1">
      <c r="B1153" s="216"/>
      <c r="C1153" s="216"/>
      <c r="D1153" s="56"/>
      <c r="E1153" s="56"/>
      <c r="F1153" s="56"/>
      <c r="H1153" s="218"/>
      <c r="I1153" s="218"/>
      <c r="J1153" s="218"/>
      <c r="K1153" s="218"/>
      <c r="L1153" s="218"/>
      <c r="M1153" s="218"/>
      <c r="N1153" s="218"/>
      <c r="O1153" s="218"/>
      <c r="P1153" s="218"/>
      <c r="Q1153" s="218"/>
      <c r="R1153" s="218"/>
      <c r="S1153" s="218"/>
      <c r="T1153" s="218"/>
      <c r="U1153" s="218"/>
      <c r="X1153" s="219"/>
      <c r="AA1153" s="56"/>
      <c r="AF1153" s="56"/>
      <c r="AG1153" s="14"/>
    </row>
    <row r="1154" ht="15.75" hidden="1" customHeight="1">
      <c r="B1154" s="216"/>
      <c r="C1154" s="216"/>
      <c r="D1154" s="56"/>
      <c r="E1154" s="56"/>
      <c r="F1154" s="56"/>
      <c r="H1154" s="218"/>
      <c r="I1154" s="218"/>
      <c r="J1154" s="218"/>
      <c r="K1154" s="218"/>
      <c r="L1154" s="218"/>
      <c r="M1154" s="218"/>
      <c r="N1154" s="218"/>
      <c r="O1154" s="218"/>
      <c r="P1154" s="218"/>
      <c r="Q1154" s="218"/>
      <c r="R1154" s="218"/>
      <c r="S1154" s="218"/>
      <c r="T1154" s="218"/>
      <c r="U1154" s="218"/>
      <c r="X1154" s="219"/>
      <c r="AA1154" s="56"/>
      <c r="AF1154" s="56"/>
      <c r="AG1154" s="14"/>
    </row>
    <row r="1155" ht="15.75" hidden="1" customHeight="1">
      <c r="B1155" s="216"/>
      <c r="C1155" s="216"/>
      <c r="D1155" s="56"/>
      <c r="E1155" s="56"/>
      <c r="F1155" s="56"/>
      <c r="H1155" s="218"/>
      <c r="I1155" s="218"/>
      <c r="J1155" s="218"/>
      <c r="K1155" s="218"/>
      <c r="L1155" s="218"/>
      <c r="M1155" s="218"/>
      <c r="N1155" s="218"/>
      <c r="O1155" s="218"/>
      <c r="P1155" s="218"/>
      <c r="Q1155" s="218"/>
      <c r="R1155" s="218"/>
      <c r="S1155" s="218"/>
      <c r="T1155" s="218"/>
      <c r="U1155" s="218"/>
      <c r="X1155" s="219"/>
      <c r="AA1155" s="56"/>
      <c r="AF1155" s="56"/>
      <c r="AG1155" s="14"/>
    </row>
    <row r="1156" ht="15.75" hidden="1" customHeight="1">
      <c r="B1156" s="216"/>
      <c r="C1156" s="216"/>
      <c r="D1156" s="56"/>
      <c r="E1156" s="56"/>
      <c r="F1156" s="56"/>
      <c r="H1156" s="218"/>
      <c r="I1156" s="218"/>
      <c r="J1156" s="218"/>
      <c r="K1156" s="218"/>
      <c r="L1156" s="218"/>
      <c r="M1156" s="218"/>
      <c r="N1156" s="218"/>
      <c r="O1156" s="218"/>
      <c r="P1156" s="218"/>
      <c r="Q1156" s="218"/>
      <c r="R1156" s="218"/>
      <c r="S1156" s="218"/>
      <c r="T1156" s="218"/>
      <c r="U1156" s="218"/>
      <c r="X1156" s="219"/>
      <c r="AA1156" s="56"/>
      <c r="AF1156" s="56"/>
      <c r="AG1156" s="14"/>
    </row>
    <row r="1157" ht="15.75" hidden="1" customHeight="1">
      <c r="B1157" s="216"/>
      <c r="C1157" s="216"/>
      <c r="D1157" s="56"/>
      <c r="E1157" s="56"/>
      <c r="F1157" s="56"/>
      <c r="H1157" s="218"/>
      <c r="I1157" s="218"/>
      <c r="J1157" s="218"/>
      <c r="K1157" s="218"/>
      <c r="L1157" s="218"/>
      <c r="M1157" s="218"/>
      <c r="N1157" s="218"/>
      <c r="O1157" s="218"/>
      <c r="P1157" s="218"/>
      <c r="Q1157" s="218"/>
      <c r="R1157" s="218"/>
      <c r="S1157" s="218"/>
      <c r="T1157" s="218"/>
      <c r="U1157" s="218"/>
      <c r="X1157" s="219"/>
      <c r="AA1157" s="56"/>
      <c r="AF1157" s="56"/>
      <c r="AG1157" s="14"/>
    </row>
    <row r="1158" ht="15.75" hidden="1" customHeight="1">
      <c r="B1158" s="216"/>
      <c r="C1158" s="216"/>
      <c r="D1158" s="56"/>
      <c r="E1158" s="56"/>
      <c r="F1158" s="56"/>
      <c r="H1158" s="218"/>
      <c r="I1158" s="218"/>
      <c r="J1158" s="218"/>
      <c r="K1158" s="218"/>
      <c r="L1158" s="218"/>
      <c r="M1158" s="218"/>
      <c r="N1158" s="218"/>
      <c r="O1158" s="218"/>
      <c r="P1158" s="218"/>
      <c r="Q1158" s="218"/>
      <c r="R1158" s="218"/>
      <c r="S1158" s="218"/>
      <c r="T1158" s="218"/>
      <c r="U1158" s="218"/>
      <c r="X1158" s="219"/>
      <c r="AA1158" s="56"/>
      <c r="AF1158" s="56"/>
      <c r="AG1158" s="14"/>
    </row>
    <row r="1159" ht="15.75" hidden="1" customHeight="1">
      <c r="B1159" s="216"/>
      <c r="C1159" s="216"/>
      <c r="D1159" s="56"/>
      <c r="E1159" s="56"/>
      <c r="F1159" s="56"/>
      <c r="H1159" s="218"/>
      <c r="I1159" s="218"/>
      <c r="J1159" s="218"/>
      <c r="K1159" s="218"/>
      <c r="L1159" s="218"/>
      <c r="M1159" s="218"/>
      <c r="N1159" s="218"/>
      <c r="O1159" s="218"/>
      <c r="P1159" s="218"/>
      <c r="Q1159" s="218"/>
      <c r="R1159" s="218"/>
      <c r="S1159" s="218"/>
      <c r="T1159" s="218"/>
      <c r="U1159" s="218"/>
      <c r="X1159" s="219"/>
      <c r="AA1159" s="56"/>
      <c r="AF1159" s="56"/>
      <c r="AG1159" s="14"/>
    </row>
    <row r="1160" ht="15.75" hidden="1" customHeight="1">
      <c r="B1160" s="216"/>
      <c r="C1160" s="216"/>
      <c r="D1160" s="56"/>
      <c r="E1160" s="56"/>
      <c r="F1160" s="56"/>
      <c r="H1160" s="218"/>
      <c r="I1160" s="218"/>
      <c r="J1160" s="218"/>
      <c r="K1160" s="218"/>
      <c r="L1160" s="218"/>
      <c r="M1160" s="218"/>
      <c r="N1160" s="218"/>
      <c r="O1160" s="218"/>
      <c r="P1160" s="218"/>
      <c r="Q1160" s="218"/>
      <c r="R1160" s="218"/>
      <c r="S1160" s="218"/>
      <c r="T1160" s="218"/>
      <c r="U1160" s="218"/>
      <c r="X1160" s="219"/>
      <c r="AA1160" s="56"/>
      <c r="AF1160" s="56"/>
      <c r="AG1160" s="14"/>
    </row>
    <row r="1161" ht="15.75" hidden="1" customHeight="1">
      <c r="B1161" s="216"/>
      <c r="C1161" s="216"/>
      <c r="D1161" s="56"/>
      <c r="E1161" s="56"/>
      <c r="F1161" s="56"/>
      <c r="H1161" s="218"/>
      <c r="I1161" s="218"/>
      <c r="J1161" s="218"/>
      <c r="K1161" s="218"/>
      <c r="L1161" s="218"/>
      <c r="M1161" s="218"/>
      <c r="N1161" s="218"/>
      <c r="O1161" s="218"/>
      <c r="P1161" s="218"/>
      <c r="Q1161" s="218"/>
      <c r="R1161" s="218"/>
      <c r="S1161" s="218"/>
      <c r="T1161" s="218"/>
      <c r="U1161" s="218"/>
      <c r="X1161" s="219"/>
      <c r="AA1161" s="56"/>
      <c r="AF1161" s="56"/>
      <c r="AG1161" s="14"/>
    </row>
    <row r="1162" ht="15.75" hidden="1" customHeight="1">
      <c r="B1162" s="216"/>
      <c r="C1162" s="216"/>
      <c r="D1162" s="56"/>
      <c r="E1162" s="56"/>
      <c r="F1162" s="56"/>
      <c r="H1162" s="218"/>
      <c r="I1162" s="218"/>
      <c r="J1162" s="218"/>
      <c r="K1162" s="218"/>
      <c r="L1162" s="218"/>
      <c r="M1162" s="218"/>
      <c r="N1162" s="218"/>
      <c r="O1162" s="218"/>
      <c r="P1162" s="218"/>
      <c r="Q1162" s="218"/>
      <c r="R1162" s="218"/>
      <c r="S1162" s="218"/>
      <c r="T1162" s="218"/>
      <c r="U1162" s="218"/>
      <c r="X1162" s="219"/>
      <c r="AA1162" s="56"/>
      <c r="AF1162" s="56"/>
      <c r="AG1162" s="14"/>
    </row>
    <row r="1163" ht="15.75" hidden="1" customHeight="1">
      <c r="B1163" s="216"/>
      <c r="C1163" s="216"/>
      <c r="D1163" s="56"/>
      <c r="E1163" s="56"/>
      <c r="F1163" s="56"/>
      <c r="H1163" s="218"/>
      <c r="I1163" s="218"/>
      <c r="J1163" s="218"/>
      <c r="K1163" s="218"/>
      <c r="L1163" s="218"/>
      <c r="M1163" s="218"/>
      <c r="N1163" s="218"/>
      <c r="O1163" s="218"/>
      <c r="P1163" s="218"/>
      <c r="Q1163" s="218"/>
      <c r="R1163" s="218"/>
      <c r="S1163" s="218"/>
      <c r="T1163" s="218"/>
      <c r="U1163" s="218"/>
      <c r="X1163" s="219"/>
      <c r="AA1163" s="56"/>
      <c r="AF1163" s="56"/>
      <c r="AG1163" s="14"/>
    </row>
    <row r="1164" ht="15.75" hidden="1" customHeight="1">
      <c r="B1164" s="216"/>
      <c r="C1164" s="216"/>
      <c r="D1164" s="56"/>
      <c r="E1164" s="56"/>
      <c r="F1164" s="56"/>
      <c r="H1164" s="218"/>
      <c r="I1164" s="218"/>
      <c r="J1164" s="218"/>
      <c r="K1164" s="218"/>
      <c r="L1164" s="218"/>
      <c r="M1164" s="218"/>
      <c r="N1164" s="218"/>
      <c r="O1164" s="218"/>
      <c r="P1164" s="218"/>
      <c r="Q1164" s="218"/>
      <c r="R1164" s="218"/>
      <c r="S1164" s="218"/>
      <c r="T1164" s="218"/>
      <c r="U1164" s="218"/>
      <c r="X1164" s="219"/>
      <c r="AA1164" s="56"/>
      <c r="AF1164" s="56"/>
      <c r="AG1164" s="14"/>
    </row>
    <row r="1165" ht="15.75" hidden="1" customHeight="1">
      <c r="B1165" s="216"/>
      <c r="C1165" s="216"/>
      <c r="D1165" s="56"/>
      <c r="E1165" s="56"/>
      <c r="F1165" s="56"/>
      <c r="H1165" s="218"/>
      <c r="I1165" s="218"/>
      <c r="J1165" s="218"/>
      <c r="K1165" s="218"/>
      <c r="L1165" s="218"/>
      <c r="M1165" s="218"/>
      <c r="N1165" s="218"/>
      <c r="O1165" s="218"/>
      <c r="P1165" s="218"/>
      <c r="Q1165" s="218"/>
      <c r="R1165" s="218"/>
      <c r="S1165" s="218"/>
      <c r="T1165" s="218"/>
      <c r="U1165" s="218"/>
      <c r="X1165" s="219"/>
      <c r="AA1165" s="56"/>
      <c r="AF1165" s="56"/>
      <c r="AG1165" s="14"/>
    </row>
    <row r="1166" ht="15.75" hidden="1" customHeight="1">
      <c r="B1166" s="216"/>
      <c r="C1166" s="216"/>
      <c r="D1166" s="56"/>
      <c r="E1166" s="56"/>
      <c r="F1166" s="56"/>
      <c r="H1166" s="218"/>
      <c r="I1166" s="218"/>
      <c r="J1166" s="218"/>
      <c r="K1166" s="218"/>
      <c r="L1166" s="218"/>
      <c r="M1166" s="218"/>
      <c r="N1166" s="218"/>
      <c r="O1166" s="218"/>
      <c r="P1166" s="218"/>
      <c r="Q1166" s="218"/>
      <c r="R1166" s="218"/>
      <c r="S1166" s="218"/>
      <c r="T1166" s="218"/>
      <c r="U1166" s="218"/>
      <c r="X1166" s="219"/>
      <c r="AA1166" s="56"/>
      <c r="AF1166" s="56"/>
      <c r="AG1166" s="14"/>
    </row>
    <row r="1167" ht="15.75" hidden="1" customHeight="1">
      <c r="B1167" s="216"/>
      <c r="C1167" s="216"/>
      <c r="D1167" s="56"/>
      <c r="E1167" s="56"/>
      <c r="F1167" s="56"/>
      <c r="H1167" s="218"/>
      <c r="I1167" s="218"/>
      <c r="J1167" s="218"/>
      <c r="K1167" s="218"/>
      <c r="L1167" s="218"/>
      <c r="M1167" s="218"/>
      <c r="N1167" s="218"/>
      <c r="O1167" s="218"/>
      <c r="P1167" s="218"/>
      <c r="Q1167" s="218"/>
      <c r="R1167" s="218"/>
      <c r="S1167" s="218"/>
      <c r="T1167" s="218"/>
      <c r="U1167" s="218"/>
      <c r="X1167" s="219"/>
      <c r="AA1167" s="56"/>
      <c r="AF1167" s="56"/>
      <c r="AG1167" s="14"/>
    </row>
    <row r="1168" ht="15.75" hidden="1" customHeight="1">
      <c r="B1168" s="216"/>
      <c r="C1168" s="216"/>
      <c r="D1168" s="56"/>
      <c r="E1168" s="56"/>
      <c r="F1168" s="56"/>
      <c r="H1168" s="218"/>
      <c r="I1168" s="218"/>
      <c r="J1168" s="218"/>
      <c r="K1168" s="218"/>
      <c r="L1168" s="218"/>
      <c r="M1168" s="218"/>
      <c r="N1168" s="218"/>
      <c r="O1168" s="218"/>
      <c r="P1168" s="218"/>
      <c r="Q1168" s="218"/>
      <c r="R1168" s="218"/>
      <c r="S1168" s="218"/>
      <c r="T1168" s="218"/>
      <c r="U1168" s="218"/>
      <c r="X1168" s="219"/>
      <c r="AA1168" s="56"/>
      <c r="AF1168" s="56"/>
      <c r="AG1168" s="14"/>
    </row>
    <row r="1169" ht="15.75" hidden="1" customHeight="1">
      <c r="B1169" s="216"/>
      <c r="C1169" s="216"/>
      <c r="D1169" s="56"/>
      <c r="E1169" s="56"/>
      <c r="F1169" s="56"/>
      <c r="H1169" s="218"/>
      <c r="I1169" s="218"/>
      <c r="J1169" s="218"/>
      <c r="K1169" s="218"/>
      <c r="L1169" s="218"/>
      <c r="M1169" s="218"/>
      <c r="N1169" s="218"/>
      <c r="O1169" s="218"/>
      <c r="P1169" s="218"/>
      <c r="Q1169" s="218"/>
      <c r="R1169" s="218"/>
      <c r="S1169" s="218"/>
      <c r="T1169" s="218"/>
      <c r="U1169" s="218"/>
      <c r="X1169" s="219"/>
      <c r="AA1169" s="56"/>
      <c r="AF1169" s="56"/>
      <c r="AG1169" s="14"/>
    </row>
    <row r="1170" ht="15.75" hidden="1" customHeight="1">
      <c r="B1170" s="216"/>
      <c r="C1170" s="216"/>
      <c r="D1170" s="56"/>
      <c r="E1170" s="56"/>
      <c r="F1170" s="56"/>
      <c r="H1170" s="218"/>
      <c r="I1170" s="218"/>
      <c r="J1170" s="218"/>
      <c r="K1170" s="218"/>
      <c r="L1170" s="218"/>
      <c r="M1170" s="218"/>
      <c r="N1170" s="218"/>
      <c r="O1170" s="218"/>
      <c r="P1170" s="218"/>
      <c r="Q1170" s="218"/>
      <c r="R1170" s="218"/>
      <c r="S1170" s="218"/>
      <c r="T1170" s="218"/>
      <c r="U1170" s="218"/>
      <c r="X1170" s="219"/>
      <c r="AA1170" s="56"/>
      <c r="AF1170" s="56"/>
      <c r="AG1170" s="14"/>
    </row>
    <row r="1171" ht="15.75" hidden="1" customHeight="1">
      <c r="B1171" s="216"/>
      <c r="C1171" s="216"/>
      <c r="D1171" s="56"/>
      <c r="E1171" s="56"/>
      <c r="F1171" s="56"/>
      <c r="H1171" s="218"/>
      <c r="I1171" s="218"/>
      <c r="J1171" s="218"/>
      <c r="K1171" s="218"/>
      <c r="L1171" s="218"/>
      <c r="M1171" s="218"/>
      <c r="N1171" s="218"/>
      <c r="O1171" s="218"/>
      <c r="P1171" s="218"/>
      <c r="Q1171" s="218"/>
      <c r="R1171" s="218"/>
      <c r="S1171" s="218"/>
      <c r="T1171" s="218"/>
      <c r="U1171" s="218"/>
      <c r="X1171" s="219"/>
      <c r="AA1171" s="56"/>
      <c r="AF1171" s="56"/>
      <c r="AG1171" s="14"/>
    </row>
    <row r="1172" ht="15.75" hidden="1" customHeight="1">
      <c r="B1172" s="216"/>
      <c r="C1172" s="216"/>
      <c r="D1172" s="56"/>
      <c r="E1172" s="56"/>
      <c r="F1172" s="56"/>
      <c r="H1172" s="218"/>
      <c r="I1172" s="218"/>
      <c r="J1172" s="218"/>
      <c r="K1172" s="218"/>
      <c r="L1172" s="218"/>
      <c r="M1172" s="218"/>
      <c r="N1172" s="218"/>
      <c r="O1172" s="218"/>
      <c r="P1172" s="218"/>
      <c r="Q1172" s="218"/>
      <c r="R1172" s="218"/>
      <c r="S1172" s="218"/>
      <c r="T1172" s="218"/>
      <c r="U1172" s="218"/>
      <c r="X1172" s="219"/>
      <c r="AA1172" s="56"/>
      <c r="AF1172" s="56"/>
      <c r="AG1172" s="14"/>
    </row>
    <row r="1173" ht="15.75" hidden="1" customHeight="1">
      <c r="B1173" s="216"/>
      <c r="C1173" s="216"/>
      <c r="D1173" s="56"/>
      <c r="E1173" s="56"/>
      <c r="F1173" s="56"/>
      <c r="H1173" s="218"/>
      <c r="I1173" s="218"/>
      <c r="J1173" s="218"/>
      <c r="K1173" s="218"/>
      <c r="L1173" s="218"/>
      <c r="M1173" s="218"/>
      <c r="N1173" s="218"/>
      <c r="O1173" s="218"/>
      <c r="P1173" s="218"/>
      <c r="Q1173" s="218"/>
      <c r="R1173" s="218"/>
      <c r="S1173" s="218"/>
      <c r="T1173" s="218"/>
      <c r="U1173" s="218"/>
      <c r="X1173" s="219"/>
      <c r="AA1173" s="56"/>
      <c r="AF1173" s="56"/>
      <c r="AG1173" s="14"/>
    </row>
    <row r="1174" ht="15.75" hidden="1" customHeight="1">
      <c r="B1174" s="216"/>
      <c r="C1174" s="216"/>
      <c r="D1174" s="56"/>
      <c r="E1174" s="56"/>
      <c r="F1174" s="56"/>
      <c r="H1174" s="218"/>
      <c r="I1174" s="218"/>
      <c r="J1174" s="218"/>
      <c r="K1174" s="218"/>
      <c r="L1174" s="218"/>
      <c r="M1174" s="218"/>
      <c r="N1174" s="218"/>
      <c r="O1174" s="218"/>
      <c r="P1174" s="218"/>
      <c r="Q1174" s="218"/>
      <c r="R1174" s="218"/>
      <c r="S1174" s="218"/>
      <c r="T1174" s="218"/>
      <c r="U1174" s="218"/>
      <c r="X1174" s="219"/>
      <c r="AA1174" s="56"/>
      <c r="AF1174" s="56"/>
      <c r="AG1174" s="14"/>
    </row>
    <row r="1175" ht="15.75" hidden="1" customHeight="1">
      <c r="B1175" s="216"/>
      <c r="C1175" s="216"/>
      <c r="D1175" s="56"/>
      <c r="E1175" s="56"/>
      <c r="F1175" s="56"/>
      <c r="H1175" s="218"/>
      <c r="I1175" s="218"/>
      <c r="J1175" s="218"/>
      <c r="K1175" s="218"/>
      <c r="L1175" s="218"/>
      <c r="M1175" s="218"/>
      <c r="N1175" s="218"/>
      <c r="O1175" s="218"/>
      <c r="P1175" s="218"/>
      <c r="Q1175" s="218"/>
      <c r="R1175" s="218"/>
      <c r="S1175" s="218"/>
      <c r="T1175" s="218"/>
      <c r="U1175" s="218"/>
      <c r="X1175" s="219"/>
      <c r="AA1175" s="56"/>
      <c r="AF1175" s="56"/>
      <c r="AG1175" s="14"/>
    </row>
    <row r="1176" ht="15.75" hidden="1" customHeight="1">
      <c r="B1176" s="216"/>
      <c r="C1176" s="216"/>
      <c r="D1176" s="56"/>
      <c r="E1176" s="56"/>
      <c r="F1176" s="56"/>
      <c r="H1176" s="218"/>
      <c r="I1176" s="218"/>
      <c r="J1176" s="218"/>
      <c r="K1176" s="218"/>
      <c r="L1176" s="218"/>
      <c r="M1176" s="218"/>
      <c r="N1176" s="218"/>
      <c r="O1176" s="218"/>
      <c r="P1176" s="218"/>
      <c r="Q1176" s="218"/>
      <c r="R1176" s="218"/>
      <c r="S1176" s="218"/>
      <c r="T1176" s="218"/>
      <c r="U1176" s="218"/>
      <c r="X1176" s="219"/>
      <c r="AA1176" s="56"/>
      <c r="AF1176" s="56"/>
      <c r="AG1176" s="14"/>
    </row>
    <row r="1177" ht="15.75" hidden="1" customHeight="1">
      <c r="B1177" s="216"/>
      <c r="C1177" s="216"/>
      <c r="D1177" s="56"/>
      <c r="E1177" s="56"/>
      <c r="F1177" s="56"/>
      <c r="H1177" s="218"/>
      <c r="I1177" s="218"/>
      <c r="J1177" s="218"/>
      <c r="K1177" s="218"/>
      <c r="L1177" s="218"/>
      <c r="M1177" s="218"/>
      <c r="N1177" s="218"/>
      <c r="O1177" s="218"/>
      <c r="P1177" s="218"/>
      <c r="Q1177" s="218"/>
      <c r="R1177" s="218"/>
      <c r="S1177" s="218"/>
      <c r="T1177" s="218"/>
      <c r="U1177" s="218"/>
      <c r="X1177" s="219"/>
      <c r="AA1177" s="56"/>
      <c r="AF1177" s="56"/>
      <c r="AG1177" s="14"/>
    </row>
    <row r="1178" ht="15.75" hidden="1" customHeight="1">
      <c r="B1178" s="216"/>
      <c r="C1178" s="216"/>
      <c r="D1178" s="56"/>
      <c r="E1178" s="56"/>
      <c r="F1178" s="56"/>
      <c r="H1178" s="218"/>
      <c r="I1178" s="218"/>
      <c r="J1178" s="218"/>
      <c r="K1178" s="218"/>
      <c r="L1178" s="218"/>
      <c r="M1178" s="218"/>
      <c r="N1178" s="218"/>
      <c r="O1178" s="218"/>
      <c r="P1178" s="218"/>
      <c r="Q1178" s="218"/>
      <c r="R1178" s="218"/>
      <c r="S1178" s="218"/>
      <c r="T1178" s="218"/>
      <c r="U1178" s="218"/>
      <c r="X1178" s="219"/>
      <c r="AA1178" s="56"/>
      <c r="AF1178" s="56"/>
      <c r="AG1178" s="14"/>
    </row>
    <row r="1179" ht="15.75" hidden="1" customHeight="1">
      <c r="B1179" s="216"/>
      <c r="C1179" s="216"/>
      <c r="D1179" s="56"/>
      <c r="E1179" s="56"/>
      <c r="F1179" s="56"/>
      <c r="H1179" s="218"/>
      <c r="I1179" s="218"/>
      <c r="J1179" s="218"/>
      <c r="K1179" s="218"/>
      <c r="L1179" s="218"/>
      <c r="M1179" s="218"/>
      <c r="N1179" s="218"/>
      <c r="O1179" s="218"/>
      <c r="P1179" s="218"/>
      <c r="Q1179" s="218"/>
      <c r="R1179" s="218"/>
      <c r="S1179" s="218"/>
      <c r="T1179" s="218"/>
      <c r="U1179" s="218"/>
      <c r="X1179" s="219"/>
      <c r="AA1179" s="56"/>
      <c r="AF1179" s="56"/>
      <c r="AG1179" s="14"/>
    </row>
    <row r="1180" ht="15.75" hidden="1" customHeight="1">
      <c r="B1180" s="216"/>
      <c r="C1180" s="216"/>
      <c r="D1180" s="56"/>
      <c r="E1180" s="56"/>
      <c r="F1180" s="56"/>
      <c r="H1180" s="218"/>
      <c r="I1180" s="218"/>
      <c r="J1180" s="218"/>
      <c r="K1180" s="218"/>
      <c r="L1180" s="218"/>
      <c r="M1180" s="218"/>
      <c r="N1180" s="218"/>
      <c r="O1180" s="218"/>
      <c r="P1180" s="218"/>
      <c r="Q1180" s="218"/>
      <c r="R1180" s="218"/>
      <c r="S1180" s="218"/>
      <c r="T1180" s="218"/>
      <c r="U1180" s="218"/>
      <c r="X1180" s="219"/>
      <c r="AA1180" s="56"/>
      <c r="AF1180" s="56"/>
      <c r="AG1180" s="14"/>
    </row>
    <row r="1181" ht="15.75" hidden="1" customHeight="1">
      <c r="B1181" s="216"/>
      <c r="C1181" s="216"/>
      <c r="D1181" s="56"/>
      <c r="E1181" s="56"/>
      <c r="F1181" s="56"/>
      <c r="H1181" s="218"/>
      <c r="I1181" s="218"/>
      <c r="J1181" s="218"/>
      <c r="K1181" s="218"/>
      <c r="L1181" s="218"/>
      <c r="M1181" s="218"/>
      <c r="N1181" s="218"/>
      <c r="O1181" s="218"/>
      <c r="P1181" s="218"/>
      <c r="Q1181" s="218"/>
      <c r="R1181" s="218"/>
      <c r="S1181" s="218"/>
      <c r="T1181" s="218"/>
      <c r="U1181" s="218"/>
      <c r="X1181" s="219"/>
      <c r="AA1181" s="56"/>
      <c r="AF1181" s="56"/>
      <c r="AG1181" s="14"/>
    </row>
    <row r="1182" ht="15.75" hidden="1" customHeight="1">
      <c r="B1182" s="216"/>
      <c r="C1182" s="216"/>
      <c r="D1182" s="56"/>
      <c r="E1182" s="56"/>
      <c r="F1182" s="56"/>
      <c r="H1182" s="218"/>
      <c r="I1182" s="218"/>
      <c r="J1182" s="218"/>
      <c r="K1182" s="218"/>
      <c r="L1182" s="218"/>
      <c r="M1182" s="218"/>
      <c r="N1182" s="218"/>
      <c r="O1182" s="218"/>
      <c r="P1182" s="218"/>
      <c r="Q1182" s="218"/>
      <c r="R1182" s="218"/>
      <c r="S1182" s="218"/>
      <c r="T1182" s="218"/>
      <c r="U1182" s="218"/>
      <c r="X1182" s="219"/>
      <c r="AA1182" s="56"/>
      <c r="AF1182" s="56"/>
      <c r="AG1182" s="14"/>
    </row>
    <row r="1183" ht="15.75" hidden="1" customHeight="1">
      <c r="B1183" s="216"/>
      <c r="C1183" s="216"/>
      <c r="D1183" s="56"/>
      <c r="E1183" s="56"/>
      <c r="F1183" s="56"/>
      <c r="H1183" s="218"/>
      <c r="I1183" s="218"/>
      <c r="J1183" s="218"/>
      <c r="K1183" s="218"/>
      <c r="L1183" s="218"/>
      <c r="M1183" s="218"/>
      <c r="N1183" s="218"/>
      <c r="O1183" s="218"/>
      <c r="P1183" s="218"/>
      <c r="Q1183" s="218"/>
      <c r="R1183" s="218"/>
      <c r="S1183" s="218"/>
      <c r="T1183" s="218"/>
      <c r="U1183" s="218"/>
      <c r="X1183" s="219"/>
      <c r="AA1183" s="56"/>
      <c r="AF1183" s="56"/>
      <c r="AG1183" s="14"/>
    </row>
    <row r="1184" ht="15.75" hidden="1" customHeight="1">
      <c r="B1184" s="216"/>
      <c r="C1184" s="216"/>
      <c r="D1184" s="56"/>
      <c r="E1184" s="56"/>
      <c r="F1184" s="56"/>
      <c r="H1184" s="218"/>
      <c r="I1184" s="218"/>
      <c r="J1184" s="218"/>
      <c r="K1184" s="218"/>
      <c r="L1184" s="218"/>
      <c r="M1184" s="218"/>
      <c r="N1184" s="218"/>
      <c r="O1184" s="218"/>
      <c r="P1184" s="218"/>
      <c r="Q1184" s="218"/>
      <c r="R1184" s="218"/>
      <c r="S1184" s="218"/>
      <c r="T1184" s="218"/>
      <c r="U1184" s="218"/>
      <c r="X1184" s="219"/>
      <c r="AA1184" s="56"/>
      <c r="AF1184" s="56"/>
      <c r="AG1184" s="14"/>
    </row>
    <row r="1185" ht="15.75" hidden="1" customHeight="1">
      <c r="B1185" s="216"/>
      <c r="C1185" s="216"/>
      <c r="D1185" s="56"/>
      <c r="E1185" s="56"/>
      <c r="F1185" s="56"/>
      <c r="H1185" s="218"/>
      <c r="I1185" s="218"/>
      <c r="J1185" s="218"/>
      <c r="K1185" s="218"/>
      <c r="L1185" s="218"/>
      <c r="M1185" s="218"/>
      <c r="N1185" s="218"/>
      <c r="O1185" s="218"/>
      <c r="P1185" s="218"/>
      <c r="Q1185" s="218"/>
      <c r="R1185" s="218"/>
      <c r="S1185" s="218"/>
      <c r="T1185" s="218"/>
      <c r="U1185" s="218"/>
      <c r="X1185" s="219"/>
      <c r="AA1185" s="56"/>
      <c r="AF1185" s="56"/>
      <c r="AG1185" s="14"/>
    </row>
    <row r="1186" ht="15.75" hidden="1" customHeight="1">
      <c r="B1186" s="216"/>
      <c r="C1186" s="216"/>
      <c r="D1186" s="56"/>
      <c r="E1186" s="56"/>
      <c r="F1186" s="56"/>
      <c r="H1186" s="218"/>
      <c r="I1186" s="218"/>
      <c r="J1186" s="218"/>
      <c r="K1186" s="218"/>
      <c r="L1186" s="218"/>
      <c r="M1186" s="218"/>
      <c r="N1186" s="218"/>
      <c r="O1186" s="218"/>
      <c r="P1186" s="218"/>
      <c r="Q1186" s="218"/>
      <c r="R1186" s="218"/>
      <c r="S1186" s="218"/>
      <c r="T1186" s="218"/>
      <c r="U1186" s="218"/>
      <c r="X1186" s="219"/>
      <c r="AA1186" s="56"/>
      <c r="AF1186" s="56"/>
      <c r="AG1186" s="14"/>
    </row>
    <row r="1187" ht="15.75" hidden="1" customHeight="1">
      <c r="B1187" s="216"/>
      <c r="C1187" s="216"/>
      <c r="D1187" s="56"/>
      <c r="E1187" s="56"/>
      <c r="F1187" s="56"/>
      <c r="H1187" s="218"/>
      <c r="I1187" s="218"/>
      <c r="J1187" s="218"/>
      <c r="K1187" s="218"/>
      <c r="L1187" s="218"/>
      <c r="M1187" s="218"/>
      <c r="N1187" s="218"/>
      <c r="O1187" s="218"/>
      <c r="P1187" s="218"/>
      <c r="Q1187" s="218"/>
      <c r="R1187" s="218"/>
      <c r="S1187" s="218"/>
      <c r="T1187" s="218"/>
      <c r="U1187" s="218"/>
      <c r="X1187" s="219"/>
      <c r="AA1187" s="56"/>
      <c r="AF1187" s="56"/>
      <c r="AG1187" s="14"/>
    </row>
    <row r="1188" ht="15.75" hidden="1" customHeight="1">
      <c r="B1188" s="216"/>
      <c r="C1188" s="216"/>
      <c r="D1188" s="56"/>
      <c r="E1188" s="56"/>
      <c r="F1188" s="56"/>
      <c r="H1188" s="218"/>
      <c r="I1188" s="218"/>
      <c r="J1188" s="218"/>
      <c r="K1188" s="218"/>
      <c r="L1188" s="218"/>
      <c r="M1188" s="218"/>
      <c r="N1188" s="218"/>
      <c r="O1188" s="218"/>
      <c r="P1188" s="218"/>
      <c r="Q1188" s="218"/>
      <c r="R1188" s="218"/>
      <c r="S1188" s="218"/>
      <c r="T1188" s="218"/>
      <c r="U1188" s="218"/>
      <c r="X1188" s="219"/>
      <c r="AA1188" s="56"/>
      <c r="AF1188" s="56"/>
      <c r="AG1188" s="14"/>
    </row>
    <row r="1189" ht="15.75" hidden="1" customHeight="1">
      <c r="B1189" s="216"/>
      <c r="C1189" s="216"/>
      <c r="D1189" s="56"/>
      <c r="E1189" s="56"/>
      <c r="F1189" s="56"/>
      <c r="H1189" s="218"/>
      <c r="I1189" s="218"/>
      <c r="J1189" s="218"/>
      <c r="K1189" s="218"/>
      <c r="L1189" s="218"/>
      <c r="M1189" s="218"/>
      <c r="N1189" s="218"/>
      <c r="O1189" s="218"/>
      <c r="P1189" s="218"/>
      <c r="Q1189" s="218"/>
      <c r="R1189" s="218"/>
      <c r="S1189" s="218"/>
      <c r="T1189" s="218"/>
      <c r="U1189" s="218"/>
      <c r="X1189" s="219"/>
      <c r="AA1189" s="56"/>
      <c r="AF1189" s="56"/>
      <c r="AG1189" s="14"/>
    </row>
    <row r="1190" ht="15.75" hidden="1" customHeight="1">
      <c r="B1190" s="216"/>
      <c r="C1190" s="216"/>
      <c r="D1190" s="56"/>
      <c r="E1190" s="56"/>
      <c r="F1190" s="56"/>
      <c r="H1190" s="218"/>
      <c r="I1190" s="218"/>
      <c r="J1190" s="218"/>
      <c r="K1190" s="218"/>
      <c r="L1190" s="218"/>
      <c r="M1190" s="218"/>
      <c r="N1190" s="218"/>
      <c r="O1190" s="218"/>
      <c r="P1190" s="218"/>
      <c r="Q1190" s="218"/>
      <c r="R1190" s="218"/>
      <c r="S1190" s="218"/>
      <c r="T1190" s="218"/>
      <c r="U1190" s="218"/>
      <c r="X1190" s="219"/>
      <c r="AA1190" s="56"/>
      <c r="AF1190" s="56"/>
      <c r="AG1190" s="14"/>
    </row>
    <row r="1191" ht="15.75" hidden="1" customHeight="1">
      <c r="B1191" s="216"/>
      <c r="C1191" s="216"/>
      <c r="D1191" s="56"/>
      <c r="E1191" s="56"/>
      <c r="F1191" s="56"/>
      <c r="H1191" s="218"/>
      <c r="I1191" s="218"/>
      <c r="J1191" s="218"/>
      <c r="K1191" s="218"/>
      <c r="L1191" s="218"/>
      <c r="M1191" s="218"/>
      <c r="N1191" s="218"/>
      <c r="O1191" s="218"/>
      <c r="P1191" s="218"/>
      <c r="Q1191" s="218"/>
      <c r="R1191" s="218"/>
      <c r="S1191" s="218"/>
      <c r="T1191" s="218"/>
      <c r="U1191" s="218"/>
      <c r="X1191" s="219"/>
      <c r="AA1191" s="56"/>
      <c r="AF1191" s="56"/>
      <c r="AG1191" s="14"/>
    </row>
    <row r="1192" ht="15.75" hidden="1" customHeight="1">
      <c r="B1192" s="216"/>
      <c r="C1192" s="216"/>
      <c r="D1192" s="56"/>
      <c r="E1192" s="56"/>
      <c r="F1192" s="56"/>
      <c r="H1192" s="218"/>
      <c r="I1192" s="218"/>
      <c r="J1192" s="218"/>
      <c r="K1192" s="218"/>
      <c r="L1192" s="218"/>
      <c r="M1192" s="218"/>
      <c r="N1192" s="218"/>
      <c r="O1192" s="218"/>
      <c r="P1192" s="218"/>
      <c r="Q1192" s="218"/>
      <c r="R1192" s="218"/>
      <c r="S1192" s="218"/>
      <c r="T1192" s="218"/>
      <c r="U1192" s="218"/>
      <c r="X1192" s="219"/>
      <c r="AA1192" s="56"/>
      <c r="AF1192" s="56"/>
      <c r="AG1192" s="14"/>
    </row>
    <row r="1193" ht="15.75" hidden="1" customHeight="1">
      <c r="B1193" s="216"/>
      <c r="C1193" s="216"/>
      <c r="D1193" s="56"/>
      <c r="E1193" s="56"/>
      <c r="F1193" s="56"/>
      <c r="H1193" s="218"/>
      <c r="I1193" s="218"/>
      <c r="J1193" s="218"/>
      <c r="K1193" s="218"/>
      <c r="L1193" s="218"/>
      <c r="M1193" s="218"/>
      <c r="N1193" s="218"/>
      <c r="O1193" s="218"/>
      <c r="P1193" s="218"/>
      <c r="Q1193" s="218"/>
      <c r="R1193" s="218"/>
      <c r="S1193" s="218"/>
      <c r="T1193" s="218"/>
      <c r="U1193" s="218"/>
      <c r="X1193" s="219"/>
      <c r="AA1193" s="56"/>
      <c r="AF1193" s="56"/>
      <c r="AG1193" s="14"/>
    </row>
    <row r="1194" ht="15.75" hidden="1" customHeight="1">
      <c r="B1194" s="216"/>
      <c r="C1194" s="216"/>
      <c r="D1194" s="56"/>
      <c r="E1194" s="56"/>
      <c r="F1194" s="56"/>
      <c r="H1194" s="218"/>
      <c r="I1194" s="218"/>
      <c r="J1194" s="218"/>
      <c r="K1194" s="218"/>
      <c r="L1194" s="218"/>
      <c r="M1194" s="218"/>
      <c r="N1194" s="218"/>
      <c r="O1194" s="218"/>
      <c r="P1194" s="218"/>
      <c r="Q1194" s="218"/>
      <c r="R1194" s="218"/>
      <c r="S1194" s="218"/>
      <c r="T1194" s="218"/>
      <c r="U1194" s="218"/>
      <c r="X1194" s="219"/>
      <c r="AA1194" s="56"/>
      <c r="AF1194" s="56"/>
      <c r="AG1194" s="14"/>
    </row>
    <row r="1195" ht="15.75" hidden="1" customHeight="1">
      <c r="B1195" s="216"/>
      <c r="C1195" s="216"/>
      <c r="D1195" s="56"/>
      <c r="E1195" s="56"/>
      <c r="F1195" s="56"/>
      <c r="H1195" s="218"/>
      <c r="I1195" s="218"/>
      <c r="J1195" s="218"/>
      <c r="K1195" s="218"/>
      <c r="L1195" s="218"/>
      <c r="M1195" s="218"/>
      <c r="N1195" s="218"/>
      <c r="O1195" s="218"/>
      <c r="P1195" s="218"/>
      <c r="Q1195" s="218"/>
      <c r="R1195" s="218"/>
      <c r="S1195" s="218"/>
      <c r="T1195" s="218"/>
      <c r="U1195" s="218"/>
      <c r="X1195" s="219"/>
      <c r="AA1195" s="56"/>
      <c r="AF1195" s="56"/>
      <c r="AG1195" s="14"/>
    </row>
    <row r="1196" ht="15.75" hidden="1" customHeight="1">
      <c r="B1196" s="216"/>
      <c r="C1196" s="216"/>
      <c r="D1196" s="56"/>
      <c r="E1196" s="56"/>
      <c r="F1196" s="56"/>
      <c r="H1196" s="218"/>
      <c r="I1196" s="218"/>
      <c r="J1196" s="218"/>
      <c r="K1196" s="218"/>
      <c r="L1196" s="218"/>
      <c r="M1196" s="218"/>
      <c r="N1196" s="218"/>
      <c r="O1196" s="218"/>
      <c r="P1196" s="218"/>
      <c r="Q1196" s="218"/>
      <c r="R1196" s="218"/>
      <c r="S1196" s="218"/>
      <c r="T1196" s="218"/>
      <c r="U1196" s="218"/>
      <c r="X1196" s="219"/>
      <c r="AA1196" s="56"/>
      <c r="AF1196" s="56"/>
      <c r="AG1196" s="14"/>
    </row>
    <row r="1197" ht="15.75" hidden="1" customHeight="1">
      <c r="B1197" s="216"/>
      <c r="C1197" s="216"/>
      <c r="D1197" s="56"/>
      <c r="E1197" s="56"/>
      <c r="F1197" s="56"/>
      <c r="H1197" s="218"/>
      <c r="I1197" s="218"/>
      <c r="J1197" s="218"/>
      <c r="K1197" s="218"/>
      <c r="L1197" s="218"/>
      <c r="M1197" s="218"/>
      <c r="N1197" s="218"/>
      <c r="O1197" s="218"/>
      <c r="P1197" s="218"/>
      <c r="Q1197" s="218"/>
      <c r="R1197" s="218"/>
      <c r="S1197" s="218"/>
      <c r="T1197" s="218"/>
      <c r="U1197" s="218"/>
      <c r="X1197" s="219"/>
      <c r="AA1197" s="56"/>
      <c r="AF1197" s="56"/>
      <c r="AG1197" s="14"/>
    </row>
    <row r="1198" ht="15.75" hidden="1" customHeight="1">
      <c r="B1198" s="216"/>
      <c r="C1198" s="216"/>
      <c r="D1198" s="56"/>
      <c r="E1198" s="56"/>
      <c r="F1198" s="56"/>
      <c r="H1198" s="218"/>
      <c r="I1198" s="218"/>
      <c r="J1198" s="218"/>
      <c r="K1198" s="218"/>
      <c r="L1198" s="218"/>
      <c r="M1198" s="218"/>
      <c r="N1198" s="218"/>
      <c r="O1198" s="218"/>
      <c r="P1198" s="218"/>
      <c r="Q1198" s="218"/>
      <c r="R1198" s="218"/>
      <c r="S1198" s="218"/>
      <c r="T1198" s="218"/>
      <c r="U1198" s="218"/>
      <c r="X1198" s="219"/>
      <c r="AA1198" s="56"/>
      <c r="AF1198" s="56"/>
      <c r="AG1198" s="14"/>
    </row>
    <row r="1199" ht="15.75" hidden="1" customHeight="1">
      <c r="B1199" s="216"/>
      <c r="C1199" s="216"/>
      <c r="D1199" s="56"/>
      <c r="E1199" s="56"/>
      <c r="F1199" s="56"/>
      <c r="H1199" s="218"/>
      <c r="I1199" s="218"/>
      <c r="J1199" s="218"/>
      <c r="K1199" s="218"/>
      <c r="L1199" s="218"/>
      <c r="M1199" s="218"/>
      <c r="N1199" s="218"/>
      <c r="O1199" s="218"/>
      <c r="P1199" s="218"/>
      <c r="Q1199" s="218"/>
      <c r="R1199" s="218"/>
      <c r="S1199" s="218"/>
      <c r="T1199" s="218"/>
      <c r="U1199" s="218"/>
      <c r="X1199" s="219"/>
      <c r="AA1199" s="56"/>
      <c r="AF1199" s="56"/>
      <c r="AG1199" s="14"/>
    </row>
    <row r="1200" ht="15.75" hidden="1" customHeight="1">
      <c r="B1200" s="216"/>
      <c r="C1200" s="216"/>
      <c r="D1200" s="56"/>
      <c r="E1200" s="56"/>
      <c r="F1200" s="56"/>
      <c r="H1200" s="218"/>
      <c r="I1200" s="218"/>
      <c r="J1200" s="218"/>
      <c r="K1200" s="218"/>
      <c r="L1200" s="218"/>
      <c r="M1200" s="218"/>
      <c r="N1200" s="218"/>
      <c r="O1200" s="218"/>
      <c r="P1200" s="218"/>
      <c r="Q1200" s="218"/>
      <c r="R1200" s="218"/>
      <c r="S1200" s="218"/>
      <c r="T1200" s="218"/>
      <c r="U1200" s="218"/>
      <c r="X1200" s="219"/>
      <c r="AA1200" s="56"/>
      <c r="AF1200" s="56"/>
      <c r="AG1200" s="14"/>
    </row>
    <row r="1201" ht="15.75" hidden="1" customHeight="1">
      <c r="B1201" s="216"/>
      <c r="C1201" s="216"/>
      <c r="D1201" s="56"/>
      <c r="E1201" s="56"/>
      <c r="F1201" s="56"/>
      <c r="H1201" s="218"/>
      <c r="I1201" s="218"/>
      <c r="J1201" s="218"/>
      <c r="K1201" s="218"/>
      <c r="L1201" s="218"/>
      <c r="M1201" s="218"/>
      <c r="N1201" s="218"/>
      <c r="O1201" s="218"/>
      <c r="P1201" s="218"/>
      <c r="Q1201" s="218"/>
      <c r="R1201" s="218"/>
      <c r="S1201" s="218"/>
      <c r="T1201" s="218"/>
      <c r="U1201" s="218"/>
      <c r="X1201" s="219"/>
      <c r="AA1201" s="56"/>
      <c r="AF1201" s="56"/>
      <c r="AG1201" s="14"/>
    </row>
    <row r="1202" ht="15.75" hidden="1" customHeight="1">
      <c r="B1202" s="216"/>
      <c r="C1202" s="216"/>
      <c r="D1202" s="56"/>
      <c r="E1202" s="56"/>
      <c r="F1202" s="56"/>
      <c r="H1202" s="218"/>
      <c r="I1202" s="218"/>
      <c r="J1202" s="218"/>
      <c r="K1202" s="218"/>
      <c r="L1202" s="218"/>
      <c r="M1202" s="218"/>
      <c r="N1202" s="218"/>
      <c r="O1202" s="218"/>
      <c r="P1202" s="218"/>
      <c r="Q1202" s="218"/>
      <c r="R1202" s="218"/>
      <c r="S1202" s="218"/>
      <c r="T1202" s="218"/>
      <c r="U1202" s="218"/>
      <c r="X1202" s="219"/>
      <c r="AA1202" s="56"/>
      <c r="AF1202" s="56"/>
      <c r="AG1202" s="14"/>
    </row>
    <row r="1203" ht="15.75" hidden="1" customHeight="1">
      <c r="B1203" s="216"/>
      <c r="C1203" s="216"/>
      <c r="D1203" s="56"/>
      <c r="E1203" s="56"/>
      <c r="F1203" s="56"/>
      <c r="H1203" s="218"/>
      <c r="I1203" s="218"/>
      <c r="J1203" s="218"/>
      <c r="K1203" s="218"/>
      <c r="L1203" s="218"/>
      <c r="M1203" s="218"/>
      <c r="N1203" s="218"/>
      <c r="O1203" s="218"/>
      <c r="P1203" s="218"/>
      <c r="Q1203" s="218"/>
      <c r="R1203" s="218"/>
      <c r="S1203" s="218"/>
      <c r="T1203" s="218"/>
      <c r="U1203" s="218"/>
      <c r="X1203" s="219"/>
      <c r="AA1203" s="56"/>
      <c r="AF1203" s="56"/>
      <c r="AG1203" s="14"/>
    </row>
    <row r="1204" ht="15.75" hidden="1" customHeight="1">
      <c r="B1204" s="216"/>
      <c r="C1204" s="216"/>
      <c r="D1204" s="56"/>
      <c r="E1204" s="56"/>
      <c r="F1204" s="56"/>
      <c r="H1204" s="218"/>
      <c r="I1204" s="218"/>
      <c r="J1204" s="218"/>
      <c r="K1204" s="218"/>
      <c r="L1204" s="218"/>
      <c r="M1204" s="218"/>
      <c r="N1204" s="218"/>
      <c r="O1204" s="218"/>
      <c r="P1204" s="218"/>
      <c r="Q1204" s="218"/>
      <c r="R1204" s="218"/>
      <c r="S1204" s="218"/>
      <c r="T1204" s="218"/>
      <c r="U1204" s="218"/>
      <c r="X1204" s="219"/>
      <c r="AA1204" s="56"/>
      <c r="AF1204" s="56"/>
      <c r="AG1204" s="14"/>
    </row>
    <row r="1205" ht="15.75" hidden="1" customHeight="1">
      <c r="B1205" s="216"/>
      <c r="C1205" s="216"/>
      <c r="D1205" s="56"/>
      <c r="E1205" s="56"/>
      <c r="F1205" s="56"/>
      <c r="H1205" s="218"/>
      <c r="I1205" s="218"/>
      <c r="J1205" s="218"/>
      <c r="K1205" s="218"/>
      <c r="L1205" s="218"/>
      <c r="M1205" s="218"/>
      <c r="N1205" s="218"/>
      <c r="O1205" s="218"/>
      <c r="P1205" s="218"/>
      <c r="Q1205" s="218"/>
      <c r="R1205" s="218"/>
      <c r="S1205" s="218"/>
      <c r="T1205" s="218"/>
      <c r="U1205" s="218"/>
      <c r="X1205" s="219"/>
      <c r="AA1205" s="56"/>
      <c r="AF1205" s="56"/>
      <c r="AG1205" s="14"/>
    </row>
    <row r="1206" ht="15.75" hidden="1" customHeight="1">
      <c r="B1206" s="216"/>
      <c r="C1206" s="216"/>
      <c r="D1206" s="56"/>
      <c r="E1206" s="56"/>
      <c r="F1206" s="56"/>
      <c r="H1206" s="218"/>
      <c r="I1206" s="218"/>
      <c r="J1206" s="218"/>
      <c r="K1206" s="218"/>
      <c r="L1206" s="218"/>
      <c r="M1206" s="218"/>
      <c r="N1206" s="218"/>
      <c r="O1206" s="218"/>
      <c r="P1206" s="218"/>
      <c r="Q1206" s="218"/>
      <c r="R1206" s="218"/>
      <c r="S1206" s="218"/>
      <c r="T1206" s="218"/>
      <c r="U1206" s="218"/>
      <c r="X1206" s="219"/>
      <c r="AA1206" s="56"/>
      <c r="AF1206" s="56"/>
      <c r="AG1206" s="14"/>
    </row>
    <row r="1207" ht="15.75" hidden="1" customHeight="1">
      <c r="B1207" s="216"/>
      <c r="C1207" s="216"/>
      <c r="D1207" s="56"/>
      <c r="E1207" s="56"/>
      <c r="F1207" s="56"/>
      <c r="H1207" s="218"/>
      <c r="I1207" s="218"/>
      <c r="J1207" s="218"/>
      <c r="K1207" s="218"/>
      <c r="L1207" s="218"/>
      <c r="M1207" s="218"/>
      <c r="N1207" s="218"/>
      <c r="O1207" s="218"/>
      <c r="P1207" s="218"/>
      <c r="Q1207" s="218"/>
      <c r="R1207" s="218"/>
      <c r="S1207" s="218"/>
      <c r="T1207" s="218"/>
      <c r="U1207" s="218"/>
      <c r="X1207" s="219"/>
      <c r="AA1207" s="56"/>
      <c r="AF1207" s="56"/>
      <c r="AG1207" s="14"/>
    </row>
    <row r="1208" ht="15.75" hidden="1" customHeight="1">
      <c r="B1208" s="216"/>
      <c r="C1208" s="216"/>
      <c r="D1208" s="56"/>
      <c r="E1208" s="56"/>
      <c r="F1208" s="56"/>
      <c r="H1208" s="218"/>
      <c r="I1208" s="218"/>
      <c r="J1208" s="218"/>
      <c r="K1208" s="218"/>
      <c r="L1208" s="218"/>
      <c r="M1208" s="218"/>
      <c r="N1208" s="218"/>
      <c r="O1208" s="218"/>
      <c r="P1208" s="218"/>
      <c r="Q1208" s="218"/>
      <c r="R1208" s="218"/>
      <c r="S1208" s="218"/>
      <c r="T1208" s="218"/>
      <c r="U1208" s="218"/>
      <c r="X1208" s="219"/>
      <c r="AA1208" s="56"/>
      <c r="AF1208" s="56"/>
      <c r="AG1208" s="14"/>
    </row>
    <row r="1209" ht="15.75" hidden="1" customHeight="1">
      <c r="B1209" s="216"/>
      <c r="C1209" s="216"/>
      <c r="D1209" s="56"/>
      <c r="E1209" s="56"/>
      <c r="F1209" s="56"/>
      <c r="H1209" s="218"/>
      <c r="I1209" s="218"/>
      <c r="J1209" s="218"/>
      <c r="K1209" s="218"/>
      <c r="L1209" s="218"/>
      <c r="M1209" s="218"/>
      <c r="N1209" s="218"/>
      <c r="O1209" s="218"/>
      <c r="P1209" s="218"/>
      <c r="Q1209" s="218"/>
      <c r="R1209" s="218"/>
      <c r="S1209" s="218"/>
      <c r="T1209" s="218"/>
      <c r="U1209" s="218"/>
      <c r="X1209" s="219"/>
      <c r="AA1209" s="56"/>
      <c r="AF1209" s="56"/>
      <c r="AG1209" s="14"/>
    </row>
    <row r="1210" ht="15.75" hidden="1" customHeight="1">
      <c r="B1210" s="216"/>
      <c r="C1210" s="216"/>
      <c r="D1210" s="56"/>
      <c r="E1210" s="56"/>
      <c r="F1210" s="56"/>
      <c r="H1210" s="218"/>
      <c r="I1210" s="218"/>
      <c r="J1210" s="218"/>
      <c r="K1210" s="218"/>
      <c r="L1210" s="218"/>
      <c r="M1210" s="218"/>
      <c r="N1210" s="218"/>
      <c r="O1210" s="218"/>
      <c r="P1210" s="218"/>
      <c r="Q1210" s="218"/>
      <c r="R1210" s="218"/>
      <c r="S1210" s="218"/>
      <c r="T1210" s="218"/>
      <c r="U1210" s="218"/>
      <c r="X1210" s="219"/>
      <c r="AA1210" s="56"/>
      <c r="AF1210" s="56"/>
      <c r="AG1210" s="14"/>
    </row>
    <row r="1211" ht="15.75" hidden="1" customHeight="1">
      <c r="B1211" s="216"/>
      <c r="C1211" s="216"/>
      <c r="D1211" s="56"/>
      <c r="E1211" s="56"/>
      <c r="F1211" s="56"/>
      <c r="H1211" s="218"/>
      <c r="I1211" s="218"/>
      <c r="J1211" s="218"/>
      <c r="K1211" s="218"/>
      <c r="L1211" s="218"/>
      <c r="M1211" s="218"/>
      <c r="N1211" s="218"/>
      <c r="O1211" s="218"/>
      <c r="P1211" s="218"/>
      <c r="Q1211" s="218"/>
      <c r="R1211" s="218"/>
      <c r="S1211" s="218"/>
      <c r="T1211" s="218"/>
      <c r="U1211" s="218"/>
      <c r="X1211" s="219"/>
      <c r="AA1211" s="56"/>
      <c r="AF1211" s="56"/>
      <c r="AG1211" s="14"/>
    </row>
    <row r="1212" ht="15.75" hidden="1" customHeight="1">
      <c r="B1212" s="216"/>
      <c r="C1212" s="216"/>
      <c r="D1212" s="56"/>
      <c r="E1212" s="56"/>
      <c r="F1212" s="56"/>
      <c r="H1212" s="218"/>
      <c r="I1212" s="218"/>
      <c r="J1212" s="218"/>
      <c r="K1212" s="218"/>
      <c r="L1212" s="218"/>
      <c r="M1212" s="218"/>
      <c r="N1212" s="218"/>
      <c r="O1212" s="218"/>
      <c r="P1212" s="218"/>
      <c r="Q1212" s="218"/>
      <c r="R1212" s="218"/>
      <c r="S1212" s="218"/>
      <c r="T1212" s="218"/>
      <c r="U1212" s="218"/>
      <c r="X1212" s="219"/>
      <c r="AA1212" s="56"/>
      <c r="AF1212" s="56"/>
      <c r="AG1212" s="14"/>
    </row>
    <row r="1213" ht="15.75" hidden="1" customHeight="1">
      <c r="B1213" s="216"/>
      <c r="C1213" s="216"/>
      <c r="D1213" s="56"/>
      <c r="E1213" s="56"/>
      <c r="F1213" s="56"/>
      <c r="H1213" s="218"/>
      <c r="I1213" s="218"/>
      <c r="J1213" s="218"/>
      <c r="K1213" s="218"/>
      <c r="L1213" s="218"/>
      <c r="M1213" s="218"/>
      <c r="N1213" s="218"/>
      <c r="O1213" s="218"/>
      <c r="P1213" s="218"/>
      <c r="Q1213" s="218"/>
      <c r="R1213" s="218"/>
      <c r="S1213" s="218"/>
      <c r="T1213" s="218"/>
      <c r="U1213" s="218"/>
      <c r="X1213" s="219"/>
      <c r="AA1213" s="56"/>
      <c r="AF1213" s="56"/>
      <c r="AG1213" s="14"/>
    </row>
    <row r="1214" ht="15.75" hidden="1" customHeight="1">
      <c r="B1214" s="216"/>
      <c r="C1214" s="216"/>
      <c r="D1214" s="56"/>
      <c r="E1214" s="56"/>
      <c r="F1214" s="56"/>
      <c r="H1214" s="218"/>
      <c r="I1214" s="218"/>
      <c r="J1214" s="218"/>
      <c r="K1214" s="218"/>
      <c r="L1214" s="218"/>
      <c r="M1214" s="218"/>
      <c r="N1214" s="218"/>
      <c r="O1214" s="218"/>
      <c r="P1214" s="218"/>
      <c r="Q1214" s="218"/>
      <c r="R1214" s="218"/>
      <c r="S1214" s="218"/>
      <c r="T1214" s="218"/>
      <c r="U1214" s="218"/>
      <c r="X1214" s="219"/>
      <c r="AA1214" s="56"/>
      <c r="AF1214" s="56"/>
      <c r="AG1214" s="14"/>
    </row>
    <row r="1215" ht="15.75" hidden="1" customHeight="1">
      <c r="B1215" s="216"/>
      <c r="C1215" s="216"/>
      <c r="D1215" s="56"/>
      <c r="E1215" s="56"/>
      <c r="F1215" s="56"/>
      <c r="H1215" s="218"/>
      <c r="I1215" s="218"/>
      <c r="J1215" s="218"/>
      <c r="K1215" s="218"/>
      <c r="L1215" s="218"/>
      <c r="M1215" s="218"/>
      <c r="N1215" s="218"/>
      <c r="O1215" s="218"/>
      <c r="P1215" s="218"/>
      <c r="Q1215" s="218"/>
      <c r="R1215" s="218"/>
      <c r="S1215" s="218"/>
      <c r="T1215" s="218"/>
      <c r="U1215" s="218"/>
      <c r="X1215" s="219"/>
      <c r="AA1215" s="56"/>
      <c r="AF1215" s="56"/>
      <c r="AG1215" s="14"/>
    </row>
    <row r="1216" ht="15.75" hidden="1" customHeight="1">
      <c r="B1216" s="216"/>
      <c r="C1216" s="216"/>
      <c r="D1216" s="56"/>
      <c r="E1216" s="56"/>
      <c r="F1216" s="56"/>
      <c r="H1216" s="218"/>
      <c r="I1216" s="218"/>
      <c r="J1216" s="218"/>
      <c r="K1216" s="218"/>
      <c r="L1216" s="218"/>
      <c r="M1216" s="218"/>
      <c r="N1216" s="218"/>
      <c r="O1216" s="218"/>
      <c r="P1216" s="218"/>
      <c r="Q1216" s="218"/>
      <c r="R1216" s="218"/>
      <c r="S1216" s="218"/>
      <c r="T1216" s="218"/>
      <c r="U1216" s="218"/>
      <c r="X1216" s="219"/>
      <c r="AA1216" s="56"/>
      <c r="AF1216" s="56"/>
      <c r="AG1216" s="14"/>
    </row>
    <row r="1217" ht="15.75" hidden="1" customHeight="1">
      <c r="B1217" s="216"/>
      <c r="C1217" s="216"/>
      <c r="D1217" s="56"/>
      <c r="E1217" s="56"/>
      <c r="F1217" s="56"/>
      <c r="H1217" s="218"/>
      <c r="I1217" s="218"/>
      <c r="J1217" s="218"/>
      <c r="K1217" s="218"/>
      <c r="L1217" s="218"/>
      <c r="M1217" s="218"/>
      <c r="N1217" s="218"/>
      <c r="O1217" s="218"/>
      <c r="P1217" s="218"/>
      <c r="Q1217" s="218"/>
      <c r="R1217" s="218"/>
      <c r="S1217" s="218"/>
      <c r="T1217" s="218"/>
      <c r="U1217" s="218"/>
      <c r="X1217" s="219"/>
      <c r="AA1217" s="56"/>
      <c r="AF1217" s="56"/>
      <c r="AG1217" s="14"/>
    </row>
    <row r="1218" ht="15.75" hidden="1" customHeight="1">
      <c r="B1218" s="216"/>
      <c r="C1218" s="216"/>
      <c r="D1218" s="56"/>
      <c r="E1218" s="56"/>
      <c r="F1218" s="56"/>
      <c r="H1218" s="218"/>
      <c r="I1218" s="218"/>
      <c r="J1218" s="218"/>
      <c r="K1218" s="218"/>
      <c r="L1218" s="218"/>
      <c r="M1218" s="218"/>
      <c r="N1218" s="218"/>
      <c r="O1218" s="218"/>
      <c r="P1218" s="218"/>
      <c r="Q1218" s="218"/>
      <c r="R1218" s="218"/>
      <c r="S1218" s="218"/>
      <c r="T1218" s="218"/>
      <c r="U1218" s="218"/>
      <c r="X1218" s="219"/>
      <c r="AA1218" s="56"/>
      <c r="AF1218" s="56"/>
      <c r="AG1218" s="14"/>
    </row>
    <row r="1219" ht="15.75" hidden="1" customHeight="1">
      <c r="B1219" s="216"/>
      <c r="C1219" s="216"/>
      <c r="D1219" s="56"/>
      <c r="E1219" s="56"/>
      <c r="F1219" s="56"/>
      <c r="H1219" s="218"/>
      <c r="I1219" s="218"/>
      <c r="J1219" s="218"/>
      <c r="K1219" s="218"/>
      <c r="L1219" s="218"/>
      <c r="M1219" s="218"/>
      <c r="N1219" s="218"/>
      <c r="O1219" s="218"/>
      <c r="P1219" s="218"/>
      <c r="Q1219" s="218"/>
      <c r="R1219" s="218"/>
      <c r="S1219" s="218"/>
      <c r="T1219" s="218"/>
      <c r="U1219" s="218"/>
      <c r="X1219" s="219"/>
      <c r="AA1219" s="56"/>
      <c r="AF1219" s="56"/>
      <c r="AG1219" s="14"/>
    </row>
    <row r="1220" ht="15.75" hidden="1" customHeight="1">
      <c r="B1220" s="216"/>
      <c r="C1220" s="216"/>
      <c r="D1220" s="56"/>
      <c r="E1220" s="56"/>
      <c r="F1220" s="56"/>
      <c r="H1220" s="218"/>
      <c r="I1220" s="218"/>
      <c r="J1220" s="218"/>
      <c r="K1220" s="218"/>
      <c r="L1220" s="218"/>
      <c r="M1220" s="218"/>
      <c r="N1220" s="218"/>
      <c r="O1220" s="218"/>
      <c r="P1220" s="218"/>
      <c r="Q1220" s="218"/>
      <c r="R1220" s="218"/>
      <c r="S1220" s="218"/>
      <c r="T1220" s="218"/>
      <c r="U1220" s="218"/>
      <c r="X1220" s="219"/>
      <c r="AA1220" s="56"/>
      <c r="AF1220" s="56"/>
      <c r="AG1220" s="14"/>
    </row>
    <row r="1221" ht="15.75" hidden="1" customHeight="1">
      <c r="B1221" s="216"/>
      <c r="C1221" s="216"/>
      <c r="D1221" s="56"/>
      <c r="E1221" s="56"/>
      <c r="F1221" s="56"/>
      <c r="H1221" s="218"/>
      <c r="I1221" s="218"/>
      <c r="J1221" s="218"/>
      <c r="K1221" s="218"/>
      <c r="L1221" s="218"/>
      <c r="M1221" s="218"/>
      <c r="N1221" s="218"/>
      <c r="O1221" s="218"/>
      <c r="P1221" s="218"/>
      <c r="Q1221" s="218"/>
      <c r="R1221" s="218"/>
      <c r="S1221" s="218"/>
      <c r="T1221" s="218"/>
      <c r="U1221" s="218"/>
      <c r="X1221" s="219"/>
      <c r="AA1221" s="56"/>
      <c r="AF1221" s="56"/>
      <c r="AG1221" s="14"/>
    </row>
    <row r="1222" ht="15.75" hidden="1" customHeight="1">
      <c r="B1222" s="216"/>
      <c r="C1222" s="216"/>
      <c r="D1222" s="56"/>
      <c r="E1222" s="56"/>
      <c r="F1222" s="56"/>
      <c r="H1222" s="218"/>
      <c r="I1222" s="218"/>
      <c r="J1222" s="218"/>
      <c r="K1222" s="218"/>
      <c r="L1222" s="218"/>
      <c r="M1222" s="218"/>
      <c r="N1222" s="218"/>
      <c r="O1222" s="218"/>
      <c r="P1222" s="218"/>
      <c r="Q1222" s="218"/>
      <c r="R1222" s="218"/>
      <c r="S1222" s="218"/>
      <c r="T1222" s="218"/>
      <c r="U1222" s="218"/>
      <c r="X1222" s="219"/>
      <c r="AA1222" s="56"/>
      <c r="AF1222" s="56"/>
      <c r="AG1222" s="14"/>
    </row>
    <row r="1223" ht="15.75" hidden="1" customHeight="1">
      <c r="B1223" s="216"/>
      <c r="C1223" s="216"/>
      <c r="D1223" s="56"/>
      <c r="E1223" s="56"/>
      <c r="F1223" s="56"/>
      <c r="H1223" s="218"/>
      <c r="I1223" s="218"/>
      <c r="J1223" s="218"/>
      <c r="K1223" s="218"/>
      <c r="L1223" s="218"/>
      <c r="M1223" s="218"/>
      <c r="N1223" s="218"/>
      <c r="O1223" s="218"/>
      <c r="P1223" s="218"/>
      <c r="Q1223" s="218"/>
      <c r="R1223" s="218"/>
      <c r="S1223" s="218"/>
      <c r="T1223" s="218"/>
      <c r="U1223" s="218"/>
      <c r="X1223" s="219"/>
      <c r="AA1223" s="56"/>
      <c r="AF1223" s="56"/>
      <c r="AG1223" s="14"/>
    </row>
    <row r="1224" ht="15.75" hidden="1" customHeight="1">
      <c r="B1224" s="216"/>
      <c r="C1224" s="216"/>
      <c r="D1224" s="56"/>
      <c r="E1224" s="56"/>
      <c r="F1224" s="56"/>
      <c r="H1224" s="218"/>
      <c r="I1224" s="218"/>
      <c r="J1224" s="218"/>
      <c r="K1224" s="218"/>
      <c r="L1224" s="218"/>
      <c r="M1224" s="218"/>
      <c r="N1224" s="218"/>
      <c r="O1224" s="218"/>
      <c r="P1224" s="218"/>
      <c r="Q1224" s="218"/>
      <c r="R1224" s="218"/>
      <c r="S1224" s="218"/>
      <c r="T1224" s="218"/>
      <c r="U1224" s="218"/>
      <c r="X1224" s="219"/>
      <c r="AA1224" s="56"/>
      <c r="AF1224" s="56"/>
      <c r="AG1224" s="14"/>
    </row>
    <row r="1225" ht="15.75" hidden="1" customHeight="1">
      <c r="B1225" s="216"/>
      <c r="C1225" s="216"/>
      <c r="D1225" s="56"/>
      <c r="E1225" s="56"/>
      <c r="F1225" s="56"/>
      <c r="H1225" s="218"/>
      <c r="I1225" s="218"/>
      <c r="J1225" s="218"/>
      <c r="K1225" s="218"/>
      <c r="L1225" s="218"/>
      <c r="M1225" s="218"/>
      <c r="N1225" s="218"/>
      <c r="O1225" s="218"/>
      <c r="P1225" s="218"/>
      <c r="Q1225" s="218"/>
      <c r="R1225" s="218"/>
      <c r="S1225" s="218"/>
      <c r="T1225" s="218"/>
      <c r="U1225" s="218"/>
      <c r="X1225" s="219"/>
      <c r="AA1225" s="56"/>
      <c r="AF1225" s="56"/>
      <c r="AG1225" s="14"/>
    </row>
    <row r="1226" ht="15.75" hidden="1" customHeight="1">
      <c r="B1226" s="216"/>
      <c r="C1226" s="216"/>
      <c r="D1226" s="56"/>
      <c r="E1226" s="56"/>
      <c r="F1226" s="56"/>
      <c r="H1226" s="218"/>
      <c r="I1226" s="218"/>
      <c r="J1226" s="218"/>
      <c r="K1226" s="218"/>
      <c r="L1226" s="218"/>
      <c r="M1226" s="218"/>
      <c r="N1226" s="218"/>
      <c r="O1226" s="218"/>
      <c r="P1226" s="218"/>
      <c r="Q1226" s="218"/>
      <c r="R1226" s="218"/>
      <c r="S1226" s="218"/>
      <c r="T1226" s="218"/>
      <c r="U1226" s="218"/>
      <c r="X1226" s="219"/>
      <c r="AA1226" s="56"/>
      <c r="AF1226" s="56"/>
      <c r="AG1226" s="14"/>
    </row>
    <row r="1227" ht="15.75" hidden="1" customHeight="1">
      <c r="B1227" s="216"/>
      <c r="C1227" s="216"/>
      <c r="D1227" s="56"/>
      <c r="E1227" s="56"/>
      <c r="F1227" s="56"/>
      <c r="H1227" s="218"/>
      <c r="I1227" s="218"/>
      <c r="J1227" s="218"/>
      <c r="K1227" s="218"/>
      <c r="L1227" s="218"/>
      <c r="M1227" s="218"/>
      <c r="N1227" s="218"/>
      <c r="O1227" s="218"/>
      <c r="P1227" s="218"/>
      <c r="Q1227" s="218"/>
      <c r="R1227" s="218"/>
      <c r="S1227" s="218"/>
      <c r="T1227" s="218"/>
      <c r="U1227" s="218"/>
      <c r="X1227" s="219"/>
      <c r="AA1227" s="56"/>
      <c r="AF1227" s="56"/>
      <c r="AG1227" s="14"/>
    </row>
    <row r="1228" ht="15.75" hidden="1" customHeight="1">
      <c r="B1228" s="216"/>
      <c r="C1228" s="216"/>
      <c r="D1228" s="56"/>
      <c r="E1228" s="56"/>
      <c r="F1228" s="56"/>
      <c r="H1228" s="218"/>
      <c r="I1228" s="218"/>
      <c r="J1228" s="218"/>
      <c r="K1228" s="218"/>
      <c r="L1228" s="218"/>
      <c r="M1228" s="218"/>
      <c r="N1228" s="218"/>
      <c r="O1228" s="218"/>
      <c r="P1228" s="218"/>
      <c r="Q1228" s="218"/>
      <c r="R1228" s="218"/>
      <c r="S1228" s="218"/>
      <c r="T1228" s="218"/>
      <c r="U1228" s="218"/>
      <c r="X1228" s="219"/>
      <c r="AA1228" s="56"/>
      <c r="AF1228" s="56"/>
      <c r="AG1228" s="14"/>
    </row>
    <row r="1229" ht="15.75" hidden="1" customHeight="1">
      <c r="B1229" s="216"/>
      <c r="C1229" s="216"/>
      <c r="D1229" s="56"/>
      <c r="E1229" s="56"/>
      <c r="F1229" s="56"/>
      <c r="H1229" s="218"/>
      <c r="I1229" s="218"/>
      <c r="J1229" s="218"/>
      <c r="K1229" s="218"/>
      <c r="L1229" s="218"/>
      <c r="M1229" s="218"/>
      <c r="N1229" s="218"/>
      <c r="O1229" s="218"/>
      <c r="P1229" s="218"/>
      <c r="Q1229" s="218"/>
      <c r="R1229" s="218"/>
      <c r="S1229" s="218"/>
      <c r="T1229" s="218"/>
      <c r="U1229" s="218"/>
      <c r="X1229" s="219"/>
      <c r="AA1229" s="56"/>
      <c r="AF1229" s="56"/>
      <c r="AG1229" s="14"/>
    </row>
    <row r="1230" ht="15.75" hidden="1" customHeight="1">
      <c r="B1230" s="216"/>
      <c r="C1230" s="216"/>
      <c r="D1230" s="56"/>
      <c r="E1230" s="56"/>
      <c r="F1230" s="56"/>
      <c r="H1230" s="218"/>
      <c r="I1230" s="218"/>
      <c r="J1230" s="218"/>
      <c r="K1230" s="218"/>
      <c r="L1230" s="218"/>
      <c r="M1230" s="218"/>
      <c r="N1230" s="218"/>
      <c r="O1230" s="218"/>
      <c r="P1230" s="218"/>
      <c r="Q1230" s="218"/>
      <c r="R1230" s="218"/>
      <c r="S1230" s="218"/>
      <c r="T1230" s="218"/>
      <c r="U1230" s="218"/>
      <c r="X1230" s="219"/>
      <c r="AA1230" s="56"/>
      <c r="AF1230" s="56"/>
      <c r="AG1230" s="14"/>
    </row>
    <row r="1231" ht="15.75" hidden="1" customHeight="1">
      <c r="B1231" s="216"/>
      <c r="C1231" s="216"/>
      <c r="D1231" s="56"/>
      <c r="E1231" s="56"/>
      <c r="F1231" s="56"/>
      <c r="H1231" s="218"/>
      <c r="I1231" s="218"/>
      <c r="J1231" s="218"/>
      <c r="K1231" s="218"/>
      <c r="L1231" s="218"/>
      <c r="M1231" s="218"/>
      <c r="N1231" s="218"/>
      <c r="O1231" s="218"/>
      <c r="P1231" s="218"/>
      <c r="Q1231" s="218"/>
      <c r="R1231" s="218"/>
      <c r="S1231" s="218"/>
      <c r="T1231" s="218"/>
      <c r="U1231" s="218"/>
      <c r="X1231" s="219"/>
      <c r="AA1231" s="56"/>
      <c r="AF1231" s="56"/>
      <c r="AG1231" s="14"/>
    </row>
    <row r="1232" ht="15.75" hidden="1" customHeight="1">
      <c r="B1232" s="216"/>
      <c r="C1232" s="216"/>
      <c r="D1232" s="56"/>
      <c r="E1232" s="56"/>
      <c r="F1232" s="56"/>
      <c r="H1232" s="218"/>
      <c r="I1232" s="218"/>
      <c r="J1232" s="218"/>
      <c r="K1232" s="218"/>
      <c r="L1232" s="218"/>
      <c r="M1232" s="218"/>
      <c r="N1232" s="218"/>
      <c r="O1232" s="218"/>
      <c r="P1232" s="218"/>
      <c r="Q1232" s="218"/>
      <c r="R1232" s="218"/>
      <c r="S1232" s="218"/>
      <c r="T1232" s="218"/>
      <c r="U1232" s="218"/>
      <c r="X1232" s="219"/>
      <c r="AA1232" s="56"/>
      <c r="AF1232" s="56"/>
      <c r="AG1232" s="14"/>
    </row>
    <row r="1233" ht="15.75" hidden="1" customHeight="1">
      <c r="B1233" s="216"/>
      <c r="C1233" s="216"/>
      <c r="D1233" s="56"/>
      <c r="E1233" s="56"/>
      <c r="F1233" s="56"/>
      <c r="H1233" s="218"/>
      <c r="I1233" s="218"/>
      <c r="J1233" s="218"/>
      <c r="K1233" s="218"/>
      <c r="L1233" s="218"/>
      <c r="M1233" s="218"/>
      <c r="N1233" s="218"/>
      <c r="O1233" s="218"/>
      <c r="P1233" s="218"/>
      <c r="Q1233" s="218"/>
      <c r="R1233" s="218"/>
      <c r="S1233" s="218"/>
      <c r="T1233" s="218"/>
      <c r="U1233" s="218"/>
      <c r="X1233" s="219"/>
      <c r="AA1233" s="56"/>
      <c r="AF1233" s="56"/>
      <c r="AG1233" s="14"/>
    </row>
    <row r="1234" ht="15.75" hidden="1" customHeight="1">
      <c r="B1234" s="216"/>
      <c r="C1234" s="216"/>
      <c r="D1234" s="56"/>
      <c r="E1234" s="56"/>
      <c r="F1234" s="56"/>
      <c r="H1234" s="218"/>
      <c r="I1234" s="218"/>
      <c r="J1234" s="218"/>
      <c r="K1234" s="218"/>
      <c r="L1234" s="218"/>
      <c r="M1234" s="218"/>
      <c r="N1234" s="218"/>
      <c r="O1234" s="218"/>
      <c r="P1234" s="218"/>
      <c r="Q1234" s="218"/>
      <c r="R1234" s="218"/>
      <c r="S1234" s="218"/>
      <c r="T1234" s="218"/>
      <c r="U1234" s="218"/>
      <c r="X1234" s="219"/>
      <c r="AA1234" s="56"/>
      <c r="AF1234" s="56"/>
      <c r="AG1234" s="14"/>
    </row>
    <row r="1235" ht="15.75" hidden="1" customHeight="1">
      <c r="B1235" s="216"/>
      <c r="C1235" s="216"/>
      <c r="D1235" s="56"/>
      <c r="E1235" s="56"/>
      <c r="F1235" s="56"/>
      <c r="H1235" s="218"/>
      <c r="I1235" s="218"/>
      <c r="J1235" s="218"/>
      <c r="K1235" s="218"/>
      <c r="L1235" s="218"/>
      <c r="M1235" s="218"/>
      <c r="N1235" s="218"/>
      <c r="O1235" s="218"/>
      <c r="P1235" s="218"/>
      <c r="Q1235" s="218"/>
      <c r="R1235" s="218"/>
      <c r="S1235" s="218"/>
      <c r="T1235" s="218"/>
      <c r="U1235" s="218"/>
      <c r="X1235" s="219"/>
      <c r="AA1235" s="56"/>
      <c r="AF1235" s="56"/>
      <c r="AG1235" s="14"/>
    </row>
    <row r="1236" ht="15.75" hidden="1" customHeight="1">
      <c r="B1236" s="216"/>
      <c r="C1236" s="216"/>
      <c r="D1236" s="56"/>
      <c r="E1236" s="56"/>
      <c r="F1236" s="56"/>
      <c r="H1236" s="218"/>
      <c r="I1236" s="218"/>
      <c r="J1236" s="218"/>
      <c r="K1236" s="218"/>
      <c r="L1236" s="218"/>
      <c r="M1236" s="218"/>
      <c r="N1236" s="218"/>
      <c r="O1236" s="218"/>
      <c r="P1236" s="218"/>
      <c r="Q1236" s="218"/>
      <c r="R1236" s="218"/>
      <c r="S1236" s="218"/>
      <c r="T1236" s="218"/>
      <c r="U1236" s="218"/>
      <c r="X1236" s="219"/>
      <c r="AA1236" s="56"/>
      <c r="AF1236" s="56"/>
      <c r="AG1236" s="14"/>
    </row>
    <row r="1237" ht="15.75" hidden="1" customHeight="1">
      <c r="B1237" s="216"/>
      <c r="C1237" s="216"/>
      <c r="D1237" s="56"/>
      <c r="E1237" s="56"/>
      <c r="F1237" s="56"/>
      <c r="H1237" s="218"/>
      <c r="I1237" s="218"/>
      <c r="J1237" s="218"/>
      <c r="K1237" s="218"/>
      <c r="L1237" s="218"/>
      <c r="M1237" s="218"/>
      <c r="N1237" s="218"/>
      <c r="O1237" s="218"/>
      <c r="P1237" s="218"/>
      <c r="Q1237" s="218"/>
      <c r="R1237" s="218"/>
      <c r="S1237" s="218"/>
      <c r="T1237" s="218"/>
      <c r="U1237" s="218"/>
      <c r="X1237" s="219"/>
      <c r="AA1237" s="56"/>
      <c r="AF1237" s="56"/>
      <c r="AG1237" s="14"/>
    </row>
    <row r="1238" ht="15.75" hidden="1" customHeight="1">
      <c r="B1238" s="216"/>
      <c r="C1238" s="216"/>
      <c r="D1238" s="56"/>
      <c r="E1238" s="56"/>
      <c r="F1238" s="56"/>
      <c r="H1238" s="218"/>
      <c r="I1238" s="218"/>
      <c r="J1238" s="218"/>
      <c r="K1238" s="218"/>
      <c r="L1238" s="218"/>
      <c r="M1238" s="218"/>
      <c r="N1238" s="218"/>
      <c r="O1238" s="218"/>
      <c r="P1238" s="218"/>
      <c r="Q1238" s="218"/>
      <c r="R1238" s="218"/>
      <c r="S1238" s="218"/>
      <c r="T1238" s="218"/>
      <c r="U1238" s="218"/>
      <c r="X1238" s="219"/>
      <c r="AA1238" s="56"/>
      <c r="AF1238" s="56"/>
      <c r="AG1238" s="14"/>
    </row>
    <row r="1239" ht="15.75" hidden="1" customHeight="1">
      <c r="B1239" s="216"/>
      <c r="C1239" s="216"/>
      <c r="D1239" s="56"/>
      <c r="E1239" s="56"/>
      <c r="F1239" s="56"/>
      <c r="H1239" s="218"/>
      <c r="I1239" s="218"/>
      <c r="J1239" s="218"/>
      <c r="K1239" s="218"/>
      <c r="L1239" s="218"/>
      <c r="M1239" s="218"/>
      <c r="N1239" s="218"/>
      <c r="O1239" s="218"/>
      <c r="P1239" s="218"/>
      <c r="Q1239" s="218"/>
      <c r="R1239" s="218"/>
      <c r="S1239" s="218"/>
      <c r="T1239" s="218"/>
      <c r="U1239" s="218"/>
      <c r="X1239" s="219"/>
      <c r="AA1239" s="56"/>
      <c r="AF1239" s="56"/>
      <c r="AG1239" s="14"/>
    </row>
    <row r="1240" ht="15.75" hidden="1" customHeight="1">
      <c r="B1240" s="216"/>
      <c r="C1240" s="216"/>
      <c r="D1240" s="56"/>
      <c r="E1240" s="56"/>
      <c r="F1240" s="56"/>
      <c r="H1240" s="218"/>
      <c r="I1240" s="218"/>
      <c r="J1240" s="218"/>
      <c r="K1240" s="218"/>
      <c r="L1240" s="218"/>
      <c r="M1240" s="218"/>
      <c r="N1240" s="218"/>
      <c r="O1240" s="218"/>
      <c r="P1240" s="218"/>
      <c r="Q1240" s="218"/>
      <c r="R1240" s="218"/>
      <c r="S1240" s="218"/>
      <c r="T1240" s="218"/>
      <c r="U1240" s="218"/>
      <c r="X1240" s="219"/>
      <c r="AA1240" s="56"/>
      <c r="AF1240" s="56"/>
      <c r="AG1240" s="14"/>
    </row>
    <row r="1241" ht="15.75" hidden="1" customHeight="1">
      <c r="B1241" s="216"/>
      <c r="C1241" s="216"/>
      <c r="D1241" s="56"/>
      <c r="E1241" s="56"/>
      <c r="F1241" s="56"/>
      <c r="H1241" s="218"/>
      <c r="I1241" s="218"/>
      <c r="J1241" s="218"/>
      <c r="K1241" s="218"/>
      <c r="L1241" s="218"/>
      <c r="M1241" s="218"/>
      <c r="N1241" s="218"/>
      <c r="O1241" s="218"/>
      <c r="P1241" s="218"/>
      <c r="Q1241" s="218"/>
      <c r="R1241" s="218"/>
      <c r="S1241" s="218"/>
      <c r="T1241" s="218"/>
      <c r="U1241" s="218"/>
      <c r="X1241" s="219"/>
      <c r="AA1241" s="56"/>
      <c r="AF1241" s="56"/>
      <c r="AG1241" s="14"/>
    </row>
    <row r="1242" ht="15.75" hidden="1" customHeight="1">
      <c r="B1242" s="216"/>
      <c r="C1242" s="216"/>
      <c r="D1242" s="56"/>
      <c r="E1242" s="56"/>
      <c r="F1242" s="56"/>
      <c r="H1242" s="218"/>
      <c r="I1242" s="218"/>
      <c r="J1242" s="218"/>
      <c r="K1242" s="218"/>
      <c r="L1242" s="218"/>
      <c r="M1242" s="218"/>
      <c r="N1242" s="218"/>
      <c r="O1242" s="218"/>
      <c r="P1242" s="218"/>
      <c r="Q1242" s="218"/>
      <c r="R1242" s="218"/>
      <c r="S1242" s="218"/>
      <c r="T1242" s="218"/>
      <c r="U1242" s="218"/>
      <c r="X1242" s="219"/>
      <c r="AA1242" s="56"/>
      <c r="AF1242" s="56"/>
      <c r="AG1242" s="14"/>
    </row>
    <row r="1243" ht="15.75" hidden="1" customHeight="1">
      <c r="B1243" s="216"/>
      <c r="C1243" s="216"/>
      <c r="D1243" s="56"/>
      <c r="E1243" s="56"/>
      <c r="F1243" s="56"/>
      <c r="H1243" s="218"/>
      <c r="I1243" s="218"/>
      <c r="J1243" s="218"/>
      <c r="K1243" s="218"/>
      <c r="L1243" s="218"/>
      <c r="M1243" s="218"/>
      <c r="N1243" s="218"/>
      <c r="O1243" s="218"/>
      <c r="P1243" s="218"/>
      <c r="Q1243" s="218"/>
      <c r="R1243" s="218"/>
      <c r="S1243" s="218"/>
      <c r="T1243" s="218"/>
      <c r="U1243" s="218"/>
      <c r="X1243" s="219"/>
      <c r="AA1243" s="56"/>
      <c r="AF1243" s="56"/>
      <c r="AG1243" s="14"/>
    </row>
    <row r="1244" ht="15.75" hidden="1" customHeight="1">
      <c r="B1244" s="216"/>
      <c r="C1244" s="216"/>
      <c r="D1244" s="56"/>
      <c r="E1244" s="56"/>
      <c r="F1244" s="56"/>
      <c r="H1244" s="218"/>
      <c r="I1244" s="218"/>
      <c r="J1244" s="218"/>
      <c r="K1244" s="218"/>
      <c r="L1244" s="218"/>
      <c r="M1244" s="218"/>
      <c r="N1244" s="218"/>
      <c r="O1244" s="218"/>
      <c r="P1244" s="218"/>
      <c r="Q1244" s="218"/>
      <c r="R1244" s="218"/>
      <c r="S1244" s="218"/>
      <c r="T1244" s="218"/>
      <c r="U1244" s="218"/>
      <c r="X1244" s="219"/>
      <c r="AA1244" s="56"/>
      <c r="AF1244" s="56"/>
      <c r="AG1244" s="14"/>
    </row>
    <row r="1245" ht="15.75" hidden="1" customHeight="1">
      <c r="B1245" s="216"/>
      <c r="C1245" s="216"/>
      <c r="D1245" s="56"/>
      <c r="E1245" s="56"/>
      <c r="F1245" s="56"/>
      <c r="H1245" s="218"/>
      <c r="I1245" s="218"/>
      <c r="J1245" s="218"/>
      <c r="K1245" s="218"/>
      <c r="L1245" s="218"/>
      <c r="M1245" s="218"/>
      <c r="N1245" s="218"/>
      <c r="O1245" s="218"/>
      <c r="P1245" s="218"/>
      <c r="Q1245" s="218"/>
      <c r="R1245" s="218"/>
      <c r="S1245" s="218"/>
      <c r="T1245" s="218"/>
      <c r="U1245" s="218"/>
      <c r="X1245" s="219"/>
      <c r="AA1245" s="56"/>
      <c r="AF1245" s="56"/>
      <c r="AG1245" s="14"/>
    </row>
    <row r="1246" ht="15.75" hidden="1" customHeight="1">
      <c r="B1246" s="216"/>
      <c r="C1246" s="216"/>
      <c r="D1246" s="56"/>
      <c r="E1246" s="56"/>
      <c r="F1246" s="56"/>
      <c r="H1246" s="218"/>
      <c r="I1246" s="218"/>
      <c r="J1246" s="218"/>
      <c r="K1246" s="218"/>
      <c r="L1246" s="218"/>
      <c r="M1246" s="218"/>
      <c r="N1246" s="218"/>
      <c r="O1246" s="218"/>
      <c r="P1246" s="218"/>
      <c r="Q1246" s="218"/>
      <c r="R1246" s="218"/>
      <c r="S1246" s="218"/>
      <c r="T1246" s="218"/>
      <c r="U1246" s="218"/>
      <c r="X1246" s="219"/>
      <c r="AA1246" s="56"/>
      <c r="AF1246" s="56"/>
      <c r="AG1246" s="14"/>
    </row>
    <row r="1247" ht="15.75" hidden="1" customHeight="1">
      <c r="B1247" s="216"/>
      <c r="C1247" s="216"/>
      <c r="D1247" s="56"/>
      <c r="E1247" s="56"/>
      <c r="F1247" s="56"/>
      <c r="H1247" s="218"/>
      <c r="I1247" s="218"/>
      <c r="J1247" s="218"/>
      <c r="K1247" s="218"/>
      <c r="L1247" s="218"/>
      <c r="M1247" s="218"/>
      <c r="N1247" s="218"/>
      <c r="O1247" s="218"/>
      <c r="P1247" s="218"/>
      <c r="Q1247" s="218"/>
      <c r="R1247" s="218"/>
      <c r="S1247" s="218"/>
      <c r="T1247" s="218"/>
      <c r="U1247" s="218"/>
      <c r="X1247" s="219"/>
      <c r="AA1247" s="56"/>
      <c r="AF1247" s="56"/>
      <c r="AG1247" s="14"/>
    </row>
    <row r="1248" ht="15.75" hidden="1" customHeight="1">
      <c r="B1248" s="216"/>
      <c r="C1248" s="216"/>
      <c r="D1248" s="56"/>
      <c r="E1248" s="56"/>
      <c r="F1248" s="56"/>
      <c r="H1248" s="218"/>
      <c r="I1248" s="218"/>
      <c r="J1248" s="218"/>
      <c r="K1248" s="218"/>
      <c r="L1248" s="218"/>
      <c r="M1248" s="218"/>
      <c r="N1248" s="218"/>
      <c r="O1248" s="218"/>
      <c r="P1248" s="218"/>
      <c r="Q1248" s="218"/>
      <c r="R1248" s="218"/>
      <c r="S1248" s="218"/>
      <c r="T1248" s="218"/>
      <c r="U1248" s="218"/>
      <c r="X1248" s="219"/>
      <c r="AA1248" s="56"/>
      <c r="AF1248" s="56"/>
      <c r="AG1248" s="14"/>
    </row>
    <row r="1249" ht="15.75" hidden="1" customHeight="1">
      <c r="B1249" s="216"/>
      <c r="C1249" s="216"/>
      <c r="D1249" s="56"/>
      <c r="E1249" s="56"/>
      <c r="F1249" s="56"/>
      <c r="H1249" s="218"/>
      <c r="I1249" s="218"/>
      <c r="J1249" s="218"/>
      <c r="K1249" s="218"/>
      <c r="L1249" s="218"/>
      <c r="M1249" s="218"/>
      <c r="N1249" s="218"/>
      <c r="O1249" s="218"/>
      <c r="P1249" s="218"/>
      <c r="Q1249" s="218"/>
      <c r="R1249" s="218"/>
      <c r="S1249" s="218"/>
      <c r="T1249" s="218"/>
      <c r="U1249" s="218"/>
      <c r="X1249" s="219"/>
      <c r="AA1249" s="56"/>
      <c r="AF1249" s="56"/>
      <c r="AG1249" s="14"/>
    </row>
    <row r="1250" ht="15.75" hidden="1" customHeight="1">
      <c r="B1250" s="216"/>
      <c r="C1250" s="216"/>
      <c r="D1250" s="56"/>
      <c r="E1250" s="56"/>
      <c r="F1250" s="56"/>
      <c r="H1250" s="218"/>
      <c r="I1250" s="218"/>
      <c r="J1250" s="218"/>
      <c r="K1250" s="218"/>
      <c r="L1250" s="218"/>
      <c r="M1250" s="218"/>
      <c r="N1250" s="218"/>
      <c r="O1250" s="218"/>
      <c r="P1250" s="218"/>
      <c r="Q1250" s="218"/>
      <c r="R1250" s="218"/>
      <c r="S1250" s="218"/>
      <c r="T1250" s="218"/>
      <c r="U1250" s="218"/>
      <c r="X1250" s="219"/>
      <c r="AA1250" s="56"/>
      <c r="AF1250" s="56"/>
      <c r="AG1250" s="14"/>
    </row>
    <row r="1251" ht="15.75" hidden="1" customHeight="1">
      <c r="B1251" s="216"/>
      <c r="C1251" s="216"/>
      <c r="D1251" s="56"/>
      <c r="E1251" s="56"/>
      <c r="F1251" s="56"/>
      <c r="H1251" s="218"/>
      <c r="I1251" s="218"/>
      <c r="J1251" s="218"/>
      <c r="K1251" s="218"/>
      <c r="L1251" s="218"/>
      <c r="M1251" s="218"/>
      <c r="N1251" s="218"/>
      <c r="O1251" s="218"/>
      <c r="P1251" s="218"/>
      <c r="Q1251" s="218"/>
      <c r="R1251" s="218"/>
      <c r="S1251" s="218"/>
      <c r="T1251" s="218"/>
      <c r="U1251" s="218"/>
      <c r="X1251" s="219"/>
      <c r="AA1251" s="56"/>
      <c r="AF1251" s="56"/>
      <c r="AG1251" s="14"/>
    </row>
    <row r="1252" ht="15.75" hidden="1" customHeight="1">
      <c r="B1252" s="216"/>
      <c r="C1252" s="216"/>
      <c r="D1252" s="56"/>
      <c r="E1252" s="56"/>
      <c r="F1252" s="56"/>
      <c r="H1252" s="218"/>
      <c r="I1252" s="218"/>
      <c r="J1252" s="218"/>
      <c r="K1252" s="218"/>
      <c r="L1252" s="218"/>
      <c r="M1252" s="218"/>
      <c r="N1252" s="218"/>
      <c r="O1252" s="218"/>
      <c r="P1252" s="218"/>
      <c r="Q1252" s="218"/>
      <c r="R1252" s="218"/>
      <c r="S1252" s="218"/>
      <c r="T1252" s="218"/>
      <c r="U1252" s="218"/>
      <c r="X1252" s="219"/>
      <c r="AA1252" s="56"/>
      <c r="AF1252" s="56"/>
      <c r="AG1252" s="14"/>
    </row>
    <row r="1253" ht="15.75" hidden="1" customHeight="1">
      <c r="B1253" s="216"/>
      <c r="C1253" s="216"/>
      <c r="D1253" s="56"/>
      <c r="E1253" s="56"/>
      <c r="F1253" s="56"/>
      <c r="H1253" s="218"/>
      <c r="I1253" s="218"/>
      <c r="J1253" s="218"/>
      <c r="K1253" s="218"/>
      <c r="L1253" s="218"/>
      <c r="M1253" s="218"/>
      <c r="N1253" s="218"/>
      <c r="O1253" s="218"/>
      <c r="P1253" s="218"/>
      <c r="Q1253" s="218"/>
      <c r="R1253" s="218"/>
      <c r="S1253" s="218"/>
      <c r="T1253" s="218"/>
      <c r="U1253" s="218"/>
      <c r="X1253" s="219"/>
      <c r="AA1253" s="56"/>
      <c r="AF1253" s="56"/>
      <c r="AG1253" s="14"/>
    </row>
    <row r="1254" ht="15.75" hidden="1" customHeight="1">
      <c r="B1254" s="216"/>
      <c r="C1254" s="216"/>
      <c r="D1254" s="56"/>
      <c r="E1254" s="56"/>
      <c r="F1254" s="56"/>
      <c r="H1254" s="218"/>
      <c r="I1254" s="218"/>
      <c r="J1254" s="218"/>
      <c r="K1254" s="218"/>
      <c r="L1254" s="218"/>
      <c r="M1254" s="218"/>
      <c r="N1254" s="218"/>
      <c r="O1254" s="218"/>
      <c r="P1254" s="218"/>
      <c r="Q1254" s="218"/>
      <c r="R1254" s="218"/>
      <c r="S1254" s="218"/>
      <c r="T1254" s="218"/>
      <c r="U1254" s="218"/>
      <c r="X1254" s="219"/>
      <c r="AA1254" s="56"/>
      <c r="AF1254" s="56"/>
      <c r="AG1254" s="14"/>
    </row>
    <row r="1255" ht="15.75" hidden="1" customHeight="1">
      <c r="B1255" s="216"/>
      <c r="C1255" s="216"/>
      <c r="D1255" s="56"/>
      <c r="E1255" s="56"/>
      <c r="F1255" s="56"/>
      <c r="H1255" s="218"/>
      <c r="I1255" s="218"/>
      <c r="J1255" s="218"/>
      <c r="K1255" s="218"/>
      <c r="L1255" s="218"/>
      <c r="M1255" s="218"/>
      <c r="N1255" s="218"/>
      <c r="O1255" s="218"/>
      <c r="P1255" s="218"/>
      <c r="Q1255" s="218"/>
      <c r="R1255" s="218"/>
      <c r="S1255" s="218"/>
      <c r="T1255" s="218"/>
      <c r="U1255" s="218"/>
      <c r="X1255" s="219"/>
      <c r="AA1255" s="56"/>
      <c r="AF1255" s="56"/>
      <c r="AG1255" s="14"/>
    </row>
    <row r="1256" ht="15.75" hidden="1" customHeight="1">
      <c r="B1256" s="216"/>
      <c r="C1256" s="216"/>
      <c r="D1256" s="56"/>
      <c r="E1256" s="56"/>
      <c r="F1256" s="56"/>
      <c r="H1256" s="218"/>
      <c r="I1256" s="218"/>
      <c r="J1256" s="218"/>
      <c r="K1256" s="218"/>
      <c r="L1256" s="218"/>
      <c r="M1256" s="218"/>
      <c r="N1256" s="218"/>
      <c r="O1256" s="218"/>
      <c r="P1256" s="218"/>
      <c r="Q1256" s="218"/>
      <c r="R1256" s="218"/>
      <c r="S1256" s="218"/>
      <c r="T1256" s="218"/>
      <c r="U1256" s="218"/>
      <c r="X1256" s="219"/>
      <c r="AA1256" s="56"/>
      <c r="AF1256" s="56"/>
      <c r="AG1256" s="14"/>
    </row>
    <row r="1257" ht="15.75" hidden="1" customHeight="1">
      <c r="B1257" s="216"/>
      <c r="C1257" s="216"/>
      <c r="D1257" s="56"/>
      <c r="E1257" s="56"/>
      <c r="F1257" s="56"/>
      <c r="H1257" s="218"/>
      <c r="I1257" s="218"/>
      <c r="J1257" s="218"/>
      <c r="K1257" s="218"/>
      <c r="L1257" s="218"/>
      <c r="M1257" s="218"/>
      <c r="N1257" s="218"/>
      <c r="O1257" s="218"/>
      <c r="P1257" s="218"/>
      <c r="Q1257" s="218"/>
      <c r="R1257" s="218"/>
      <c r="S1257" s="218"/>
      <c r="T1257" s="218"/>
      <c r="U1257" s="218"/>
      <c r="X1257" s="219"/>
      <c r="AA1257" s="56"/>
      <c r="AF1257" s="56"/>
      <c r="AG1257" s="14"/>
    </row>
    <row r="1258" ht="15.75" hidden="1" customHeight="1">
      <c r="B1258" s="216"/>
      <c r="C1258" s="216"/>
      <c r="D1258" s="56"/>
      <c r="E1258" s="56"/>
      <c r="F1258" s="56"/>
      <c r="H1258" s="218"/>
      <c r="I1258" s="218"/>
      <c r="J1258" s="218"/>
      <c r="K1258" s="218"/>
      <c r="L1258" s="218"/>
      <c r="M1258" s="218"/>
      <c r="N1258" s="218"/>
      <c r="O1258" s="218"/>
      <c r="P1258" s="218"/>
      <c r="Q1258" s="218"/>
      <c r="R1258" s="218"/>
      <c r="S1258" s="218"/>
      <c r="T1258" s="218"/>
      <c r="U1258" s="218"/>
      <c r="X1258" s="219"/>
      <c r="AA1258" s="56"/>
      <c r="AF1258" s="56"/>
      <c r="AG1258" s="14"/>
    </row>
    <row r="1259" ht="15.75" hidden="1" customHeight="1">
      <c r="B1259" s="216"/>
      <c r="C1259" s="216"/>
      <c r="D1259" s="56"/>
      <c r="E1259" s="56"/>
      <c r="F1259" s="56"/>
      <c r="H1259" s="218"/>
      <c r="I1259" s="218"/>
      <c r="J1259" s="218"/>
      <c r="K1259" s="218"/>
      <c r="L1259" s="218"/>
      <c r="M1259" s="218"/>
      <c r="N1259" s="218"/>
      <c r="O1259" s="218"/>
      <c r="P1259" s="218"/>
      <c r="Q1259" s="218"/>
      <c r="R1259" s="218"/>
      <c r="S1259" s="218"/>
      <c r="T1259" s="218"/>
      <c r="U1259" s="218"/>
      <c r="X1259" s="219"/>
      <c r="AA1259" s="56"/>
      <c r="AF1259" s="56"/>
      <c r="AG1259" s="14"/>
    </row>
    <row r="1260" ht="15.75" hidden="1" customHeight="1">
      <c r="B1260" s="216"/>
      <c r="C1260" s="216"/>
      <c r="D1260" s="56"/>
      <c r="E1260" s="56"/>
      <c r="F1260" s="56"/>
      <c r="H1260" s="218"/>
      <c r="I1260" s="218"/>
      <c r="J1260" s="218"/>
      <c r="K1260" s="218"/>
      <c r="L1260" s="218"/>
      <c r="M1260" s="218"/>
      <c r="N1260" s="218"/>
      <c r="O1260" s="218"/>
      <c r="P1260" s="218"/>
      <c r="Q1260" s="218"/>
      <c r="R1260" s="218"/>
      <c r="S1260" s="218"/>
      <c r="T1260" s="218"/>
      <c r="U1260" s="218"/>
      <c r="X1260" s="219"/>
      <c r="AA1260" s="56"/>
      <c r="AF1260" s="56"/>
      <c r="AG1260" s="14"/>
    </row>
    <row r="1261" ht="15.75" hidden="1" customHeight="1">
      <c r="B1261" s="216"/>
      <c r="C1261" s="216"/>
      <c r="D1261" s="56"/>
      <c r="E1261" s="56"/>
      <c r="F1261" s="56"/>
      <c r="H1261" s="218"/>
      <c r="I1261" s="218"/>
      <c r="J1261" s="218"/>
      <c r="K1261" s="218"/>
      <c r="L1261" s="218"/>
      <c r="M1261" s="218"/>
      <c r="N1261" s="218"/>
      <c r="O1261" s="218"/>
      <c r="P1261" s="218"/>
      <c r="Q1261" s="218"/>
      <c r="R1261" s="218"/>
      <c r="S1261" s="218"/>
      <c r="T1261" s="218"/>
      <c r="U1261" s="218"/>
      <c r="X1261" s="219"/>
      <c r="AA1261" s="56"/>
      <c r="AF1261" s="56"/>
      <c r="AG1261" s="14"/>
    </row>
    <row r="1262" ht="15.75" hidden="1" customHeight="1">
      <c r="B1262" s="216"/>
      <c r="C1262" s="216"/>
      <c r="D1262" s="56"/>
      <c r="E1262" s="56"/>
      <c r="F1262" s="56"/>
      <c r="H1262" s="218"/>
      <c r="I1262" s="218"/>
      <c r="J1262" s="218"/>
      <c r="K1262" s="218"/>
      <c r="L1262" s="218"/>
      <c r="M1262" s="218"/>
      <c r="N1262" s="218"/>
      <c r="O1262" s="218"/>
      <c r="P1262" s="218"/>
      <c r="Q1262" s="218"/>
      <c r="R1262" s="218"/>
      <c r="S1262" s="218"/>
      <c r="T1262" s="218"/>
      <c r="U1262" s="218"/>
      <c r="X1262" s="219"/>
      <c r="AA1262" s="56"/>
      <c r="AF1262" s="56"/>
      <c r="AG1262" s="14"/>
    </row>
    <row r="1263" ht="15.75" hidden="1" customHeight="1">
      <c r="B1263" s="216"/>
      <c r="C1263" s="216"/>
      <c r="D1263" s="56"/>
      <c r="E1263" s="56"/>
      <c r="F1263" s="56"/>
      <c r="H1263" s="218"/>
      <c r="I1263" s="218"/>
      <c r="J1263" s="218"/>
      <c r="K1263" s="218"/>
      <c r="L1263" s="218"/>
      <c r="M1263" s="218"/>
      <c r="N1263" s="218"/>
      <c r="O1263" s="218"/>
      <c r="P1263" s="218"/>
      <c r="Q1263" s="218"/>
      <c r="R1263" s="218"/>
      <c r="S1263" s="218"/>
      <c r="T1263" s="218"/>
      <c r="U1263" s="218"/>
      <c r="X1263" s="219"/>
      <c r="AA1263" s="56"/>
      <c r="AF1263" s="56"/>
      <c r="AG1263" s="14"/>
    </row>
    <row r="1264" ht="15.75" hidden="1" customHeight="1">
      <c r="B1264" s="216"/>
      <c r="C1264" s="216"/>
      <c r="D1264" s="56"/>
      <c r="E1264" s="56"/>
      <c r="F1264" s="56"/>
      <c r="H1264" s="218"/>
      <c r="I1264" s="218"/>
      <c r="J1264" s="218"/>
      <c r="K1264" s="218"/>
      <c r="L1264" s="218"/>
      <c r="M1264" s="218"/>
      <c r="N1264" s="218"/>
      <c r="O1264" s="218"/>
      <c r="P1264" s="218"/>
      <c r="Q1264" s="218"/>
      <c r="R1264" s="218"/>
      <c r="S1264" s="218"/>
      <c r="T1264" s="218"/>
      <c r="U1264" s="218"/>
      <c r="X1264" s="219"/>
      <c r="AA1264" s="56"/>
      <c r="AF1264" s="56"/>
      <c r="AG1264" s="14"/>
    </row>
    <row r="1265" ht="15.75" hidden="1" customHeight="1">
      <c r="B1265" s="216"/>
      <c r="C1265" s="216"/>
      <c r="D1265" s="56"/>
      <c r="E1265" s="56"/>
      <c r="F1265" s="56"/>
      <c r="H1265" s="218"/>
      <c r="I1265" s="218"/>
      <c r="J1265" s="218"/>
      <c r="K1265" s="218"/>
      <c r="L1265" s="218"/>
      <c r="M1265" s="218"/>
      <c r="N1265" s="218"/>
      <c r="O1265" s="218"/>
      <c r="P1265" s="218"/>
      <c r="Q1265" s="218"/>
      <c r="R1265" s="218"/>
      <c r="S1265" s="218"/>
      <c r="T1265" s="218"/>
      <c r="U1265" s="218"/>
      <c r="X1265" s="219"/>
      <c r="AA1265" s="56"/>
      <c r="AF1265" s="56"/>
      <c r="AG1265" s="14"/>
    </row>
    <row r="1266" ht="15.75" hidden="1" customHeight="1">
      <c r="B1266" s="216"/>
      <c r="C1266" s="216"/>
      <c r="D1266" s="56"/>
      <c r="E1266" s="56"/>
      <c r="F1266" s="56"/>
      <c r="H1266" s="218"/>
      <c r="I1266" s="218"/>
      <c r="J1266" s="218"/>
      <c r="K1266" s="218"/>
      <c r="L1266" s="218"/>
      <c r="M1266" s="218"/>
      <c r="N1266" s="218"/>
      <c r="O1266" s="218"/>
      <c r="P1266" s="218"/>
      <c r="Q1266" s="218"/>
      <c r="R1266" s="218"/>
      <c r="S1266" s="218"/>
      <c r="T1266" s="218"/>
      <c r="U1266" s="218"/>
      <c r="X1266" s="219"/>
      <c r="AA1266" s="56"/>
      <c r="AF1266" s="56"/>
      <c r="AG1266" s="14"/>
    </row>
    <row r="1267" ht="15.75" hidden="1" customHeight="1">
      <c r="B1267" s="216"/>
      <c r="C1267" s="216"/>
      <c r="D1267" s="56"/>
      <c r="E1267" s="56"/>
      <c r="F1267" s="56"/>
      <c r="H1267" s="218"/>
      <c r="I1267" s="218"/>
      <c r="J1267" s="218"/>
      <c r="K1267" s="218"/>
      <c r="L1267" s="218"/>
      <c r="M1267" s="218"/>
      <c r="N1267" s="218"/>
      <c r="O1267" s="218"/>
      <c r="P1267" s="218"/>
      <c r="Q1267" s="218"/>
      <c r="R1267" s="218"/>
      <c r="S1267" s="218"/>
      <c r="T1267" s="218"/>
      <c r="U1267" s="218"/>
      <c r="X1267" s="219"/>
      <c r="AA1267" s="56"/>
      <c r="AF1267" s="56"/>
      <c r="AG1267" s="14"/>
    </row>
    <row r="1268" ht="15.75" hidden="1" customHeight="1">
      <c r="B1268" s="216"/>
      <c r="C1268" s="216"/>
      <c r="D1268" s="56"/>
      <c r="E1268" s="56"/>
      <c r="F1268" s="56"/>
      <c r="H1268" s="218"/>
      <c r="I1268" s="218"/>
      <c r="J1268" s="218"/>
      <c r="K1268" s="218"/>
      <c r="L1268" s="218"/>
      <c r="M1268" s="218"/>
      <c r="N1268" s="218"/>
      <c r="O1268" s="218"/>
      <c r="P1268" s="218"/>
      <c r="Q1268" s="218"/>
      <c r="R1268" s="218"/>
      <c r="S1268" s="218"/>
      <c r="T1268" s="218"/>
      <c r="U1268" s="218"/>
      <c r="X1268" s="219"/>
      <c r="AA1268" s="56"/>
      <c r="AF1268" s="56"/>
      <c r="AG1268" s="14"/>
    </row>
    <row r="1269" ht="15.75" hidden="1" customHeight="1">
      <c r="B1269" s="216"/>
      <c r="C1269" s="216"/>
      <c r="D1269" s="56"/>
      <c r="E1269" s="56"/>
      <c r="F1269" s="56"/>
      <c r="H1269" s="218"/>
      <c r="I1269" s="218"/>
      <c r="J1269" s="218"/>
      <c r="K1269" s="218"/>
      <c r="L1269" s="218"/>
      <c r="M1269" s="218"/>
      <c r="N1269" s="218"/>
      <c r="O1269" s="218"/>
      <c r="P1269" s="218"/>
      <c r="Q1269" s="218"/>
      <c r="R1269" s="218"/>
      <c r="S1269" s="218"/>
      <c r="T1269" s="218"/>
      <c r="U1269" s="218"/>
      <c r="X1269" s="219"/>
      <c r="AA1269" s="56"/>
      <c r="AF1269" s="56"/>
      <c r="AG1269" s="14"/>
    </row>
    <row r="1270" ht="15.75" hidden="1" customHeight="1">
      <c r="B1270" s="216"/>
      <c r="C1270" s="216"/>
      <c r="D1270" s="56"/>
      <c r="E1270" s="56"/>
      <c r="F1270" s="56"/>
      <c r="H1270" s="218"/>
      <c r="I1270" s="218"/>
      <c r="J1270" s="218"/>
      <c r="K1270" s="218"/>
      <c r="L1270" s="218"/>
      <c r="M1270" s="218"/>
      <c r="N1270" s="218"/>
      <c r="O1270" s="218"/>
      <c r="P1270" s="218"/>
      <c r="Q1270" s="218"/>
      <c r="R1270" s="218"/>
      <c r="S1270" s="218"/>
      <c r="T1270" s="218"/>
      <c r="U1270" s="218"/>
      <c r="X1270" s="219"/>
      <c r="AA1270" s="56"/>
      <c r="AF1270" s="56"/>
      <c r="AG1270" s="14"/>
    </row>
    <row r="1271" ht="15.75" hidden="1" customHeight="1">
      <c r="B1271" s="216"/>
      <c r="C1271" s="216"/>
      <c r="D1271" s="56"/>
      <c r="E1271" s="56"/>
      <c r="F1271" s="56"/>
      <c r="H1271" s="218"/>
      <c r="I1271" s="218"/>
      <c r="J1271" s="218"/>
      <c r="K1271" s="218"/>
      <c r="L1271" s="218"/>
      <c r="M1271" s="218"/>
      <c r="N1271" s="218"/>
      <c r="O1271" s="218"/>
      <c r="P1271" s="218"/>
      <c r="Q1271" s="218"/>
      <c r="R1271" s="218"/>
      <c r="S1271" s="218"/>
      <c r="T1271" s="218"/>
      <c r="U1271" s="218"/>
      <c r="X1271" s="219"/>
      <c r="AA1271" s="56"/>
      <c r="AF1271" s="56"/>
      <c r="AG1271" s="14"/>
    </row>
    <row r="1272" ht="15.75" hidden="1" customHeight="1">
      <c r="B1272" s="216"/>
      <c r="C1272" s="216"/>
      <c r="D1272" s="56"/>
      <c r="E1272" s="56"/>
      <c r="F1272" s="56"/>
      <c r="H1272" s="218"/>
      <c r="I1272" s="218"/>
      <c r="J1272" s="218"/>
      <c r="K1272" s="218"/>
      <c r="L1272" s="218"/>
      <c r="M1272" s="218"/>
      <c r="N1272" s="218"/>
      <c r="O1272" s="218"/>
      <c r="P1272" s="218"/>
      <c r="Q1272" s="218"/>
      <c r="R1272" s="218"/>
      <c r="S1272" s="218"/>
      <c r="T1272" s="218"/>
      <c r="U1272" s="218"/>
      <c r="X1272" s="219"/>
      <c r="AA1272" s="56"/>
      <c r="AF1272" s="56"/>
      <c r="AG1272" s="14"/>
    </row>
    <row r="1273" ht="15.75" hidden="1" customHeight="1">
      <c r="B1273" s="216"/>
      <c r="C1273" s="216"/>
      <c r="D1273" s="56"/>
      <c r="E1273" s="56"/>
      <c r="F1273" s="56"/>
      <c r="H1273" s="218"/>
      <c r="I1273" s="218"/>
      <c r="J1273" s="218"/>
      <c r="K1273" s="218"/>
      <c r="L1273" s="218"/>
      <c r="M1273" s="218"/>
      <c r="N1273" s="218"/>
      <c r="O1273" s="218"/>
      <c r="P1273" s="218"/>
      <c r="Q1273" s="218"/>
      <c r="R1273" s="218"/>
      <c r="S1273" s="218"/>
      <c r="T1273" s="218"/>
      <c r="U1273" s="218"/>
      <c r="X1273" s="219"/>
      <c r="AA1273" s="56"/>
      <c r="AF1273" s="56"/>
      <c r="AG1273" s="14"/>
    </row>
    <row r="1274" ht="15.75" hidden="1" customHeight="1">
      <c r="B1274" s="216"/>
      <c r="C1274" s="216"/>
      <c r="D1274" s="56"/>
      <c r="E1274" s="56"/>
      <c r="F1274" s="56"/>
      <c r="H1274" s="218"/>
      <c r="I1274" s="218"/>
      <c r="J1274" s="218"/>
      <c r="K1274" s="218"/>
      <c r="L1274" s="218"/>
      <c r="M1274" s="218"/>
      <c r="N1274" s="218"/>
      <c r="O1274" s="218"/>
      <c r="P1274" s="218"/>
      <c r="Q1274" s="218"/>
      <c r="R1274" s="218"/>
      <c r="S1274" s="218"/>
      <c r="T1274" s="218"/>
      <c r="U1274" s="218"/>
      <c r="X1274" s="219"/>
      <c r="AA1274" s="56"/>
      <c r="AF1274" s="56"/>
      <c r="AG1274" s="14"/>
    </row>
    <row r="1275" ht="15.75" hidden="1" customHeight="1">
      <c r="B1275" s="216"/>
      <c r="C1275" s="216"/>
      <c r="D1275" s="56"/>
      <c r="E1275" s="56"/>
      <c r="F1275" s="56"/>
      <c r="H1275" s="218"/>
      <c r="I1275" s="218"/>
      <c r="J1275" s="218"/>
      <c r="K1275" s="218"/>
      <c r="L1275" s="218"/>
      <c r="M1275" s="218"/>
      <c r="N1275" s="218"/>
      <c r="O1275" s="218"/>
      <c r="P1275" s="218"/>
      <c r="Q1275" s="218"/>
      <c r="R1275" s="218"/>
      <c r="S1275" s="218"/>
      <c r="T1275" s="218"/>
      <c r="U1275" s="218"/>
      <c r="X1275" s="219"/>
      <c r="AA1275" s="56"/>
      <c r="AF1275" s="56"/>
      <c r="AG1275" s="14"/>
    </row>
    <row r="1276" ht="15.75" hidden="1" customHeight="1">
      <c r="B1276" s="216"/>
      <c r="C1276" s="216"/>
      <c r="D1276" s="56"/>
      <c r="E1276" s="56"/>
      <c r="F1276" s="56"/>
      <c r="H1276" s="218"/>
      <c r="I1276" s="218"/>
      <c r="J1276" s="218"/>
      <c r="K1276" s="218"/>
      <c r="L1276" s="218"/>
      <c r="M1276" s="218"/>
      <c r="N1276" s="218"/>
      <c r="O1276" s="218"/>
      <c r="P1276" s="218"/>
      <c r="Q1276" s="218"/>
      <c r="R1276" s="218"/>
      <c r="S1276" s="218"/>
      <c r="T1276" s="218"/>
      <c r="U1276" s="218"/>
      <c r="X1276" s="219"/>
      <c r="AA1276" s="56"/>
      <c r="AF1276" s="56"/>
      <c r="AG1276" s="14"/>
    </row>
    <row r="1277" ht="15.75" hidden="1" customHeight="1">
      <c r="B1277" s="216"/>
      <c r="C1277" s="216"/>
      <c r="D1277" s="56"/>
      <c r="E1277" s="56"/>
      <c r="F1277" s="56"/>
      <c r="H1277" s="218"/>
      <c r="I1277" s="218"/>
      <c r="J1277" s="218"/>
      <c r="K1277" s="218"/>
      <c r="L1277" s="218"/>
      <c r="M1277" s="218"/>
      <c r="N1277" s="218"/>
      <c r="O1277" s="218"/>
      <c r="P1277" s="218"/>
      <c r="Q1277" s="218"/>
      <c r="R1277" s="218"/>
      <c r="S1277" s="218"/>
      <c r="T1277" s="218"/>
      <c r="U1277" s="218"/>
      <c r="X1277" s="219"/>
      <c r="AA1277" s="56"/>
      <c r="AF1277" s="56"/>
      <c r="AG1277" s="14"/>
    </row>
    <row r="1278" ht="15.75" hidden="1" customHeight="1">
      <c r="B1278" s="216"/>
      <c r="C1278" s="216"/>
      <c r="D1278" s="56"/>
      <c r="E1278" s="56"/>
      <c r="F1278" s="56"/>
      <c r="H1278" s="218"/>
      <c r="I1278" s="218"/>
      <c r="J1278" s="218"/>
      <c r="K1278" s="218"/>
      <c r="L1278" s="218"/>
      <c r="M1278" s="218"/>
      <c r="N1278" s="218"/>
      <c r="O1278" s="218"/>
      <c r="P1278" s="218"/>
      <c r="Q1278" s="218"/>
      <c r="R1278" s="218"/>
      <c r="S1278" s="218"/>
      <c r="T1278" s="218"/>
      <c r="U1278" s="218"/>
      <c r="X1278" s="219"/>
      <c r="AA1278" s="56"/>
      <c r="AF1278" s="56"/>
      <c r="AG1278" s="14"/>
    </row>
    <row r="1279" ht="15.75" hidden="1" customHeight="1">
      <c r="B1279" s="216"/>
      <c r="C1279" s="216"/>
      <c r="D1279" s="56"/>
      <c r="E1279" s="56"/>
      <c r="F1279" s="56"/>
      <c r="H1279" s="218"/>
      <c r="I1279" s="218"/>
      <c r="J1279" s="218"/>
      <c r="K1279" s="218"/>
      <c r="L1279" s="218"/>
      <c r="M1279" s="218"/>
      <c r="N1279" s="218"/>
      <c r="O1279" s="218"/>
      <c r="P1279" s="218"/>
      <c r="Q1279" s="218"/>
      <c r="R1279" s="218"/>
      <c r="S1279" s="218"/>
      <c r="T1279" s="218"/>
      <c r="U1279" s="218"/>
      <c r="X1279" s="219"/>
      <c r="AA1279" s="56"/>
      <c r="AF1279" s="56"/>
      <c r="AG1279" s="14"/>
    </row>
    <row r="1280" ht="15.75" hidden="1" customHeight="1">
      <c r="B1280" s="216"/>
      <c r="C1280" s="216"/>
      <c r="D1280" s="56"/>
      <c r="E1280" s="56"/>
      <c r="F1280" s="56"/>
      <c r="H1280" s="218"/>
      <c r="I1280" s="218"/>
      <c r="J1280" s="218"/>
      <c r="K1280" s="218"/>
      <c r="L1280" s="218"/>
      <c r="M1280" s="218"/>
      <c r="N1280" s="218"/>
      <c r="O1280" s="218"/>
      <c r="P1280" s="218"/>
      <c r="Q1280" s="218"/>
      <c r="R1280" s="218"/>
      <c r="S1280" s="218"/>
      <c r="T1280" s="218"/>
      <c r="U1280" s="218"/>
      <c r="X1280" s="219"/>
      <c r="AA1280" s="56"/>
      <c r="AF1280" s="56"/>
      <c r="AG1280" s="14"/>
    </row>
    <row r="1281" ht="15.75" hidden="1" customHeight="1">
      <c r="B1281" s="216"/>
      <c r="C1281" s="216"/>
      <c r="D1281" s="56"/>
      <c r="E1281" s="56"/>
      <c r="F1281" s="56"/>
      <c r="H1281" s="218"/>
      <c r="I1281" s="218"/>
      <c r="J1281" s="218"/>
      <c r="K1281" s="218"/>
      <c r="L1281" s="218"/>
      <c r="M1281" s="218"/>
      <c r="N1281" s="218"/>
      <c r="O1281" s="218"/>
      <c r="P1281" s="218"/>
      <c r="Q1281" s="218"/>
      <c r="R1281" s="218"/>
      <c r="S1281" s="218"/>
      <c r="T1281" s="218"/>
      <c r="U1281" s="218"/>
      <c r="X1281" s="219"/>
      <c r="AA1281" s="56"/>
      <c r="AF1281" s="56"/>
      <c r="AG1281" s="14"/>
    </row>
    <row r="1282" ht="15.75" hidden="1" customHeight="1">
      <c r="B1282" s="216"/>
      <c r="C1282" s="216"/>
      <c r="D1282" s="56"/>
      <c r="E1282" s="56"/>
      <c r="F1282" s="56"/>
      <c r="H1282" s="218"/>
      <c r="I1282" s="218"/>
      <c r="J1282" s="218"/>
      <c r="K1282" s="218"/>
      <c r="L1282" s="218"/>
      <c r="M1282" s="218"/>
      <c r="N1282" s="218"/>
      <c r="O1282" s="218"/>
      <c r="P1282" s="218"/>
      <c r="Q1282" s="218"/>
      <c r="R1282" s="218"/>
      <c r="S1282" s="218"/>
      <c r="T1282" s="218"/>
      <c r="U1282" s="218"/>
      <c r="X1282" s="219"/>
      <c r="AA1282" s="56"/>
      <c r="AF1282" s="56"/>
      <c r="AG1282" s="14"/>
    </row>
    <row r="1283" ht="15.75" hidden="1" customHeight="1">
      <c r="B1283" s="216"/>
      <c r="C1283" s="216"/>
      <c r="D1283" s="56"/>
      <c r="E1283" s="56"/>
      <c r="F1283" s="56"/>
      <c r="H1283" s="218"/>
      <c r="I1283" s="218"/>
      <c r="J1283" s="218"/>
      <c r="K1283" s="218"/>
      <c r="L1283" s="218"/>
      <c r="M1283" s="218"/>
      <c r="N1283" s="218"/>
      <c r="O1283" s="218"/>
      <c r="P1283" s="218"/>
      <c r="Q1283" s="218"/>
      <c r="R1283" s="218"/>
      <c r="S1283" s="218"/>
      <c r="T1283" s="218"/>
      <c r="U1283" s="218"/>
      <c r="X1283" s="219"/>
      <c r="AA1283" s="56"/>
      <c r="AF1283" s="56"/>
      <c r="AG1283" s="14"/>
    </row>
    <row r="1284" ht="15.75" hidden="1" customHeight="1">
      <c r="B1284" s="216"/>
      <c r="C1284" s="216"/>
      <c r="D1284" s="56"/>
      <c r="E1284" s="56"/>
      <c r="F1284" s="56"/>
      <c r="H1284" s="218"/>
      <c r="I1284" s="218"/>
      <c r="J1284" s="218"/>
      <c r="K1284" s="218"/>
      <c r="L1284" s="218"/>
      <c r="M1284" s="218"/>
      <c r="N1284" s="218"/>
      <c r="O1284" s="218"/>
      <c r="P1284" s="218"/>
      <c r="Q1284" s="218"/>
      <c r="R1284" s="218"/>
      <c r="S1284" s="218"/>
      <c r="T1284" s="218"/>
      <c r="U1284" s="218"/>
      <c r="X1284" s="219"/>
      <c r="AA1284" s="56"/>
      <c r="AF1284" s="56"/>
      <c r="AG1284" s="14"/>
    </row>
    <row r="1285" ht="15.75" hidden="1" customHeight="1">
      <c r="B1285" s="216"/>
      <c r="C1285" s="216"/>
      <c r="D1285" s="56"/>
      <c r="E1285" s="56"/>
      <c r="F1285" s="56"/>
      <c r="H1285" s="218"/>
      <c r="I1285" s="218"/>
      <c r="J1285" s="218"/>
      <c r="K1285" s="218"/>
      <c r="L1285" s="218"/>
      <c r="M1285" s="218"/>
      <c r="N1285" s="218"/>
      <c r="O1285" s="218"/>
      <c r="P1285" s="218"/>
      <c r="Q1285" s="218"/>
      <c r="R1285" s="218"/>
      <c r="S1285" s="218"/>
      <c r="T1285" s="218"/>
      <c r="U1285" s="218"/>
      <c r="X1285" s="219"/>
      <c r="AA1285" s="56"/>
      <c r="AF1285" s="56"/>
      <c r="AG1285" s="14"/>
    </row>
    <row r="1286" ht="15.75" hidden="1" customHeight="1">
      <c r="B1286" s="216"/>
      <c r="C1286" s="216"/>
      <c r="D1286" s="56"/>
      <c r="E1286" s="56"/>
      <c r="F1286" s="56"/>
      <c r="H1286" s="218"/>
      <c r="I1286" s="218"/>
      <c r="J1286" s="218"/>
      <c r="K1286" s="218"/>
      <c r="L1286" s="218"/>
      <c r="M1286" s="218"/>
      <c r="N1286" s="218"/>
      <c r="O1286" s="218"/>
      <c r="P1286" s="218"/>
      <c r="Q1286" s="218"/>
      <c r="R1286" s="218"/>
      <c r="S1286" s="218"/>
      <c r="T1286" s="218"/>
      <c r="U1286" s="218"/>
      <c r="X1286" s="219"/>
      <c r="AA1286" s="56"/>
      <c r="AF1286" s="56"/>
      <c r="AG1286" s="14"/>
    </row>
    <row r="1287" ht="15.75" hidden="1" customHeight="1">
      <c r="B1287" s="216"/>
      <c r="C1287" s="216"/>
      <c r="D1287" s="56"/>
      <c r="E1287" s="56"/>
      <c r="F1287" s="56"/>
      <c r="H1287" s="218"/>
      <c r="I1287" s="218"/>
      <c r="J1287" s="218"/>
      <c r="K1287" s="218"/>
      <c r="L1287" s="218"/>
      <c r="M1287" s="218"/>
      <c r="N1287" s="218"/>
      <c r="O1287" s="218"/>
      <c r="P1287" s="218"/>
      <c r="Q1287" s="218"/>
      <c r="R1287" s="218"/>
      <c r="S1287" s="218"/>
      <c r="T1287" s="218"/>
      <c r="U1287" s="218"/>
      <c r="X1287" s="219"/>
      <c r="AA1287" s="56"/>
      <c r="AF1287" s="56"/>
      <c r="AG1287" s="14"/>
    </row>
    <row r="1288" ht="15.75" hidden="1" customHeight="1">
      <c r="B1288" s="216"/>
      <c r="C1288" s="216"/>
      <c r="D1288" s="56"/>
      <c r="E1288" s="56"/>
      <c r="F1288" s="56"/>
      <c r="H1288" s="218"/>
      <c r="I1288" s="218"/>
      <c r="J1288" s="218"/>
      <c r="K1288" s="218"/>
      <c r="L1288" s="218"/>
      <c r="M1288" s="218"/>
      <c r="N1288" s="218"/>
      <c r="O1288" s="218"/>
      <c r="P1288" s="218"/>
      <c r="Q1288" s="218"/>
      <c r="R1288" s="218"/>
      <c r="S1288" s="218"/>
      <c r="T1288" s="218"/>
      <c r="U1288" s="218"/>
      <c r="X1288" s="219"/>
      <c r="AA1288" s="56"/>
      <c r="AF1288" s="56"/>
      <c r="AG1288" s="14"/>
    </row>
    <row r="1289" ht="15.75" hidden="1" customHeight="1">
      <c r="B1289" s="216"/>
      <c r="C1289" s="216"/>
      <c r="D1289" s="56"/>
      <c r="E1289" s="56"/>
      <c r="F1289" s="56"/>
      <c r="H1289" s="218"/>
      <c r="I1289" s="218"/>
      <c r="J1289" s="218"/>
      <c r="K1289" s="218"/>
      <c r="L1289" s="218"/>
      <c r="M1289" s="218"/>
      <c r="N1289" s="218"/>
      <c r="O1289" s="218"/>
      <c r="P1289" s="218"/>
      <c r="Q1289" s="218"/>
      <c r="R1289" s="218"/>
      <c r="S1289" s="218"/>
      <c r="T1289" s="218"/>
      <c r="U1289" s="218"/>
      <c r="X1289" s="219"/>
      <c r="AA1289" s="56"/>
      <c r="AF1289" s="56"/>
      <c r="AG1289" s="14"/>
    </row>
    <row r="1290" ht="15.75" hidden="1" customHeight="1">
      <c r="B1290" s="216"/>
      <c r="C1290" s="216"/>
      <c r="D1290" s="56"/>
      <c r="E1290" s="56"/>
      <c r="F1290" s="56"/>
      <c r="H1290" s="218"/>
      <c r="I1290" s="218"/>
      <c r="J1290" s="218"/>
      <c r="K1290" s="218"/>
      <c r="L1290" s="218"/>
      <c r="M1290" s="218"/>
      <c r="N1290" s="218"/>
      <c r="O1290" s="218"/>
      <c r="P1290" s="218"/>
      <c r="Q1290" s="218"/>
      <c r="R1290" s="218"/>
      <c r="S1290" s="218"/>
      <c r="T1290" s="218"/>
      <c r="U1290" s="218"/>
      <c r="X1290" s="219"/>
      <c r="AA1290" s="56"/>
      <c r="AF1290" s="56"/>
      <c r="AG1290" s="14"/>
    </row>
    <row r="1291" ht="15.75" hidden="1" customHeight="1">
      <c r="B1291" s="216"/>
      <c r="C1291" s="216"/>
      <c r="D1291" s="56"/>
      <c r="E1291" s="56"/>
      <c r="F1291" s="56"/>
      <c r="H1291" s="218"/>
      <c r="I1291" s="218"/>
      <c r="J1291" s="218"/>
      <c r="K1291" s="218"/>
      <c r="L1291" s="218"/>
      <c r="M1291" s="218"/>
      <c r="N1291" s="218"/>
      <c r="O1291" s="218"/>
      <c r="P1291" s="218"/>
      <c r="Q1291" s="218"/>
      <c r="R1291" s="218"/>
      <c r="S1291" s="218"/>
      <c r="T1291" s="218"/>
      <c r="U1291" s="218"/>
      <c r="X1291" s="219"/>
      <c r="AA1291" s="56"/>
      <c r="AF1291" s="56"/>
      <c r="AG1291" s="14"/>
    </row>
    <row r="1292" ht="15.75" hidden="1" customHeight="1">
      <c r="B1292" s="216"/>
      <c r="C1292" s="216"/>
      <c r="D1292" s="56"/>
      <c r="E1292" s="56"/>
      <c r="F1292" s="56"/>
      <c r="H1292" s="218"/>
      <c r="I1292" s="218"/>
      <c r="J1292" s="218"/>
      <c r="K1292" s="218"/>
      <c r="L1292" s="218"/>
      <c r="M1292" s="218"/>
      <c r="N1292" s="218"/>
      <c r="O1292" s="218"/>
      <c r="P1292" s="218"/>
      <c r="Q1292" s="218"/>
      <c r="R1292" s="218"/>
      <c r="S1292" s="218"/>
      <c r="T1292" s="218"/>
      <c r="U1292" s="218"/>
      <c r="X1292" s="219"/>
      <c r="AA1292" s="56"/>
      <c r="AF1292" s="56"/>
      <c r="AG1292" s="14"/>
    </row>
    <row r="1293" ht="15.75" hidden="1" customHeight="1">
      <c r="B1293" s="216"/>
      <c r="C1293" s="216"/>
      <c r="D1293" s="56"/>
      <c r="E1293" s="56"/>
      <c r="F1293" s="56"/>
      <c r="H1293" s="218"/>
      <c r="I1293" s="218"/>
      <c r="J1293" s="218"/>
      <c r="K1293" s="218"/>
      <c r="L1293" s="218"/>
      <c r="M1293" s="218"/>
      <c r="N1293" s="218"/>
      <c r="O1293" s="218"/>
      <c r="P1293" s="218"/>
      <c r="Q1293" s="218"/>
      <c r="R1293" s="218"/>
      <c r="S1293" s="218"/>
      <c r="T1293" s="218"/>
      <c r="U1293" s="218"/>
      <c r="X1293" s="219"/>
      <c r="AA1293" s="56"/>
      <c r="AF1293" s="56"/>
      <c r="AG1293" s="14"/>
    </row>
    <row r="1294" ht="15.75" hidden="1" customHeight="1">
      <c r="B1294" s="216"/>
      <c r="C1294" s="216"/>
      <c r="D1294" s="56"/>
      <c r="E1294" s="56"/>
      <c r="F1294" s="56"/>
      <c r="H1294" s="218"/>
      <c r="I1294" s="218"/>
      <c r="J1294" s="218"/>
      <c r="K1294" s="218"/>
      <c r="L1294" s="218"/>
      <c r="M1294" s="218"/>
      <c r="N1294" s="218"/>
      <c r="O1294" s="218"/>
      <c r="P1294" s="218"/>
      <c r="Q1294" s="218"/>
      <c r="R1294" s="218"/>
      <c r="S1294" s="218"/>
      <c r="T1294" s="218"/>
      <c r="U1294" s="218"/>
      <c r="X1294" s="219"/>
      <c r="AA1294" s="56"/>
      <c r="AF1294" s="56"/>
      <c r="AG1294" s="14"/>
    </row>
    <row r="1295" ht="15.75" hidden="1" customHeight="1">
      <c r="B1295" s="216"/>
      <c r="C1295" s="216"/>
      <c r="D1295" s="56"/>
      <c r="E1295" s="56"/>
      <c r="F1295" s="56"/>
      <c r="H1295" s="218"/>
      <c r="I1295" s="218"/>
      <c r="J1295" s="218"/>
      <c r="K1295" s="218"/>
      <c r="L1295" s="218"/>
      <c r="M1295" s="218"/>
      <c r="N1295" s="218"/>
      <c r="O1295" s="218"/>
      <c r="P1295" s="218"/>
      <c r="Q1295" s="218"/>
      <c r="R1295" s="218"/>
      <c r="S1295" s="218"/>
      <c r="T1295" s="218"/>
      <c r="U1295" s="218"/>
      <c r="X1295" s="219"/>
      <c r="AA1295" s="56"/>
      <c r="AF1295" s="56"/>
      <c r="AG1295" s="14"/>
    </row>
    <row r="1296" ht="15.75" hidden="1" customHeight="1">
      <c r="B1296" s="216"/>
      <c r="C1296" s="216"/>
      <c r="D1296" s="56"/>
      <c r="E1296" s="56"/>
      <c r="F1296" s="56"/>
      <c r="H1296" s="218"/>
      <c r="I1296" s="218"/>
      <c r="J1296" s="218"/>
      <c r="K1296" s="218"/>
      <c r="L1296" s="218"/>
      <c r="M1296" s="218"/>
      <c r="N1296" s="218"/>
      <c r="O1296" s="218"/>
      <c r="P1296" s="218"/>
      <c r="Q1296" s="218"/>
      <c r="R1296" s="218"/>
      <c r="S1296" s="218"/>
      <c r="T1296" s="218"/>
      <c r="U1296" s="218"/>
      <c r="X1296" s="219"/>
      <c r="AA1296" s="56"/>
      <c r="AF1296" s="56"/>
      <c r="AG1296" s="14"/>
    </row>
    <row r="1297" ht="15.75" hidden="1" customHeight="1">
      <c r="B1297" s="216"/>
      <c r="C1297" s="216"/>
      <c r="D1297" s="56"/>
      <c r="E1297" s="56"/>
      <c r="F1297" s="56"/>
      <c r="H1297" s="218"/>
      <c r="I1297" s="218"/>
      <c r="J1297" s="218"/>
      <c r="K1297" s="218"/>
      <c r="L1297" s="218"/>
      <c r="M1297" s="218"/>
      <c r="N1297" s="218"/>
      <c r="O1297" s="218"/>
      <c r="P1297" s="218"/>
      <c r="Q1297" s="218"/>
      <c r="R1297" s="218"/>
      <c r="S1297" s="218"/>
      <c r="T1297" s="218"/>
      <c r="U1297" s="218"/>
      <c r="X1297" s="219"/>
      <c r="AA1297" s="56"/>
      <c r="AF1297" s="56"/>
      <c r="AG1297" s="14"/>
    </row>
    <row r="1298" ht="15.75" hidden="1" customHeight="1">
      <c r="B1298" s="216"/>
      <c r="C1298" s="216"/>
      <c r="D1298" s="56"/>
      <c r="E1298" s="56"/>
      <c r="F1298" s="56"/>
      <c r="H1298" s="218"/>
      <c r="I1298" s="218"/>
      <c r="J1298" s="218"/>
      <c r="K1298" s="218"/>
      <c r="L1298" s="218"/>
      <c r="M1298" s="218"/>
      <c r="N1298" s="218"/>
      <c r="O1298" s="218"/>
      <c r="P1298" s="218"/>
      <c r="Q1298" s="218"/>
      <c r="R1298" s="218"/>
      <c r="S1298" s="218"/>
      <c r="T1298" s="218"/>
      <c r="U1298" s="218"/>
      <c r="X1298" s="219"/>
      <c r="AA1298" s="56"/>
      <c r="AF1298" s="56"/>
      <c r="AG1298" s="14"/>
    </row>
    <row r="1299" ht="15.75" hidden="1" customHeight="1">
      <c r="B1299" s="216"/>
      <c r="C1299" s="216"/>
      <c r="D1299" s="56"/>
      <c r="E1299" s="56"/>
      <c r="F1299" s="56"/>
      <c r="H1299" s="218"/>
      <c r="I1299" s="218"/>
      <c r="J1299" s="218"/>
      <c r="K1299" s="218"/>
      <c r="L1299" s="218"/>
      <c r="M1299" s="218"/>
      <c r="N1299" s="218"/>
      <c r="O1299" s="218"/>
      <c r="P1299" s="218"/>
      <c r="Q1299" s="218"/>
      <c r="R1299" s="218"/>
      <c r="S1299" s="218"/>
      <c r="T1299" s="218"/>
      <c r="U1299" s="218"/>
      <c r="X1299" s="219"/>
      <c r="AA1299" s="56"/>
      <c r="AF1299" s="56"/>
      <c r="AG1299" s="14"/>
    </row>
    <row r="1300" ht="15.75" hidden="1" customHeight="1">
      <c r="B1300" s="216"/>
      <c r="C1300" s="216"/>
      <c r="D1300" s="56"/>
      <c r="E1300" s="56"/>
      <c r="F1300" s="56"/>
      <c r="H1300" s="218"/>
      <c r="I1300" s="218"/>
      <c r="J1300" s="218"/>
      <c r="K1300" s="218"/>
      <c r="L1300" s="218"/>
      <c r="M1300" s="218"/>
      <c r="N1300" s="218"/>
      <c r="O1300" s="218"/>
      <c r="P1300" s="218"/>
      <c r="Q1300" s="218"/>
      <c r="R1300" s="218"/>
      <c r="S1300" s="218"/>
      <c r="T1300" s="218"/>
      <c r="U1300" s="218"/>
      <c r="X1300" s="219"/>
      <c r="AA1300" s="56"/>
      <c r="AF1300" s="56"/>
      <c r="AG1300" s="14"/>
    </row>
    <row r="1301" ht="15.75" hidden="1" customHeight="1">
      <c r="B1301" s="216"/>
      <c r="C1301" s="216"/>
      <c r="D1301" s="56"/>
      <c r="E1301" s="56"/>
      <c r="F1301" s="56"/>
      <c r="H1301" s="218"/>
      <c r="I1301" s="218"/>
      <c r="J1301" s="218"/>
      <c r="K1301" s="218"/>
      <c r="L1301" s="218"/>
      <c r="M1301" s="218"/>
      <c r="N1301" s="218"/>
      <c r="O1301" s="218"/>
      <c r="P1301" s="218"/>
      <c r="Q1301" s="218"/>
      <c r="R1301" s="218"/>
      <c r="S1301" s="218"/>
      <c r="T1301" s="218"/>
      <c r="U1301" s="218"/>
      <c r="X1301" s="219"/>
      <c r="AA1301" s="56"/>
      <c r="AF1301" s="56"/>
      <c r="AG1301" s="14"/>
    </row>
    <row r="1302" ht="15.75" hidden="1" customHeight="1">
      <c r="B1302" s="216"/>
      <c r="C1302" s="216"/>
      <c r="D1302" s="56"/>
      <c r="E1302" s="56"/>
      <c r="F1302" s="56"/>
      <c r="H1302" s="218"/>
      <c r="I1302" s="218"/>
      <c r="J1302" s="218"/>
      <c r="K1302" s="218"/>
      <c r="L1302" s="218"/>
      <c r="M1302" s="218"/>
      <c r="N1302" s="218"/>
      <c r="O1302" s="218"/>
      <c r="P1302" s="218"/>
      <c r="Q1302" s="218"/>
      <c r="R1302" s="218"/>
      <c r="S1302" s="218"/>
      <c r="T1302" s="218"/>
      <c r="U1302" s="218"/>
      <c r="X1302" s="219"/>
      <c r="AA1302" s="56"/>
      <c r="AF1302" s="56"/>
      <c r="AG1302" s="14"/>
    </row>
    <row r="1303" ht="15.75" hidden="1" customHeight="1">
      <c r="B1303" s="216"/>
      <c r="C1303" s="216"/>
      <c r="D1303" s="56"/>
      <c r="E1303" s="56"/>
      <c r="F1303" s="56"/>
      <c r="H1303" s="218"/>
      <c r="I1303" s="218"/>
      <c r="J1303" s="218"/>
      <c r="K1303" s="218"/>
      <c r="L1303" s="218"/>
      <c r="M1303" s="218"/>
      <c r="N1303" s="218"/>
      <c r="O1303" s="218"/>
      <c r="P1303" s="218"/>
      <c r="Q1303" s="218"/>
      <c r="R1303" s="218"/>
      <c r="S1303" s="218"/>
      <c r="T1303" s="218"/>
      <c r="U1303" s="218"/>
      <c r="X1303" s="219"/>
      <c r="AA1303" s="56"/>
      <c r="AF1303" s="56"/>
      <c r="AG1303" s="14"/>
    </row>
    <row r="1304" ht="15.75" hidden="1" customHeight="1">
      <c r="B1304" s="216"/>
      <c r="C1304" s="216"/>
      <c r="D1304" s="56"/>
      <c r="E1304" s="56"/>
      <c r="F1304" s="56"/>
      <c r="H1304" s="218"/>
      <c r="I1304" s="218"/>
      <c r="J1304" s="218"/>
      <c r="K1304" s="218"/>
      <c r="L1304" s="218"/>
      <c r="M1304" s="218"/>
      <c r="N1304" s="218"/>
      <c r="O1304" s="218"/>
      <c r="P1304" s="218"/>
      <c r="Q1304" s="218"/>
      <c r="R1304" s="218"/>
      <c r="S1304" s="218"/>
      <c r="T1304" s="218"/>
      <c r="U1304" s="218"/>
      <c r="X1304" s="219"/>
      <c r="AA1304" s="56"/>
      <c r="AF1304" s="56"/>
      <c r="AG1304" s="14"/>
    </row>
    <row r="1305" ht="15.75" hidden="1" customHeight="1">
      <c r="B1305" s="216"/>
      <c r="C1305" s="216"/>
      <c r="D1305" s="56"/>
      <c r="E1305" s="56"/>
      <c r="F1305" s="56"/>
      <c r="H1305" s="218"/>
      <c r="I1305" s="218"/>
      <c r="J1305" s="218"/>
      <c r="K1305" s="218"/>
      <c r="L1305" s="218"/>
      <c r="M1305" s="218"/>
      <c r="N1305" s="218"/>
      <c r="O1305" s="218"/>
      <c r="P1305" s="218"/>
      <c r="Q1305" s="218"/>
      <c r="R1305" s="218"/>
      <c r="S1305" s="218"/>
      <c r="T1305" s="218"/>
      <c r="U1305" s="218"/>
      <c r="X1305" s="219"/>
      <c r="AA1305" s="56"/>
      <c r="AF1305" s="56"/>
      <c r="AG1305" s="14"/>
    </row>
    <row r="1306" ht="15.75" hidden="1" customHeight="1">
      <c r="B1306" s="216"/>
      <c r="C1306" s="216"/>
      <c r="D1306" s="56"/>
      <c r="E1306" s="56"/>
      <c r="F1306" s="56"/>
      <c r="H1306" s="218"/>
      <c r="I1306" s="218"/>
      <c r="J1306" s="218"/>
      <c r="K1306" s="218"/>
      <c r="L1306" s="218"/>
      <c r="M1306" s="218"/>
      <c r="N1306" s="218"/>
      <c r="O1306" s="218"/>
      <c r="P1306" s="218"/>
      <c r="Q1306" s="218"/>
      <c r="R1306" s="218"/>
      <c r="S1306" s="218"/>
      <c r="T1306" s="218"/>
      <c r="U1306" s="218"/>
      <c r="X1306" s="219"/>
      <c r="AA1306" s="56"/>
      <c r="AF1306" s="56"/>
      <c r="AG1306" s="14"/>
    </row>
    <row r="1307" ht="15.75" hidden="1" customHeight="1">
      <c r="B1307" s="216"/>
      <c r="C1307" s="216"/>
      <c r="D1307" s="56"/>
      <c r="E1307" s="56"/>
      <c r="F1307" s="56"/>
      <c r="H1307" s="218"/>
      <c r="I1307" s="218"/>
      <c r="J1307" s="218"/>
      <c r="K1307" s="218"/>
      <c r="L1307" s="218"/>
      <c r="M1307" s="218"/>
      <c r="N1307" s="218"/>
      <c r="O1307" s="218"/>
      <c r="P1307" s="218"/>
      <c r="Q1307" s="218"/>
      <c r="R1307" s="218"/>
      <c r="S1307" s="218"/>
      <c r="T1307" s="218"/>
      <c r="U1307" s="218"/>
      <c r="X1307" s="219"/>
      <c r="AA1307" s="56"/>
      <c r="AF1307" s="56"/>
      <c r="AG1307" s="14"/>
    </row>
    <row r="1308" ht="15.75" hidden="1" customHeight="1">
      <c r="B1308" s="216"/>
      <c r="C1308" s="216"/>
      <c r="D1308" s="56"/>
      <c r="E1308" s="56"/>
      <c r="F1308" s="56"/>
      <c r="H1308" s="218"/>
      <c r="I1308" s="218"/>
      <c r="J1308" s="218"/>
      <c r="K1308" s="218"/>
      <c r="L1308" s="218"/>
      <c r="M1308" s="218"/>
      <c r="N1308" s="218"/>
      <c r="O1308" s="218"/>
      <c r="P1308" s="218"/>
      <c r="Q1308" s="218"/>
      <c r="R1308" s="218"/>
      <c r="S1308" s="218"/>
      <c r="T1308" s="218"/>
      <c r="U1308" s="218"/>
      <c r="X1308" s="219"/>
      <c r="AA1308" s="56"/>
      <c r="AF1308" s="56"/>
      <c r="AG1308" s="14"/>
    </row>
    <row r="1309" ht="15.75" hidden="1" customHeight="1">
      <c r="B1309" s="216"/>
      <c r="C1309" s="216"/>
      <c r="D1309" s="56"/>
      <c r="E1309" s="56"/>
      <c r="F1309" s="56"/>
      <c r="H1309" s="218"/>
      <c r="I1309" s="218"/>
      <c r="J1309" s="218"/>
      <c r="K1309" s="218"/>
      <c r="L1309" s="218"/>
      <c r="M1309" s="218"/>
      <c r="N1309" s="218"/>
      <c r="O1309" s="218"/>
      <c r="P1309" s="218"/>
      <c r="Q1309" s="218"/>
      <c r="R1309" s="218"/>
      <c r="S1309" s="218"/>
      <c r="T1309" s="218"/>
      <c r="U1309" s="218"/>
      <c r="X1309" s="219"/>
      <c r="AA1309" s="56"/>
      <c r="AF1309" s="56"/>
      <c r="AG1309" s="14"/>
    </row>
    <row r="1310" ht="15.75" hidden="1" customHeight="1">
      <c r="B1310" s="216"/>
      <c r="C1310" s="216"/>
      <c r="D1310" s="56"/>
      <c r="E1310" s="56"/>
      <c r="F1310" s="56"/>
      <c r="H1310" s="218"/>
      <c r="I1310" s="218"/>
      <c r="J1310" s="218"/>
      <c r="K1310" s="218"/>
      <c r="L1310" s="218"/>
      <c r="M1310" s="218"/>
      <c r="N1310" s="218"/>
      <c r="O1310" s="218"/>
      <c r="P1310" s="218"/>
      <c r="Q1310" s="218"/>
      <c r="R1310" s="218"/>
      <c r="S1310" s="218"/>
      <c r="T1310" s="218"/>
      <c r="U1310" s="218"/>
      <c r="X1310" s="219"/>
      <c r="AA1310" s="56"/>
      <c r="AF1310" s="56"/>
      <c r="AG1310" s="14"/>
    </row>
    <row r="1311" ht="15.75" hidden="1" customHeight="1">
      <c r="B1311" s="216"/>
      <c r="C1311" s="216"/>
      <c r="D1311" s="56"/>
      <c r="E1311" s="56"/>
      <c r="F1311" s="56"/>
      <c r="H1311" s="218"/>
      <c r="I1311" s="218"/>
      <c r="J1311" s="218"/>
      <c r="K1311" s="218"/>
      <c r="L1311" s="218"/>
      <c r="M1311" s="218"/>
      <c r="N1311" s="218"/>
      <c r="O1311" s="218"/>
      <c r="P1311" s="218"/>
      <c r="Q1311" s="218"/>
      <c r="R1311" s="218"/>
      <c r="S1311" s="218"/>
      <c r="T1311" s="218"/>
      <c r="U1311" s="218"/>
      <c r="X1311" s="219"/>
      <c r="AA1311" s="56"/>
      <c r="AF1311" s="56"/>
      <c r="AG1311" s="14"/>
    </row>
    <row r="1312" ht="15.75" hidden="1" customHeight="1">
      <c r="B1312" s="216"/>
      <c r="C1312" s="216"/>
      <c r="D1312" s="56"/>
      <c r="E1312" s="56"/>
      <c r="F1312" s="56"/>
      <c r="H1312" s="218"/>
      <c r="I1312" s="218"/>
      <c r="J1312" s="218"/>
      <c r="K1312" s="218"/>
      <c r="L1312" s="218"/>
      <c r="M1312" s="218"/>
      <c r="N1312" s="218"/>
      <c r="O1312" s="218"/>
      <c r="P1312" s="218"/>
      <c r="Q1312" s="218"/>
      <c r="R1312" s="218"/>
      <c r="S1312" s="218"/>
      <c r="T1312" s="218"/>
      <c r="U1312" s="218"/>
      <c r="X1312" s="219"/>
      <c r="AA1312" s="56"/>
      <c r="AF1312" s="56"/>
      <c r="AG1312" s="14"/>
    </row>
    <row r="1313" ht="15.75" hidden="1" customHeight="1">
      <c r="B1313" s="216"/>
      <c r="C1313" s="216"/>
      <c r="D1313" s="56"/>
      <c r="E1313" s="56"/>
      <c r="F1313" s="56"/>
      <c r="H1313" s="218"/>
      <c r="I1313" s="218"/>
      <c r="J1313" s="218"/>
      <c r="K1313" s="218"/>
      <c r="L1313" s="218"/>
      <c r="M1313" s="218"/>
      <c r="N1313" s="218"/>
      <c r="O1313" s="218"/>
      <c r="P1313" s="218"/>
      <c r="Q1313" s="218"/>
      <c r="R1313" s="218"/>
      <c r="S1313" s="218"/>
      <c r="T1313" s="218"/>
      <c r="U1313" s="218"/>
      <c r="X1313" s="219"/>
      <c r="AA1313" s="56"/>
      <c r="AF1313" s="56"/>
      <c r="AG1313" s="14"/>
    </row>
    <row r="1314" ht="15.75" hidden="1" customHeight="1">
      <c r="B1314" s="216"/>
      <c r="C1314" s="216"/>
      <c r="D1314" s="56"/>
      <c r="E1314" s="56"/>
      <c r="F1314" s="56"/>
      <c r="H1314" s="218"/>
      <c r="I1314" s="218"/>
      <c r="J1314" s="218"/>
      <c r="K1314" s="218"/>
      <c r="L1314" s="218"/>
      <c r="M1314" s="218"/>
      <c r="N1314" s="218"/>
      <c r="O1314" s="218"/>
      <c r="P1314" s="218"/>
      <c r="Q1314" s="218"/>
      <c r="R1314" s="218"/>
      <c r="S1314" s="218"/>
      <c r="T1314" s="218"/>
      <c r="U1314" s="218"/>
      <c r="X1314" s="219"/>
      <c r="AA1314" s="56"/>
      <c r="AF1314" s="56"/>
      <c r="AG1314" s="14"/>
    </row>
    <row r="1315" ht="15.75" hidden="1" customHeight="1">
      <c r="B1315" s="216"/>
      <c r="C1315" s="216"/>
      <c r="D1315" s="56"/>
      <c r="E1315" s="56"/>
      <c r="F1315" s="56"/>
      <c r="H1315" s="218"/>
      <c r="I1315" s="218"/>
      <c r="J1315" s="218"/>
      <c r="K1315" s="218"/>
      <c r="L1315" s="218"/>
      <c r="M1315" s="218"/>
      <c r="N1315" s="218"/>
      <c r="O1315" s="218"/>
      <c r="P1315" s="218"/>
      <c r="Q1315" s="218"/>
      <c r="R1315" s="218"/>
      <c r="S1315" s="218"/>
      <c r="T1315" s="218"/>
      <c r="U1315" s="218"/>
      <c r="X1315" s="219"/>
      <c r="AA1315" s="56"/>
      <c r="AF1315" s="56"/>
      <c r="AG1315" s="14"/>
    </row>
    <row r="1316" ht="15.75" hidden="1" customHeight="1">
      <c r="B1316" s="216"/>
      <c r="C1316" s="216"/>
      <c r="D1316" s="56"/>
      <c r="E1316" s="56"/>
      <c r="F1316" s="56"/>
      <c r="H1316" s="218"/>
      <c r="I1316" s="218"/>
      <c r="J1316" s="218"/>
      <c r="K1316" s="218"/>
      <c r="L1316" s="218"/>
      <c r="M1316" s="218"/>
      <c r="N1316" s="218"/>
      <c r="O1316" s="218"/>
      <c r="P1316" s="218"/>
      <c r="Q1316" s="218"/>
      <c r="R1316" s="218"/>
      <c r="S1316" s="218"/>
      <c r="T1316" s="218"/>
      <c r="U1316" s="218"/>
      <c r="X1316" s="219"/>
      <c r="AA1316" s="56"/>
      <c r="AF1316" s="56"/>
      <c r="AG1316" s="14"/>
    </row>
    <row r="1317" ht="15.75" hidden="1" customHeight="1">
      <c r="B1317" s="216"/>
      <c r="C1317" s="216"/>
      <c r="D1317" s="56"/>
      <c r="E1317" s="56"/>
      <c r="F1317" s="56"/>
      <c r="H1317" s="218"/>
      <c r="I1317" s="218"/>
      <c r="J1317" s="218"/>
      <c r="K1317" s="218"/>
      <c r="L1317" s="218"/>
      <c r="M1317" s="218"/>
      <c r="N1317" s="218"/>
      <c r="O1317" s="218"/>
      <c r="P1317" s="218"/>
      <c r="Q1317" s="218"/>
      <c r="R1317" s="218"/>
      <c r="S1317" s="218"/>
      <c r="T1317" s="218"/>
      <c r="U1317" s="218"/>
      <c r="X1317" s="219"/>
      <c r="AA1317" s="56"/>
      <c r="AF1317" s="56"/>
      <c r="AG1317" s="14"/>
    </row>
    <row r="1318" ht="15.75" hidden="1" customHeight="1">
      <c r="B1318" s="216"/>
      <c r="C1318" s="216"/>
      <c r="D1318" s="56"/>
      <c r="E1318" s="56"/>
      <c r="F1318" s="56"/>
      <c r="H1318" s="218"/>
      <c r="I1318" s="218"/>
      <c r="J1318" s="218"/>
      <c r="K1318" s="218"/>
      <c r="L1318" s="218"/>
      <c r="M1318" s="218"/>
      <c r="N1318" s="218"/>
      <c r="O1318" s="218"/>
      <c r="P1318" s="218"/>
      <c r="Q1318" s="218"/>
      <c r="R1318" s="218"/>
      <c r="S1318" s="218"/>
      <c r="T1318" s="218"/>
      <c r="U1318" s="218"/>
      <c r="X1318" s="219"/>
      <c r="AA1318" s="56"/>
      <c r="AF1318" s="56"/>
      <c r="AG1318" s="14"/>
    </row>
    <row r="1319" ht="15.75" hidden="1" customHeight="1">
      <c r="B1319" s="216"/>
      <c r="C1319" s="216"/>
      <c r="D1319" s="56"/>
      <c r="E1319" s="56"/>
      <c r="F1319" s="56"/>
      <c r="H1319" s="218"/>
      <c r="I1319" s="218"/>
      <c r="J1319" s="218"/>
      <c r="K1319" s="218"/>
      <c r="L1319" s="218"/>
      <c r="M1319" s="218"/>
      <c r="N1319" s="218"/>
      <c r="O1319" s="218"/>
      <c r="P1319" s="218"/>
      <c r="Q1319" s="218"/>
      <c r="R1319" s="218"/>
      <c r="S1319" s="218"/>
      <c r="T1319" s="218"/>
      <c r="U1319" s="218"/>
      <c r="X1319" s="219"/>
      <c r="AA1319" s="56"/>
      <c r="AF1319" s="56"/>
      <c r="AG1319" s="14"/>
    </row>
    <row r="1320" ht="15.75" hidden="1" customHeight="1">
      <c r="B1320" s="216"/>
      <c r="C1320" s="216"/>
      <c r="D1320" s="56"/>
      <c r="E1320" s="56"/>
      <c r="F1320" s="56"/>
      <c r="H1320" s="218"/>
      <c r="I1320" s="218"/>
      <c r="J1320" s="218"/>
      <c r="K1320" s="218"/>
      <c r="L1320" s="218"/>
      <c r="M1320" s="218"/>
      <c r="N1320" s="218"/>
      <c r="O1320" s="218"/>
      <c r="P1320" s="218"/>
      <c r="Q1320" s="218"/>
      <c r="R1320" s="218"/>
      <c r="S1320" s="218"/>
      <c r="T1320" s="218"/>
      <c r="U1320" s="218"/>
      <c r="X1320" s="219"/>
      <c r="AA1320" s="56"/>
      <c r="AF1320" s="56"/>
      <c r="AG1320" s="14"/>
    </row>
    <row r="1321" ht="15.75" hidden="1" customHeight="1">
      <c r="B1321" s="216"/>
      <c r="C1321" s="216"/>
      <c r="D1321" s="56"/>
      <c r="E1321" s="56"/>
      <c r="F1321" s="56"/>
      <c r="H1321" s="218"/>
      <c r="I1321" s="218"/>
      <c r="J1321" s="218"/>
      <c r="K1321" s="218"/>
      <c r="L1321" s="218"/>
      <c r="M1321" s="218"/>
      <c r="N1321" s="218"/>
      <c r="O1321" s="218"/>
      <c r="P1321" s="218"/>
      <c r="Q1321" s="218"/>
      <c r="R1321" s="218"/>
      <c r="S1321" s="218"/>
      <c r="T1321" s="218"/>
      <c r="U1321" s="218"/>
      <c r="X1321" s="219"/>
      <c r="AA1321" s="56"/>
      <c r="AF1321" s="56"/>
      <c r="AG1321" s="14"/>
    </row>
    <row r="1322" ht="15.75" hidden="1" customHeight="1">
      <c r="B1322" s="216"/>
      <c r="C1322" s="216"/>
      <c r="D1322" s="56"/>
      <c r="E1322" s="56"/>
      <c r="F1322" s="56"/>
      <c r="H1322" s="218"/>
      <c r="I1322" s="218"/>
      <c r="J1322" s="218"/>
      <c r="K1322" s="218"/>
      <c r="L1322" s="218"/>
      <c r="M1322" s="218"/>
      <c r="N1322" s="218"/>
      <c r="O1322" s="218"/>
      <c r="P1322" s="218"/>
      <c r="Q1322" s="218"/>
      <c r="R1322" s="218"/>
      <c r="S1322" s="218"/>
      <c r="T1322" s="218"/>
      <c r="U1322" s="218"/>
      <c r="X1322" s="219"/>
      <c r="AA1322" s="56"/>
      <c r="AF1322" s="56"/>
      <c r="AG1322" s="14"/>
    </row>
    <row r="1323" ht="15.75" hidden="1" customHeight="1">
      <c r="B1323" s="216"/>
      <c r="C1323" s="216"/>
      <c r="D1323" s="56"/>
      <c r="E1323" s="56"/>
      <c r="F1323" s="56"/>
      <c r="H1323" s="218"/>
      <c r="I1323" s="218"/>
      <c r="J1323" s="218"/>
      <c r="K1323" s="218"/>
      <c r="L1323" s="218"/>
      <c r="M1323" s="218"/>
      <c r="N1323" s="218"/>
      <c r="O1323" s="218"/>
      <c r="P1323" s="218"/>
      <c r="Q1323" s="218"/>
      <c r="R1323" s="218"/>
      <c r="S1323" s="218"/>
      <c r="T1323" s="218"/>
      <c r="U1323" s="218"/>
      <c r="X1323" s="219"/>
      <c r="AA1323" s="56"/>
      <c r="AF1323" s="56"/>
      <c r="AG1323" s="14"/>
    </row>
    <row r="1324" ht="15.75" hidden="1" customHeight="1">
      <c r="B1324" s="216"/>
      <c r="C1324" s="216"/>
      <c r="D1324" s="56"/>
      <c r="E1324" s="56"/>
      <c r="F1324" s="56"/>
      <c r="H1324" s="218"/>
      <c r="I1324" s="218"/>
      <c r="J1324" s="218"/>
      <c r="K1324" s="218"/>
      <c r="L1324" s="218"/>
      <c r="M1324" s="218"/>
      <c r="N1324" s="218"/>
      <c r="O1324" s="218"/>
      <c r="P1324" s="218"/>
      <c r="Q1324" s="218"/>
      <c r="R1324" s="218"/>
      <c r="S1324" s="218"/>
      <c r="T1324" s="218"/>
      <c r="U1324" s="218"/>
      <c r="X1324" s="219"/>
      <c r="AA1324" s="56"/>
      <c r="AF1324" s="56"/>
      <c r="AG1324" s="14"/>
    </row>
    <row r="1325" ht="15.75" hidden="1" customHeight="1">
      <c r="B1325" s="216"/>
      <c r="C1325" s="216"/>
      <c r="D1325" s="56"/>
      <c r="E1325" s="56"/>
      <c r="F1325" s="56"/>
      <c r="H1325" s="218"/>
      <c r="I1325" s="218"/>
      <c r="J1325" s="218"/>
      <c r="K1325" s="218"/>
      <c r="L1325" s="218"/>
      <c r="M1325" s="218"/>
      <c r="N1325" s="218"/>
      <c r="O1325" s="218"/>
      <c r="P1325" s="218"/>
      <c r="Q1325" s="218"/>
      <c r="R1325" s="218"/>
      <c r="S1325" s="218"/>
      <c r="T1325" s="218"/>
      <c r="U1325" s="218"/>
      <c r="X1325" s="219"/>
      <c r="AA1325" s="56"/>
      <c r="AF1325" s="56"/>
      <c r="AG1325" s="14"/>
    </row>
    <row r="1326" ht="15.75" hidden="1" customHeight="1">
      <c r="B1326" s="216"/>
      <c r="C1326" s="216"/>
      <c r="D1326" s="56"/>
      <c r="E1326" s="56"/>
      <c r="F1326" s="56"/>
      <c r="H1326" s="218"/>
      <c r="I1326" s="218"/>
      <c r="J1326" s="218"/>
      <c r="K1326" s="218"/>
      <c r="L1326" s="218"/>
      <c r="M1326" s="218"/>
      <c r="N1326" s="218"/>
      <c r="O1326" s="218"/>
      <c r="P1326" s="218"/>
      <c r="Q1326" s="218"/>
      <c r="R1326" s="218"/>
      <c r="S1326" s="218"/>
      <c r="T1326" s="218"/>
      <c r="U1326" s="218"/>
      <c r="X1326" s="219"/>
      <c r="AA1326" s="56"/>
      <c r="AF1326" s="56"/>
      <c r="AG1326" s="14"/>
    </row>
    <row r="1327" ht="15.75" hidden="1" customHeight="1">
      <c r="B1327" s="216"/>
      <c r="C1327" s="216"/>
      <c r="D1327" s="56"/>
      <c r="E1327" s="56"/>
      <c r="F1327" s="56"/>
      <c r="H1327" s="218"/>
      <c r="I1327" s="218"/>
      <c r="J1327" s="218"/>
      <c r="K1327" s="218"/>
      <c r="L1327" s="218"/>
      <c r="M1327" s="218"/>
      <c r="N1327" s="218"/>
      <c r="O1327" s="218"/>
      <c r="P1327" s="218"/>
      <c r="Q1327" s="218"/>
      <c r="R1327" s="218"/>
      <c r="S1327" s="218"/>
      <c r="T1327" s="218"/>
      <c r="U1327" s="218"/>
      <c r="X1327" s="219"/>
      <c r="AA1327" s="56"/>
      <c r="AF1327" s="56"/>
      <c r="AG1327" s="14"/>
    </row>
    <row r="1328" ht="15.75" hidden="1" customHeight="1">
      <c r="B1328" s="216"/>
      <c r="C1328" s="216"/>
      <c r="D1328" s="56"/>
      <c r="E1328" s="56"/>
      <c r="F1328" s="56"/>
      <c r="H1328" s="218"/>
      <c r="I1328" s="218"/>
      <c r="J1328" s="218"/>
      <c r="K1328" s="218"/>
      <c r="L1328" s="218"/>
      <c r="M1328" s="218"/>
      <c r="N1328" s="218"/>
      <c r="O1328" s="218"/>
      <c r="P1328" s="218"/>
      <c r="Q1328" s="218"/>
      <c r="R1328" s="218"/>
      <c r="S1328" s="218"/>
      <c r="T1328" s="218"/>
      <c r="U1328" s="218"/>
      <c r="X1328" s="219"/>
      <c r="AA1328" s="56"/>
      <c r="AF1328" s="56"/>
      <c r="AG1328" s="14"/>
    </row>
    <row r="1329" ht="15.75" hidden="1" customHeight="1">
      <c r="B1329" s="216"/>
      <c r="C1329" s="216"/>
      <c r="D1329" s="56"/>
      <c r="E1329" s="56"/>
      <c r="F1329" s="56"/>
      <c r="H1329" s="218"/>
      <c r="I1329" s="218"/>
      <c r="J1329" s="218"/>
      <c r="K1329" s="218"/>
      <c r="L1329" s="218"/>
      <c r="M1329" s="218"/>
      <c r="N1329" s="218"/>
      <c r="O1329" s="218"/>
      <c r="P1329" s="218"/>
      <c r="Q1329" s="218"/>
      <c r="R1329" s="218"/>
      <c r="S1329" s="218"/>
      <c r="T1329" s="218"/>
      <c r="U1329" s="218"/>
      <c r="X1329" s="219"/>
      <c r="AA1329" s="56"/>
      <c r="AF1329" s="56"/>
      <c r="AG1329" s="14"/>
    </row>
    <row r="1330" ht="15.75" hidden="1" customHeight="1">
      <c r="B1330" s="216"/>
      <c r="C1330" s="216"/>
      <c r="D1330" s="56"/>
      <c r="E1330" s="56"/>
      <c r="F1330" s="56"/>
      <c r="H1330" s="218"/>
      <c r="I1330" s="218"/>
      <c r="J1330" s="218"/>
      <c r="K1330" s="218"/>
      <c r="L1330" s="218"/>
      <c r="M1330" s="218"/>
      <c r="N1330" s="218"/>
      <c r="O1330" s="218"/>
      <c r="P1330" s="218"/>
      <c r="Q1330" s="218"/>
      <c r="R1330" s="218"/>
      <c r="S1330" s="218"/>
      <c r="T1330" s="218"/>
      <c r="U1330" s="218"/>
      <c r="X1330" s="219"/>
      <c r="AA1330" s="56"/>
      <c r="AF1330" s="56"/>
      <c r="AG1330" s="14"/>
    </row>
    <row r="1331" ht="15.75" hidden="1" customHeight="1">
      <c r="B1331" s="216"/>
      <c r="C1331" s="216"/>
      <c r="D1331" s="56"/>
      <c r="E1331" s="56"/>
      <c r="F1331" s="56"/>
      <c r="H1331" s="218"/>
      <c r="I1331" s="218"/>
      <c r="J1331" s="218"/>
      <c r="K1331" s="218"/>
      <c r="L1331" s="218"/>
      <c r="M1331" s="218"/>
      <c r="N1331" s="218"/>
      <c r="O1331" s="218"/>
      <c r="P1331" s="218"/>
      <c r="Q1331" s="218"/>
      <c r="R1331" s="218"/>
      <c r="S1331" s="218"/>
      <c r="T1331" s="218"/>
      <c r="U1331" s="218"/>
      <c r="X1331" s="219"/>
      <c r="AA1331" s="56"/>
      <c r="AF1331" s="56"/>
      <c r="AG1331" s="14"/>
    </row>
    <row r="1332" ht="15.75" hidden="1" customHeight="1">
      <c r="B1332" s="216"/>
      <c r="C1332" s="216"/>
      <c r="D1332" s="56"/>
      <c r="E1332" s="56"/>
      <c r="F1332" s="56"/>
      <c r="H1332" s="218"/>
      <c r="I1332" s="218"/>
      <c r="J1332" s="218"/>
      <c r="K1332" s="218"/>
      <c r="L1332" s="218"/>
      <c r="M1332" s="218"/>
      <c r="N1332" s="218"/>
      <c r="O1332" s="218"/>
      <c r="P1332" s="218"/>
      <c r="Q1332" s="218"/>
      <c r="R1332" s="218"/>
      <c r="S1332" s="218"/>
      <c r="T1332" s="218"/>
      <c r="U1332" s="218"/>
      <c r="X1332" s="219"/>
      <c r="AA1332" s="56"/>
      <c r="AF1332" s="56"/>
      <c r="AG1332" s="14"/>
    </row>
    <row r="1333" ht="15.75" hidden="1" customHeight="1">
      <c r="B1333" s="216"/>
      <c r="C1333" s="216"/>
      <c r="D1333" s="56"/>
      <c r="E1333" s="56"/>
      <c r="F1333" s="56"/>
      <c r="H1333" s="218"/>
      <c r="I1333" s="218"/>
      <c r="J1333" s="218"/>
      <c r="K1333" s="218"/>
      <c r="L1333" s="218"/>
      <c r="M1333" s="218"/>
      <c r="N1333" s="218"/>
      <c r="O1333" s="218"/>
      <c r="P1333" s="218"/>
      <c r="Q1333" s="218"/>
      <c r="R1333" s="218"/>
      <c r="S1333" s="218"/>
      <c r="T1333" s="218"/>
      <c r="U1333" s="218"/>
      <c r="X1333" s="219"/>
      <c r="AA1333" s="56"/>
      <c r="AF1333" s="56"/>
      <c r="AG1333" s="14"/>
    </row>
    <row r="1334" ht="15.75" hidden="1" customHeight="1">
      <c r="B1334" s="216"/>
      <c r="C1334" s="216"/>
      <c r="D1334" s="56"/>
      <c r="E1334" s="56"/>
      <c r="F1334" s="56"/>
      <c r="H1334" s="218"/>
      <c r="I1334" s="218"/>
      <c r="J1334" s="218"/>
      <c r="K1334" s="218"/>
      <c r="L1334" s="218"/>
      <c r="M1334" s="218"/>
      <c r="N1334" s="218"/>
      <c r="O1334" s="218"/>
      <c r="P1334" s="218"/>
      <c r="Q1334" s="218"/>
      <c r="R1334" s="218"/>
      <c r="S1334" s="218"/>
      <c r="T1334" s="218"/>
      <c r="U1334" s="218"/>
      <c r="X1334" s="219"/>
      <c r="AA1334" s="56"/>
      <c r="AF1334" s="56"/>
      <c r="AG1334" s="14"/>
    </row>
    <row r="1335" ht="15.75" hidden="1" customHeight="1">
      <c r="B1335" s="216"/>
      <c r="C1335" s="216"/>
      <c r="D1335" s="56"/>
      <c r="E1335" s="56"/>
      <c r="F1335" s="56"/>
      <c r="H1335" s="218"/>
      <c r="I1335" s="218"/>
      <c r="J1335" s="218"/>
      <c r="K1335" s="218"/>
      <c r="L1335" s="218"/>
      <c r="M1335" s="218"/>
      <c r="N1335" s="218"/>
      <c r="O1335" s="218"/>
      <c r="P1335" s="218"/>
      <c r="Q1335" s="218"/>
      <c r="R1335" s="218"/>
      <c r="S1335" s="218"/>
      <c r="T1335" s="218"/>
      <c r="U1335" s="218"/>
      <c r="X1335" s="219"/>
      <c r="AA1335" s="56"/>
      <c r="AF1335" s="56"/>
      <c r="AG1335" s="14"/>
    </row>
    <row r="1336" ht="15.75" hidden="1" customHeight="1">
      <c r="B1336" s="216"/>
      <c r="C1336" s="216"/>
      <c r="D1336" s="56"/>
      <c r="E1336" s="56"/>
      <c r="F1336" s="56"/>
      <c r="H1336" s="218"/>
      <c r="I1336" s="218"/>
      <c r="J1336" s="218"/>
      <c r="K1336" s="218"/>
      <c r="L1336" s="218"/>
      <c r="M1336" s="218"/>
      <c r="N1336" s="218"/>
      <c r="O1336" s="218"/>
      <c r="P1336" s="218"/>
      <c r="Q1336" s="218"/>
      <c r="R1336" s="218"/>
      <c r="S1336" s="218"/>
      <c r="T1336" s="218"/>
      <c r="U1336" s="218"/>
      <c r="X1336" s="219"/>
      <c r="AA1336" s="56"/>
      <c r="AF1336" s="56"/>
      <c r="AG1336" s="14"/>
    </row>
    <row r="1337" ht="15.75" hidden="1" customHeight="1">
      <c r="B1337" s="216"/>
      <c r="C1337" s="216"/>
      <c r="D1337" s="56"/>
      <c r="E1337" s="56"/>
      <c r="F1337" s="56"/>
      <c r="H1337" s="218"/>
      <c r="I1337" s="218"/>
      <c r="J1337" s="218"/>
      <c r="K1337" s="218"/>
      <c r="L1337" s="218"/>
      <c r="M1337" s="218"/>
      <c r="N1337" s="218"/>
      <c r="O1337" s="218"/>
      <c r="P1337" s="218"/>
      <c r="Q1337" s="218"/>
      <c r="R1337" s="218"/>
      <c r="S1337" s="218"/>
      <c r="T1337" s="218"/>
      <c r="U1337" s="218"/>
      <c r="X1337" s="219"/>
      <c r="AA1337" s="56"/>
      <c r="AF1337" s="56"/>
      <c r="AG1337" s="14"/>
    </row>
    <row r="1338" ht="15.75" hidden="1" customHeight="1">
      <c r="B1338" s="216"/>
      <c r="C1338" s="216"/>
      <c r="D1338" s="56"/>
      <c r="E1338" s="56"/>
      <c r="F1338" s="56"/>
      <c r="H1338" s="218"/>
      <c r="I1338" s="218"/>
      <c r="J1338" s="218"/>
      <c r="K1338" s="218"/>
      <c r="L1338" s="218"/>
      <c r="M1338" s="218"/>
      <c r="N1338" s="218"/>
      <c r="O1338" s="218"/>
      <c r="P1338" s="218"/>
      <c r="Q1338" s="218"/>
      <c r="R1338" s="218"/>
      <c r="S1338" s="218"/>
      <c r="T1338" s="218"/>
      <c r="U1338" s="218"/>
      <c r="X1338" s="219"/>
      <c r="AA1338" s="56"/>
      <c r="AF1338" s="56"/>
      <c r="AG1338" s="14"/>
    </row>
    <row r="1339" ht="15.75" hidden="1" customHeight="1">
      <c r="B1339" s="216"/>
      <c r="C1339" s="216"/>
      <c r="D1339" s="56"/>
      <c r="E1339" s="56"/>
      <c r="F1339" s="56"/>
      <c r="H1339" s="218"/>
      <c r="I1339" s="218"/>
      <c r="J1339" s="218"/>
      <c r="K1339" s="218"/>
      <c r="L1339" s="218"/>
      <c r="M1339" s="218"/>
      <c r="N1339" s="218"/>
      <c r="O1339" s="218"/>
      <c r="P1339" s="218"/>
      <c r="Q1339" s="218"/>
      <c r="R1339" s="218"/>
      <c r="S1339" s="218"/>
      <c r="T1339" s="218"/>
      <c r="U1339" s="218"/>
      <c r="X1339" s="219"/>
      <c r="AA1339" s="56"/>
      <c r="AF1339" s="56"/>
      <c r="AG1339" s="14"/>
    </row>
    <row r="1340" ht="15.75" hidden="1" customHeight="1">
      <c r="B1340" s="216"/>
      <c r="C1340" s="216"/>
      <c r="D1340" s="56"/>
      <c r="E1340" s="56"/>
      <c r="F1340" s="56"/>
      <c r="H1340" s="218"/>
      <c r="I1340" s="218"/>
      <c r="J1340" s="218"/>
      <c r="K1340" s="218"/>
      <c r="L1340" s="218"/>
      <c r="M1340" s="218"/>
      <c r="N1340" s="218"/>
      <c r="O1340" s="218"/>
      <c r="P1340" s="218"/>
      <c r="Q1340" s="218"/>
      <c r="R1340" s="218"/>
      <c r="S1340" s="218"/>
      <c r="T1340" s="218"/>
      <c r="U1340" s="218"/>
      <c r="X1340" s="219"/>
      <c r="AA1340" s="56"/>
      <c r="AF1340" s="56"/>
      <c r="AG1340" s="14"/>
    </row>
    <row r="1341" ht="15.75" hidden="1" customHeight="1">
      <c r="B1341" s="216"/>
      <c r="C1341" s="216"/>
      <c r="D1341" s="56"/>
      <c r="E1341" s="56"/>
      <c r="F1341" s="56"/>
      <c r="H1341" s="218"/>
      <c r="I1341" s="218"/>
      <c r="J1341" s="218"/>
      <c r="K1341" s="218"/>
      <c r="L1341" s="218"/>
      <c r="M1341" s="218"/>
      <c r="N1341" s="218"/>
      <c r="O1341" s="218"/>
      <c r="P1341" s="218"/>
      <c r="Q1341" s="218"/>
      <c r="R1341" s="218"/>
      <c r="S1341" s="218"/>
      <c r="T1341" s="218"/>
      <c r="U1341" s="218"/>
      <c r="X1341" s="219"/>
      <c r="AA1341" s="56"/>
      <c r="AF1341" s="56"/>
      <c r="AG1341" s="14"/>
    </row>
    <row r="1342" ht="15.75" hidden="1" customHeight="1">
      <c r="B1342" s="216"/>
      <c r="C1342" s="216"/>
      <c r="D1342" s="56"/>
      <c r="E1342" s="56"/>
      <c r="F1342" s="56"/>
      <c r="H1342" s="218"/>
      <c r="I1342" s="218"/>
      <c r="J1342" s="218"/>
      <c r="K1342" s="218"/>
      <c r="L1342" s="218"/>
      <c r="M1342" s="218"/>
      <c r="N1342" s="218"/>
      <c r="O1342" s="218"/>
      <c r="P1342" s="218"/>
      <c r="Q1342" s="218"/>
      <c r="R1342" s="218"/>
      <c r="S1342" s="218"/>
      <c r="T1342" s="218"/>
      <c r="U1342" s="218"/>
      <c r="X1342" s="219"/>
      <c r="AA1342" s="56"/>
      <c r="AF1342" s="56"/>
      <c r="AG1342" s="14"/>
    </row>
    <row r="1343" ht="15.75" hidden="1" customHeight="1">
      <c r="B1343" s="216"/>
      <c r="C1343" s="216"/>
      <c r="D1343" s="56"/>
      <c r="E1343" s="56"/>
      <c r="F1343" s="56"/>
      <c r="H1343" s="218"/>
      <c r="I1343" s="218"/>
      <c r="J1343" s="218"/>
      <c r="K1343" s="218"/>
      <c r="L1343" s="218"/>
      <c r="M1343" s="218"/>
      <c r="N1343" s="218"/>
      <c r="O1343" s="218"/>
      <c r="P1343" s="218"/>
      <c r="Q1343" s="218"/>
      <c r="R1343" s="218"/>
      <c r="S1343" s="218"/>
      <c r="T1343" s="218"/>
      <c r="U1343" s="218"/>
      <c r="X1343" s="219"/>
      <c r="AA1343" s="56"/>
      <c r="AF1343" s="56"/>
      <c r="AG1343" s="14"/>
    </row>
    <row r="1344" ht="15.75" hidden="1" customHeight="1">
      <c r="B1344" s="216"/>
      <c r="C1344" s="216"/>
      <c r="D1344" s="56"/>
      <c r="E1344" s="56"/>
      <c r="F1344" s="56"/>
      <c r="H1344" s="218"/>
      <c r="I1344" s="218"/>
      <c r="J1344" s="218"/>
      <c r="K1344" s="218"/>
      <c r="L1344" s="218"/>
      <c r="M1344" s="218"/>
      <c r="N1344" s="218"/>
      <c r="O1344" s="218"/>
      <c r="P1344" s="218"/>
      <c r="Q1344" s="218"/>
      <c r="R1344" s="218"/>
      <c r="S1344" s="218"/>
      <c r="T1344" s="218"/>
      <c r="U1344" s="218"/>
      <c r="X1344" s="219"/>
      <c r="AA1344" s="56"/>
      <c r="AF1344" s="56"/>
      <c r="AG1344" s="14"/>
    </row>
    <row r="1345" ht="15.75" hidden="1" customHeight="1">
      <c r="B1345" s="216"/>
      <c r="C1345" s="216"/>
      <c r="D1345" s="56"/>
      <c r="E1345" s="56"/>
      <c r="F1345" s="56"/>
      <c r="H1345" s="218"/>
      <c r="I1345" s="218"/>
      <c r="J1345" s="218"/>
      <c r="K1345" s="218"/>
      <c r="L1345" s="218"/>
      <c r="M1345" s="218"/>
      <c r="N1345" s="218"/>
      <c r="O1345" s="218"/>
      <c r="P1345" s="218"/>
      <c r="Q1345" s="218"/>
      <c r="R1345" s="218"/>
      <c r="S1345" s="218"/>
      <c r="T1345" s="218"/>
      <c r="U1345" s="218"/>
      <c r="X1345" s="219"/>
      <c r="AA1345" s="56"/>
      <c r="AF1345" s="56"/>
      <c r="AG1345" s="14"/>
    </row>
    <row r="1346" ht="15.75" hidden="1" customHeight="1">
      <c r="B1346" s="216"/>
      <c r="C1346" s="216"/>
      <c r="D1346" s="56"/>
      <c r="E1346" s="56"/>
      <c r="F1346" s="56"/>
      <c r="H1346" s="218"/>
      <c r="I1346" s="218"/>
      <c r="J1346" s="218"/>
      <c r="K1346" s="218"/>
      <c r="L1346" s="218"/>
      <c r="M1346" s="218"/>
      <c r="N1346" s="218"/>
      <c r="O1346" s="218"/>
      <c r="P1346" s="218"/>
      <c r="Q1346" s="218"/>
      <c r="R1346" s="218"/>
      <c r="S1346" s="218"/>
      <c r="T1346" s="218"/>
      <c r="U1346" s="218"/>
      <c r="X1346" s="219"/>
      <c r="AA1346" s="56"/>
      <c r="AF1346" s="56"/>
      <c r="AG1346" s="14"/>
    </row>
    <row r="1347" ht="15.75" hidden="1" customHeight="1">
      <c r="B1347" s="216"/>
      <c r="C1347" s="216"/>
      <c r="D1347" s="56"/>
      <c r="E1347" s="56"/>
      <c r="F1347" s="56"/>
      <c r="H1347" s="218"/>
      <c r="I1347" s="218"/>
      <c r="J1347" s="218"/>
      <c r="K1347" s="218"/>
      <c r="L1347" s="218"/>
      <c r="M1347" s="218"/>
      <c r="N1347" s="218"/>
      <c r="O1347" s="218"/>
      <c r="P1347" s="218"/>
      <c r="Q1347" s="218"/>
      <c r="R1347" s="218"/>
      <c r="S1347" s="218"/>
      <c r="T1347" s="218"/>
      <c r="U1347" s="218"/>
      <c r="X1347" s="219"/>
      <c r="AA1347" s="56"/>
      <c r="AF1347" s="56"/>
      <c r="AG1347" s="14"/>
    </row>
    <row r="1348" ht="15.75" hidden="1" customHeight="1">
      <c r="B1348" s="216"/>
      <c r="C1348" s="216"/>
      <c r="D1348" s="56"/>
      <c r="E1348" s="56"/>
      <c r="F1348" s="56"/>
      <c r="H1348" s="218"/>
      <c r="I1348" s="218"/>
      <c r="J1348" s="218"/>
      <c r="K1348" s="218"/>
      <c r="L1348" s="218"/>
      <c r="M1348" s="218"/>
      <c r="N1348" s="218"/>
      <c r="O1348" s="218"/>
      <c r="P1348" s="218"/>
      <c r="Q1348" s="218"/>
      <c r="R1348" s="218"/>
      <c r="S1348" s="218"/>
      <c r="T1348" s="218"/>
      <c r="U1348" s="218"/>
      <c r="X1348" s="219"/>
      <c r="AA1348" s="56"/>
      <c r="AF1348" s="56"/>
      <c r="AG1348" s="14"/>
    </row>
    <row r="1349" ht="15.75" hidden="1" customHeight="1">
      <c r="B1349" s="216"/>
      <c r="C1349" s="216"/>
      <c r="D1349" s="56"/>
      <c r="E1349" s="56"/>
      <c r="F1349" s="56"/>
      <c r="H1349" s="218"/>
      <c r="I1349" s="218"/>
      <c r="J1349" s="218"/>
      <c r="K1349" s="218"/>
      <c r="L1349" s="218"/>
      <c r="M1349" s="218"/>
      <c r="N1349" s="218"/>
      <c r="O1349" s="218"/>
      <c r="P1349" s="218"/>
      <c r="Q1349" s="218"/>
      <c r="R1349" s="218"/>
      <c r="S1349" s="218"/>
      <c r="T1349" s="218"/>
      <c r="U1349" s="218"/>
      <c r="X1349" s="219"/>
      <c r="AA1349" s="56"/>
      <c r="AF1349" s="56"/>
      <c r="AG1349" s="14"/>
    </row>
    <row r="1350" ht="15.75" hidden="1" customHeight="1">
      <c r="B1350" s="216"/>
      <c r="C1350" s="216"/>
      <c r="D1350" s="56"/>
      <c r="E1350" s="56"/>
      <c r="F1350" s="56"/>
      <c r="H1350" s="218"/>
      <c r="I1350" s="218"/>
      <c r="J1350" s="218"/>
      <c r="K1350" s="218"/>
      <c r="L1350" s="218"/>
      <c r="M1350" s="218"/>
      <c r="N1350" s="218"/>
      <c r="O1350" s="218"/>
      <c r="P1350" s="218"/>
      <c r="Q1350" s="218"/>
      <c r="R1350" s="218"/>
      <c r="S1350" s="218"/>
      <c r="T1350" s="218"/>
      <c r="U1350" s="218"/>
      <c r="X1350" s="219"/>
      <c r="AA1350" s="56"/>
      <c r="AF1350" s="56"/>
      <c r="AG1350" s="14"/>
    </row>
    <row r="1351" ht="15.75" hidden="1" customHeight="1">
      <c r="B1351" s="216"/>
      <c r="C1351" s="216"/>
      <c r="D1351" s="56"/>
      <c r="E1351" s="56"/>
      <c r="F1351" s="56"/>
      <c r="H1351" s="218"/>
      <c r="I1351" s="218"/>
      <c r="J1351" s="218"/>
      <c r="K1351" s="218"/>
      <c r="L1351" s="218"/>
      <c r="M1351" s="218"/>
      <c r="N1351" s="218"/>
      <c r="O1351" s="218"/>
      <c r="P1351" s="218"/>
      <c r="Q1351" s="218"/>
      <c r="R1351" s="218"/>
      <c r="S1351" s="218"/>
      <c r="T1351" s="218"/>
      <c r="U1351" s="218"/>
      <c r="X1351" s="219"/>
      <c r="AA1351" s="56"/>
      <c r="AF1351" s="56"/>
      <c r="AG1351" s="14"/>
    </row>
    <row r="1352" ht="15.75" hidden="1" customHeight="1">
      <c r="B1352" s="216"/>
      <c r="C1352" s="216"/>
      <c r="D1352" s="56"/>
      <c r="E1352" s="56"/>
      <c r="F1352" s="56"/>
      <c r="H1352" s="218"/>
      <c r="I1352" s="218"/>
      <c r="J1352" s="218"/>
      <c r="K1352" s="218"/>
      <c r="L1352" s="218"/>
      <c r="M1352" s="218"/>
      <c r="N1352" s="218"/>
      <c r="O1352" s="218"/>
      <c r="P1352" s="218"/>
      <c r="Q1352" s="218"/>
      <c r="R1352" s="218"/>
      <c r="S1352" s="218"/>
      <c r="T1352" s="218"/>
      <c r="U1352" s="218"/>
      <c r="X1352" s="219"/>
      <c r="AA1352" s="56"/>
      <c r="AF1352" s="56"/>
      <c r="AG1352" s="14"/>
    </row>
    <row r="1353" ht="15.75" hidden="1" customHeight="1">
      <c r="B1353" s="216"/>
      <c r="C1353" s="216"/>
      <c r="D1353" s="56"/>
      <c r="E1353" s="56"/>
      <c r="F1353" s="56"/>
      <c r="H1353" s="218"/>
      <c r="I1353" s="218"/>
      <c r="J1353" s="218"/>
      <c r="K1353" s="218"/>
      <c r="L1353" s="218"/>
      <c r="M1353" s="218"/>
      <c r="N1353" s="218"/>
      <c r="O1353" s="218"/>
      <c r="P1353" s="218"/>
      <c r="Q1353" s="218"/>
      <c r="R1353" s="218"/>
      <c r="S1353" s="218"/>
      <c r="T1353" s="218"/>
      <c r="U1353" s="218"/>
      <c r="X1353" s="219"/>
      <c r="AA1353" s="56"/>
      <c r="AF1353" s="56"/>
      <c r="AG1353" s="14"/>
    </row>
    <row r="1354" ht="15.75" hidden="1" customHeight="1">
      <c r="B1354" s="216"/>
      <c r="C1354" s="216"/>
      <c r="D1354" s="56"/>
      <c r="E1354" s="56"/>
      <c r="F1354" s="56"/>
      <c r="H1354" s="218"/>
      <c r="I1354" s="218"/>
      <c r="J1354" s="218"/>
      <c r="K1354" s="218"/>
      <c r="L1354" s="218"/>
      <c r="M1354" s="218"/>
      <c r="N1354" s="218"/>
      <c r="O1354" s="218"/>
      <c r="P1354" s="218"/>
      <c r="Q1354" s="218"/>
      <c r="R1354" s="218"/>
      <c r="S1354" s="218"/>
      <c r="T1354" s="218"/>
      <c r="U1354" s="218"/>
      <c r="X1354" s="219"/>
      <c r="AA1354" s="56"/>
      <c r="AF1354" s="56"/>
      <c r="AG1354" s="14"/>
    </row>
    <row r="1355" ht="15.75" hidden="1" customHeight="1">
      <c r="B1355" s="216"/>
      <c r="C1355" s="216"/>
      <c r="D1355" s="56"/>
      <c r="E1355" s="56"/>
      <c r="F1355" s="56"/>
      <c r="H1355" s="218"/>
      <c r="I1355" s="218"/>
      <c r="J1355" s="218"/>
      <c r="K1355" s="218"/>
      <c r="L1355" s="218"/>
      <c r="M1355" s="218"/>
      <c r="N1355" s="218"/>
      <c r="O1355" s="218"/>
      <c r="P1355" s="218"/>
      <c r="Q1355" s="218"/>
      <c r="R1355" s="218"/>
      <c r="S1355" s="218"/>
      <c r="T1355" s="218"/>
      <c r="U1355" s="218"/>
      <c r="X1355" s="219"/>
      <c r="AA1355" s="56"/>
      <c r="AF1355" s="56"/>
      <c r="AG1355" s="14"/>
    </row>
    <row r="1356" ht="15.75" hidden="1" customHeight="1">
      <c r="B1356" s="216"/>
      <c r="C1356" s="216"/>
      <c r="D1356" s="56"/>
      <c r="E1356" s="56"/>
      <c r="F1356" s="56"/>
      <c r="H1356" s="218"/>
      <c r="I1356" s="218"/>
      <c r="J1356" s="218"/>
      <c r="K1356" s="218"/>
      <c r="L1356" s="218"/>
      <c r="M1356" s="218"/>
      <c r="N1356" s="218"/>
      <c r="O1356" s="218"/>
      <c r="P1356" s="218"/>
      <c r="Q1356" s="218"/>
      <c r="R1356" s="218"/>
      <c r="S1356" s="218"/>
      <c r="T1356" s="218"/>
      <c r="U1356" s="218"/>
      <c r="X1356" s="219"/>
      <c r="AA1356" s="56"/>
      <c r="AF1356" s="56"/>
      <c r="AG1356" s="14"/>
    </row>
    <row r="1357" ht="15.75" hidden="1" customHeight="1">
      <c r="B1357" s="216"/>
      <c r="C1357" s="216"/>
      <c r="D1357" s="56"/>
      <c r="E1357" s="56"/>
      <c r="F1357" s="56"/>
      <c r="H1357" s="218"/>
      <c r="I1357" s="218"/>
      <c r="J1357" s="218"/>
      <c r="K1357" s="218"/>
      <c r="L1357" s="218"/>
      <c r="M1357" s="218"/>
      <c r="N1357" s="218"/>
      <c r="O1357" s="218"/>
      <c r="P1357" s="218"/>
      <c r="Q1357" s="218"/>
      <c r="R1357" s="218"/>
      <c r="S1357" s="218"/>
      <c r="T1357" s="218"/>
      <c r="U1357" s="218"/>
      <c r="X1357" s="219"/>
      <c r="AA1357" s="56"/>
      <c r="AF1357" s="56"/>
      <c r="AG1357" s="14"/>
    </row>
    <row r="1358" ht="15.75" hidden="1" customHeight="1">
      <c r="B1358" s="216"/>
      <c r="C1358" s="216"/>
      <c r="D1358" s="56"/>
      <c r="E1358" s="56"/>
      <c r="F1358" s="56"/>
      <c r="H1358" s="218"/>
      <c r="I1358" s="218"/>
      <c r="J1358" s="218"/>
      <c r="K1358" s="218"/>
      <c r="L1358" s="218"/>
      <c r="M1358" s="218"/>
      <c r="N1358" s="218"/>
      <c r="O1358" s="218"/>
      <c r="P1358" s="218"/>
      <c r="Q1358" s="218"/>
      <c r="R1358" s="218"/>
      <c r="S1358" s="218"/>
      <c r="T1358" s="218"/>
      <c r="U1358" s="218"/>
      <c r="X1358" s="219"/>
      <c r="AA1358" s="56"/>
      <c r="AF1358" s="56"/>
      <c r="AG1358" s="14"/>
    </row>
    <row r="1359" ht="15.75" hidden="1" customHeight="1">
      <c r="B1359" s="216"/>
      <c r="C1359" s="216"/>
      <c r="D1359" s="56"/>
      <c r="E1359" s="56"/>
      <c r="F1359" s="56"/>
      <c r="H1359" s="218"/>
      <c r="I1359" s="218"/>
      <c r="J1359" s="218"/>
      <c r="K1359" s="218"/>
      <c r="L1359" s="218"/>
      <c r="M1359" s="218"/>
      <c r="N1359" s="218"/>
      <c r="O1359" s="218"/>
      <c r="P1359" s="218"/>
      <c r="Q1359" s="218"/>
      <c r="R1359" s="218"/>
      <c r="S1359" s="218"/>
      <c r="T1359" s="218"/>
      <c r="U1359" s="218"/>
      <c r="X1359" s="219"/>
      <c r="AA1359" s="56"/>
      <c r="AF1359" s="56"/>
      <c r="AG1359" s="14"/>
    </row>
    <row r="1360" ht="15.75" hidden="1" customHeight="1">
      <c r="B1360" s="216"/>
      <c r="C1360" s="216"/>
      <c r="D1360" s="56"/>
      <c r="E1360" s="56"/>
      <c r="F1360" s="56"/>
      <c r="H1360" s="218"/>
      <c r="I1360" s="218"/>
      <c r="J1360" s="218"/>
      <c r="K1360" s="218"/>
      <c r="L1360" s="218"/>
      <c r="M1360" s="218"/>
      <c r="N1360" s="218"/>
      <c r="O1360" s="218"/>
      <c r="P1360" s="218"/>
      <c r="Q1360" s="218"/>
      <c r="R1360" s="218"/>
      <c r="S1360" s="218"/>
      <c r="T1360" s="218"/>
      <c r="U1360" s="218"/>
      <c r="X1360" s="219"/>
      <c r="AA1360" s="56"/>
      <c r="AF1360" s="56"/>
      <c r="AG1360" s="14"/>
    </row>
    <row r="1361" ht="15.75" hidden="1" customHeight="1">
      <c r="B1361" s="216"/>
      <c r="C1361" s="216"/>
      <c r="D1361" s="56"/>
      <c r="E1361" s="56"/>
      <c r="F1361" s="56"/>
      <c r="H1361" s="218"/>
      <c r="I1361" s="218"/>
      <c r="J1361" s="218"/>
      <c r="K1361" s="218"/>
      <c r="L1361" s="218"/>
      <c r="M1361" s="218"/>
      <c r="N1361" s="218"/>
      <c r="O1361" s="218"/>
      <c r="P1361" s="218"/>
      <c r="Q1361" s="218"/>
      <c r="R1361" s="218"/>
      <c r="S1361" s="218"/>
      <c r="T1361" s="218"/>
      <c r="U1361" s="218"/>
      <c r="X1361" s="219"/>
      <c r="AA1361" s="56"/>
      <c r="AF1361" s="56"/>
      <c r="AG1361" s="14"/>
    </row>
    <row r="1362" ht="15.75" hidden="1" customHeight="1">
      <c r="B1362" s="216"/>
      <c r="C1362" s="216"/>
      <c r="D1362" s="56"/>
      <c r="E1362" s="56"/>
      <c r="F1362" s="56"/>
      <c r="H1362" s="218"/>
      <c r="I1362" s="218"/>
      <c r="J1362" s="218"/>
      <c r="K1362" s="218"/>
      <c r="L1362" s="218"/>
      <c r="M1362" s="218"/>
      <c r="N1362" s="218"/>
      <c r="O1362" s="218"/>
      <c r="P1362" s="218"/>
      <c r="Q1362" s="218"/>
      <c r="R1362" s="218"/>
      <c r="S1362" s="218"/>
      <c r="T1362" s="218"/>
      <c r="U1362" s="218"/>
      <c r="X1362" s="219"/>
      <c r="AA1362" s="56"/>
      <c r="AF1362" s="56"/>
      <c r="AG1362" s="14"/>
    </row>
    <row r="1363" ht="15.75" hidden="1" customHeight="1">
      <c r="B1363" s="216"/>
      <c r="C1363" s="216"/>
      <c r="D1363" s="56"/>
      <c r="E1363" s="56"/>
      <c r="F1363" s="56"/>
      <c r="H1363" s="218"/>
      <c r="I1363" s="218"/>
      <c r="J1363" s="218"/>
      <c r="K1363" s="218"/>
      <c r="L1363" s="218"/>
      <c r="M1363" s="218"/>
      <c r="N1363" s="218"/>
      <c r="O1363" s="218"/>
      <c r="P1363" s="218"/>
      <c r="Q1363" s="218"/>
      <c r="R1363" s="218"/>
      <c r="S1363" s="218"/>
      <c r="T1363" s="218"/>
      <c r="U1363" s="218"/>
      <c r="X1363" s="219"/>
      <c r="AA1363" s="56"/>
      <c r="AF1363" s="56"/>
      <c r="AG1363" s="14"/>
    </row>
    <row r="1364" ht="15.75" hidden="1" customHeight="1">
      <c r="B1364" s="216"/>
      <c r="C1364" s="216"/>
      <c r="D1364" s="56"/>
      <c r="E1364" s="56"/>
      <c r="F1364" s="56"/>
      <c r="H1364" s="218"/>
      <c r="I1364" s="218"/>
      <c r="J1364" s="218"/>
      <c r="K1364" s="218"/>
      <c r="L1364" s="218"/>
      <c r="M1364" s="218"/>
      <c r="N1364" s="218"/>
      <c r="O1364" s="218"/>
      <c r="P1364" s="218"/>
      <c r="Q1364" s="218"/>
      <c r="R1364" s="218"/>
      <c r="S1364" s="218"/>
      <c r="T1364" s="218"/>
      <c r="U1364" s="218"/>
      <c r="X1364" s="219"/>
      <c r="AA1364" s="56"/>
      <c r="AF1364" s="56"/>
      <c r="AG1364" s="14"/>
    </row>
    <row r="1365" ht="15.75" hidden="1" customHeight="1">
      <c r="B1365" s="216"/>
      <c r="C1365" s="216"/>
      <c r="D1365" s="56"/>
      <c r="E1365" s="56"/>
      <c r="F1365" s="56"/>
      <c r="H1365" s="218"/>
      <c r="I1365" s="218"/>
      <c r="J1365" s="218"/>
      <c r="K1365" s="218"/>
      <c r="L1365" s="218"/>
      <c r="M1365" s="218"/>
      <c r="N1365" s="218"/>
      <c r="O1365" s="218"/>
      <c r="P1365" s="218"/>
      <c r="Q1365" s="218"/>
      <c r="R1365" s="218"/>
      <c r="S1365" s="218"/>
      <c r="T1365" s="218"/>
      <c r="U1365" s="218"/>
      <c r="X1365" s="219"/>
      <c r="AA1365" s="56"/>
      <c r="AF1365" s="56"/>
      <c r="AG1365" s="14"/>
    </row>
    <row r="1366" ht="15.75" hidden="1" customHeight="1">
      <c r="B1366" s="216"/>
      <c r="C1366" s="216"/>
      <c r="D1366" s="56"/>
      <c r="E1366" s="56"/>
      <c r="F1366" s="56"/>
      <c r="H1366" s="218"/>
      <c r="I1366" s="218"/>
      <c r="J1366" s="218"/>
      <c r="K1366" s="218"/>
      <c r="L1366" s="218"/>
      <c r="M1366" s="218"/>
      <c r="N1366" s="218"/>
      <c r="O1366" s="218"/>
      <c r="P1366" s="218"/>
      <c r="Q1366" s="218"/>
      <c r="R1366" s="218"/>
      <c r="S1366" s="218"/>
      <c r="T1366" s="218"/>
      <c r="U1366" s="218"/>
      <c r="X1366" s="219"/>
      <c r="AA1366" s="56"/>
      <c r="AF1366" s="56"/>
      <c r="AG1366" s="14"/>
    </row>
    <row r="1367" ht="15.75" hidden="1" customHeight="1">
      <c r="B1367" s="216"/>
      <c r="C1367" s="216"/>
      <c r="D1367" s="56"/>
      <c r="E1367" s="56"/>
      <c r="F1367" s="56"/>
      <c r="H1367" s="218"/>
      <c r="I1367" s="218"/>
      <c r="J1367" s="218"/>
      <c r="K1367" s="218"/>
      <c r="L1367" s="218"/>
      <c r="M1367" s="218"/>
      <c r="N1367" s="218"/>
      <c r="O1367" s="218"/>
      <c r="P1367" s="218"/>
      <c r="Q1367" s="218"/>
      <c r="R1367" s="218"/>
      <c r="S1367" s="218"/>
      <c r="T1367" s="218"/>
      <c r="U1367" s="218"/>
      <c r="X1367" s="219"/>
      <c r="AA1367" s="56"/>
      <c r="AF1367" s="56"/>
      <c r="AG1367" s="14"/>
    </row>
    <row r="1368" ht="15.75" hidden="1" customHeight="1">
      <c r="B1368" s="216"/>
      <c r="C1368" s="216"/>
      <c r="D1368" s="56"/>
      <c r="E1368" s="56"/>
      <c r="F1368" s="56"/>
      <c r="H1368" s="218"/>
      <c r="I1368" s="218"/>
      <c r="J1368" s="218"/>
      <c r="K1368" s="218"/>
      <c r="L1368" s="218"/>
      <c r="M1368" s="218"/>
      <c r="N1368" s="218"/>
      <c r="O1368" s="218"/>
      <c r="P1368" s="218"/>
      <c r="Q1368" s="218"/>
      <c r="R1368" s="218"/>
      <c r="S1368" s="218"/>
      <c r="T1368" s="218"/>
      <c r="U1368" s="218"/>
      <c r="X1368" s="219"/>
      <c r="AA1368" s="56"/>
      <c r="AF1368" s="56"/>
      <c r="AG1368" s="14"/>
    </row>
    <row r="1369" ht="15.75" hidden="1" customHeight="1">
      <c r="B1369" s="216"/>
      <c r="C1369" s="216"/>
      <c r="D1369" s="56"/>
      <c r="E1369" s="56"/>
      <c r="F1369" s="56"/>
      <c r="H1369" s="218"/>
      <c r="I1369" s="218"/>
      <c r="J1369" s="218"/>
      <c r="K1369" s="218"/>
      <c r="L1369" s="218"/>
      <c r="M1369" s="218"/>
      <c r="N1369" s="218"/>
      <c r="O1369" s="218"/>
      <c r="P1369" s="218"/>
      <c r="Q1369" s="218"/>
      <c r="R1369" s="218"/>
      <c r="S1369" s="218"/>
      <c r="T1369" s="218"/>
      <c r="U1369" s="218"/>
      <c r="X1369" s="219"/>
      <c r="AA1369" s="56"/>
      <c r="AF1369" s="56"/>
      <c r="AG1369" s="14"/>
    </row>
    <row r="1370" ht="15.75" hidden="1" customHeight="1">
      <c r="B1370" s="216"/>
      <c r="C1370" s="216"/>
      <c r="D1370" s="56"/>
      <c r="E1370" s="56"/>
      <c r="F1370" s="56"/>
      <c r="H1370" s="218"/>
      <c r="I1370" s="218"/>
      <c r="J1370" s="218"/>
      <c r="K1370" s="218"/>
      <c r="L1370" s="218"/>
      <c r="M1370" s="218"/>
      <c r="N1370" s="218"/>
      <c r="O1370" s="218"/>
      <c r="P1370" s="218"/>
      <c r="Q1370" s="218"/>
      <c r="R1370" s="218"/>
      <c r="S1370" s="218"/>
      <c r="T1370" s="218"/>
      <c r="U1370" s="218"/>
      <c r="X1370" s="219"/>
      <c r="AA1370" s="56"/>
      <c r="AF1370" s="56"/>
      <c r="AG1370" s="14"/>
    </row>
    <row r="1371" ht="15.75" hidden="1" customHeight="1">
      <c r="B1371" s="216"/>
      <c r="C1371" s="216"/>
      <c r="D1371" s="56"/>
      <c r="E1371" s="56"/>
      <c r="F1371" s="56"/>
      <c r="H1371" s="218"/>
      <c r="I1371" s="218"/>
      <c r="J1371" s="218"/>
      <c r="K1371" s="218"/>
      <c r="L1371" s="218"/>
      <c r="M1371" s="218"/>
      <c r="N1371" s="218"/>
      <c r="O1371" s="218"/>
      <c r="P1371" s="218"/>
      <c r="Q1371" s="218"/>
      <c r="R1371" s="218"/>
      <c r="S1371" s="218"/>
      <c r="T1371" s="218"/>
      <c r="U1371" s="218"/>
      <c r="X1371" s="219"/>
      <c r="AA1371" s="56"/>
      <c r="AF1371" s="56"/>
      <c r="AG1371" s="14"/>
    </row>
    <row r="1372" ht="15.75" hidden="1" customHeight="1">
      <c r="B1372" s="216"/>
      <c r="C1372" s="216"/>
      <c r="D1372" s="56"/>
      <c r="E1372" s="56"/>
      <c r="F1372" s="56"/>
      <c r="H1372" s="218"/>
      <c r="I1372" s="218"/>
      <c r="J1372" s="218"/>
      <c r="K1372" s="218"/>
      <c r="L1372" s="218"/>
      <c r="M1372" s="218"/>
      <c r="N1372" s="218"/>
      <c r="O1372" s="218"/>
      <c r="P1372" s="218"/>
      <c r="Q1372" s="218"/>
      <c r="R1372" s="218"/>
      <c r="S1372" s="218"/>
      <c r="T1372" s="218"/>
      <c r="U1372" s="218"/>
      <c r="X1372" s="219"/>
      <c r="AA1372" s="56"/>
      <c r="AF1372" s="56"/>
      <c r="AG1372" s="14"/>
    </row>
    <row r="1373" ht="15.75" hidden="1" customHeight="1">
      <c r="B1373" s="216"/>
      <c r="C1373" s="216"/>
      <c r="D1373" s="56"/>
      <c r="E1373" s="56"/>
      <c r="F1373" s="56"/>
      <c r="H1373" s="218"/>
      <c r="I1373" s="218"/>
      <c r="J1373" s="218"/>
      <c r="K1373" s="218"/>
      <c r="L1373" s="218"/>
      <c r="M1373" s="218"/>
      <c r="N1373" s="218"/>
      <c r="O1373" s="218"/>
      <c r="P1373" s="218"/>
      <c r="Q1373" s="218"/>
      <c r="R1373" s="218"/>
      <c r="S1373" s="218"/>
      <c r="T1373" s="218"/>
      <c r="U1373" s="218"/>
      <c r="X1373" s="219"/>
      <c r="AA1373" s="56"/>
      <c r="AF1373" s="56"/>
      <c r="AG1373" s="14"/>
    </row>
    <row r="1374" ht="15.75" hidden="1" customHeight="1">
      <c r="B1374" s="216"/>
      <c r="C1374" s="216"/>
      <c r="D1374" s="56"/>
      <c r="E1374" s="56"/>
      <c r="F1374" s="56"/>
      <c r="H1374" s="218"/>
      <c r="I1374" s="218"/>
      <c r="J1374" s="218"/>
      <c r="K1374" s="218"/>
      <c r="L1374" s="218"/>
      <c r="M1374" s="218"/>
      <c r="N1374" s="218"/>
      <c r="O1374" s="218"/>
      <c r="P1374" s="218"/>
      <c r="Q1374" s="218"/>
      <c r="R1374" s="218"/>
      <c r="S1374" s="218"/>
      <c r="T1374" s="218"/>
      <c r="U1374" s="218"/>
      <c r="X1374" s="219"/>
      <c r="AA1374" s="56"/>
      <c r="AF1374" s="56"/>
      <c r="AG1374" s="14"/>
    </row>
    <row r="1375" ht="15.75" hidden="1" customHeight="1">
      <c r="B1375" s="216"/>
      <c r="C1375" s="216"/>
      <c r="D1375" s="56"/>
      <c r="E1375" s="56"/>
      <c r="F1375" s="56"/>
      <c r="H1375" s="218"/>
      <c r="I1375" s="218"/>
      <c r="J1375" s="218"/>
      <c r="K1375" s="218"/>
      <c r="L1375" s="218"/>
      <c r="M1375" s="218"/>
      <c r="N1375" s="218"/>
      <c r="O1375" s="218"/>
      <c r="P1375" s="218"/>
      <c r="Q1375" s="218"/>
      <c r="R1375" s="218"/>
      <c r="S1375" s="218"/>
      <c r="T1375" s="218"/>
      <c r="U1375" s="218"/>
      <c r="X1375" s="219"/>
      <c r="AA1375" s="56"/>
      <c r="AF1375" s="56"/>
      <c r="AG1375" s="14"/>
    </row>
    <row r="1376" ht="15.75" hidden="1" customHeight="1">
      <c r="B1376" s="216"/>
      <c r="C1376" s="216"/>
      <c r="D1376" s="56"/>
      <c r="E1376" s="56"/>
      <c r="F1376" s="56"/>
      <c r="H1376" s="218"/>
      <c r="I1376" s="218"/>
      <c r="J1376" s="218"/>
      <c r="K1376" s="218"/>
      <c r="L1376" s="218"/>
      <c r="M1376" s="218"/>
      <c r="N1376" s="218"/>
      <c r="O1376" s="218"/>
      <c r="P1376" s="218"/>
      <c r="Q1376" s="218"/>
      <c r="R1376" s="218"/>
      <c r="S1376" s="218"/>
      <c r="T1376" s="218"/>
      <c r="U1376" s="218"/>
      <c r="X1376" s="219"/>
      <c r="AA1376" s="56"/>
      <c r="AF1376" s="56"/>
      <c r="AG1376" s="14"/>
    </row>
    <row r="1377" ht="15.75" hidden="1" customHeight="1">
      <c r="B1377" s="216"/>
      <c r="C1377" s="216"/>
      <c r="D1377" s="56"/>
      <c r="E1377" s="56"/>
      <c r="F1377" s="56"/>
      <c r="H1377" s="218"/>
      <c r="I1377" s="218"/>
      <c r="J1377" s="218"/>
      <c r="K1377" s="218"/>
      <c r="L1377" s="218"/>
      <c r="M1377" s="218"/>
      <c r="N1377" s="218"/>
      <c r="O1377" s="218"/>
      <c r="P1377" s="218"/>
      <c r="Q1377" s="218"/>
      <c r="R1377" s="218"/>
      <c r="S1377" s="218"/>
      <c r="T1377" s="218"/>
      <c r="U1377" s="218"/>
      <c r="X1377" s="219"/>
      <c r="AA1377" s="56"/>
      <c r="AF1377" s="56"/>
      <c r="AG1377" s="14"/>
    </row>
    <row r="1378" ht="15.75" hidden="1" customHeight="1">
      <c r="B1378" s="216"/>
      <c r="C1378" s="216"/>
      <c r="D1378" s="56"/>
      <c r="E1378" s="56"/>
      <c r="F1378" s="56"/>
      <c r="H1378" s="218"/>
      <c r="I1378" s="218"/>
      <c r="J1378" s="218"/>
      <c r="K1378" s="218"/>
      <c r="L1378" s="218"/>
      <c r="M1378" s="218"/>
      <c r="N1378" s="218"/>
      <c r="O1378" s="218"/>
      <c r="P1378" s="218"/>
      <c r="Q1378" s="218"/>
      <c r="R1378" s="218"/>
      <c r="S1378" s="218"/>
      <c r="T1378" s="218"/>
      <c r="U1378" s="218"/>
      <c r="X1378" s="219"/>
      <c r="AA1378" s="56"/>
      <c r="AF1378" s="56"/>
      <c r="AG1378" s="14"/>
    </row>
    <row r="1379" ht="15.75" hidden="1" customHeight="1">
      <c r="B1379" s="216"/>
      <c r="C1379" s="216"/>
      <c r="D1379" s="56"/>
      <c r="E1379" s="56"/>
      <c r="F1379" s="56"/>
      <c r="H1379" s="218"/>
      <c r="I1379" s="218"/>
      <c r="J1379" s="218"/>
      <c r="K1379" s="218"/>
      <c r="L1379" s="218"/>
      <c r="M1379" s="218"/>
      <c r="N1379" s="218"/>
      <c r="O1379" s="218"/>
      <c r="P1379" s="218"/>
      <c r="Q1379" s="218"/>
      <c r="R1379" s="218"/>
      <c r="S1379" s="218"/>
      <c r="T1379" s="218"/>
      <c r="U1379" s="218"/>
      <c r="X1379" s="219"/>
      <c r="AA1379" s="56"/>
      <c r="AF1379" s="56"/>
      <c r="AG1379" s="14"/>
    </row>
    <row r="1380" ht="15.75" hidden="1" customHeight="1">
      <c r="B1380" s="216"/>
      <c r="C1380" s="216"/>
      <c r="D1380" s="56"/>
      <c r="E1380" s="56"/>
      <c r="F1380" s="56"/>
      <c r="H1380" s="218"/>
      <c r="I1380" s="218"/>
      <c r="J1380" s="218"/>
      <c r="K1380" s="218"/>
      <c r="L1380" s="218"/>
      <c r="M1380" s="218"/>
      <c r="N1380" s="218"/>
      <c r="O1380" s="218"/>
      <c r="P1380" s="218"/>
      <c r="Q1380" s="218"/>
      <c r="R1380" s="218"/>
      <c r="S1380" s="218"/>
      <c r="T1380" s="218"/>
      <c r="U1380" s="218"/>
      <c r="X1380" s="219"/>
      <c r="AA1380" s="56"/>
      <c r="AF1380" s="56"/>
      <c r="AG1380" s="14"/>
    </row>
    <row r="1381" ht="15.75" hidden="1" customHeight="1">
      <c r="B1381" s="216"/>
      <c r="C1381" s="216"/>
      <c r="D1381" s="56"/>
      <c r="E1381" s="56"/>
      <c r="F1381" s="56"/>
      <c r="H1381" s="218"/>
      <c r="I1381" s="218"/>
      <c r="J1381" s="218"/>
      <c r="K1381" s="218"/>
      <c r="L1381" s="218"/>
      <c r="M1381" s="218"/>
      <c r="N1381" s="218"/>
      <c r="O1381" s="218"/>
      <c r="P1381" s="218"/>
      <c r="Q1381" s="218"/>
      <c r="R1381" s="218"/>
      <c r="S1381" s="218"/>
      <c r="T1381" s="218"/>
      <c r="U1381" s="218"/>
      <c r="X1381" s="219"/>
      <c r="AA1381" s="56"/>
      <c r="AF1381" s="56"/>
      <c r="AG1381" s="14"/>
    </row>
    <row r="1382" ht="15.75" hidden="1" customHeight="1">
      <c r="B1382" s="216"/>
      <c r="C1382" s="216"/>
      <c r="D1382" s="56"/>
      <c r="E1382" s="56"/>
      <c r="F1382" s="56"/>
      <c r="H1382" s="218"/>
      <c r="I1382" s="218"/>
      <c r="J1382" s="218"/>
      <c r="K1382" s="218"/>
      <c r="L1382" s="218"/>
      <c r="M1382" s="218"/>
      <c r="N1382" s="218"/>
      <c r="O1382" s="218"/>
      <c r="P1382" s="218"/>
      <c r="Q1382" s="218"/>
      <c r="R1382" s="218"/>
      <c r="S1382" s="218"/>
      <c r="T1382" s="218"/>
      <c r="U1382" s="218"/>
      <c r="X1382" s="219"/>
      <c r="AA1382" s="56"/>
      <c r="AF1382" s="56"/>
      <c r="AG1382" s="14"/>
    </row>
    <row r="1383" ht="15.75" hidden="1" customHeight="1">
      <c r="B1383" s="216"/>
      <c r="C1383" s="216"/>
      <c r="D1383" s="56"/>
      <c r="E1383" s="56"/>
      <c r="F1383" s="56"/>
      <c r="H1383" s="218"/>
      <c r="I1383" s="218"/>
      <c r="J1383" s="218"/>
      <c r="K1383" s="218"/>
      <c r="L1383" s="218"/>
      <c r="M1383" s="218"/>
      <c r="N1383" s="218"/>
      <c r="O1383" s="218"/>
      <c r="P1383" s="218"/>
      <c r="Q1383" s="218"/>
      <c r="R1383" s="218"/>
      <c r="S1383" s="218"/>
      <c r="T1383" s="218"/>
      <c r="U1383" s="218"/>
      <c r="X1383" s="219"/>
      <c r="AA1383" s="56"/>
      <c r="AF1383" s="56"/>
      <c r="AG1383" s="14"/>
    </row>
    <row r="1384" ht="15.75" hidden="1" customHeight="1">
      <c r="B1384" s="216"/>
      <c r="C1384" s="216"/>
      <c r="D1384" s="56"/>
      <c r="E1384" s="56"/>
      <c r="F1384" s="56"/>
      <c r="H1384" s="218"/>
      <c r="I1384" s="218"/>
      <c r="J1384" s="218"/>
      <c r="K1384" s="218"/>
      <c r="L1384" s="218"/>
      <c r="M1384" s="218"/>
      <c r="N1384" s="218"/>
      <c r="O1384" s="218"/>
      <c r="P1384" s="218"/>
      <c r="Q1384" s="218"/>
      <c r="R1384" s="218"/>
      <c r="S1384" s="218"/>
      <c r="T1384" s="218"/>
      <c r="U1384" s="218"/>
      <c r="X1384" s="219"/>
      <c r="AA1384" s="56"/>
      <c r="AF1384" s="56"/>
      <c r="AG1384" s="14"/>
    </row>
    <row r="1385" ht="15.75" hidden="1" customHeight="1">
      <c r="B1385" s="216"/>
      <c r="C1385" s="216"/>
      <c r="D1385" s="56"/>
      <c r="E1385" s="56"/>
      <c r="F1385" s="56"/>
      <c r="H1385" s="218"/>
      <c r="I1385" s="218"/>
      <c r="J1385" s="218"/>
      <c r="K1385" s="218"/>
      <c r="L1385" s="218"/>
      <c r="M1385" s="218"/>
      <c r="N1385" s="218"/>
      <c r="O1385" s="218"/>
      <c r="P1385" s="218"/>
      <c r="Q1385" s="218"/>
      <c r="R1385" s="218"/>
      <c r="S1385" s="218"/>
      <c r="T1385" s="218"/>
      <c r="U1385" s="218"/>
      <c r="X1385" s="219"/>
      <c r="AA1385" s="56"/>
      <c r="AF1385" s="56"/>
      <c r="AG1385" s="14"/>
    </row>
    <row r="1386" ht="15.75" hidden="1" customHeight="1">
      <c r="B1386" s="216"/>
      <c r="C1386" s="216"/>
      <c r="D1386" s="56"/>
      <c r="E1386" s="56"/>
      <c r="F1386" s="56"/>
      <c r="H1386" s="218"/>
      <c r="I1386" s="218"/>
      <c r="J1386" s="218"/>
      <c r="K1386" s="218"/>
      <c r="L1386" s="218"/>
      <c r="M1386" s="218"/>
      <c r="N1386" s="218"/>
      <c r="O1386" s="218"/>
      <c r="P1386" s="218"/>
      <c r="Q1386" s="218"/>
      <c r="R1386" s="218"/>
      <c r="S1386" s="218"/>
      <c r="T1386" s="218"/>
      <c r="U1386" s="218"/>
      <c r="X1386" s="219"/>
      <c r="AA1386" s="56"/>
      <c r="AF1386" s="56"/>
      <c r="AG1386" s="14"/>
    </row>
    <row r="1387" ht="15.75" hidden="1" customHeight="1">
      <c r="B1387" s="216"/>
      <c r="C1387" s="216"/>
      <c r="D1387" s="56"/>
      <c r="E1387" s="56"/>
      <c r="F1387" s="56"/>
      <c r="H1387" s="218"/>
      <c r="I1387" s="218"/>
      <c r="J1387" s="218"/>
      <c r="K1387" s="218"/>
      <c r="L1387" s="218"/>
      <c r="M1387" s="218"/>
      <c r="N1387" s="218"/>
      <c r="O1387" s="218"/>
      <c r="P1387" s="218"/>
      <c r="Q1387" s="218"/>
      <c r="R1387" s="218"/>
      <c r="S1387" s="218"/>
      <c r="T1387" s="218"/>
      <c r="U1387" s="218"/>
      <c r="X1387" s="219"/>
      <c r="AA1387" s="56"/>
      <c r="AF1387" s="56"/>
      <c r="AG1387" s="14"/>
    </row>
    <row r="1388" ht="15.75" hidden="1" customHeight="1">
      <c r="B1388" s="216"/>
      <c r="C1388" s="216"/>
      <c r="D1388" s="56"/>
      <c r="E1388" s="56"/>
      <c r="F1388" s="56"/>
      <c r="H1388" s="218"/>
      <c r="I1388" s="218"/>
      <c r="J1388" s="218"/>
      <c r="K1388" s="218"/>
      <c r="L1388" s="218"/>
      <c r="M1388" s="218"/>
      <c r="N1388" s="218"/>
      <c r="O1388" s="218"/>
      <c r="P1388" s="218"/>
      <c r="Q1388" s="218"/>
      <c r="R1388" s="218"/>
      <c r="S1388" s="218"/>
      <c r="T1388" s="218"/>
      <c r="U1388" s="218"/>
      <c r="X1388" s="219"/>
      <c r="AA1388" s="56"/>
      <c r="AF1388" s="56"/>
      <c r="AG1388" s="14"/>
    </row>
    <row r="1389" ht="15.75" hidden="1" customHeight="1">
      <c r="B1389" s="216"/>
      <c r="C1389" s="216"/>
      <c r="D1389" s="56"/>
      <c r="E1389" s="56"/>
      <c r="F1389" s="56"/>
      <c r="H1389" s="218"/>
      <c r="I1389" s="218"/>
      <c r="J1389" s="218"/>
      <c r="K1389" s="218"/>
      <c r="L1389" s="218"/>
      <c r="M1389" s="218"/>
      <c r="N1389" s="218"/>
      <c r="O1389" s="218"/>
      <c r="P1389" s="218"/>
      <c r="Q1389" s="218"/>
      <c r="R1389" s="218"/>
      <c r="S1389" s="218"/>
      <c r="T1389" s="218"/>
      <c r="U1389" s="218"/>
      <c r="X1389" s="219"/>
      <c r="AA1389" s="56"/>
      <c r="AF1389" s="56"/>
      <c r="AG1389" s="14"/>
    </row>
    <row r="1390" ht="15.75" hidden="1" customHeight="1">
      <c r="B1390" s="216"/>
      <c r="C1390" s="216"/>
      <c r="D1390" s="56"/>
      <c r="E1390" s="56"/>
      <c r="F1390" s="56"/>
      <c r="H1390" s="218"/>
      <c r="I1390" s="218"/>
      <c r="J1390" s="218"/>
      <c r="K1390" s="218"/>
      <c r="L1390" s="218"/>
      <c r="M1390" s="218"/>
      <c r="N1390" s="218"/>
      <c r="O1390" s="218"/>
      <c r="P1390" s="218"/>
      <c r="Q1390" s="218"/>
      <c r="R1390" s="218"/>
      <c r="S1390" s="218"/>
      <c r="T1390" s="218"/>
      <c r="U1390" s="218"/>
      <c r="X1390" s="219"/>
      <c r="AA1390" s="56"/>
      <c r="AF1390" s="56"/>
      <c r="AG1390" s="14"/>
    </row>
    <row r="1391" ht="15.75" hidden="1" customHeight="1">
      <c r="B1391" s="216"/>
      <c r="C1391" s="216"/>
      <c r="D1391" s="56"/>
      <c r="E1391" s="56"/>
      <c r="F1391" s="56"/>
      <c r="H1391" s="218"/>
      <c r="I1391" s="218"/>
      <c r="J1391" s="218"/>
      <c r="K1391" s="218"/>
      <c r="L1391" s="218"/>
      <c r="M1391" s="218"/>
      <c r="N1391" s="218"/>
      <c r="O1391" s="218"/>
      <c r="P1391" s="218"/>
      <c r="Q1391" s="218"/>
      <c r="R1391" s="218"/>
      <c r="S1391" s="218"/>
      <c r="T1391" s="218"/>
      <c r="U1391" s="218"/>
      <c r="X1391" s="219"/>
      <c r="AA1391" s="56"/>
      <c r="AF1391" s="56"/>
      <c r="AG1391" s="14"/>
    </row>
    <row r="1392" ht="15.75" hidden="1" customHeight="1">
      <c r="B1392" s="216"/>
      <c r="C1392" s="216"/>
      <c r="D1392" s="56"/>
      <c r="E1392" s="56"/>
      <c r="F1392" s="56"/>
      <c r="H1392" s="218"/>
      <c r="I1392" s="218"/>
      <c r="J1392" s="218"/>
      <c r="K1392" s="218"/>
      <c r="L1392" s="218"/>
      <c r="M1392" s="218"/>
      <c r="N1392" s="218"/>
      <c r="O1392" s="218"/>
      <c r="P1392" s="218"/>
      <c r="Q1392" s="218"/>
      <c r="R1392" s="218"/>
      <c r="S1392" s="218"/>
      <c r="T1392" s="218"/>
      <c r="U1392" s="218"/>
      <c r="X1392" s="219"/>
      <c r="AA1392" s="56"/>
      <c r="AF1392" s="56"/>
      <c r="AG1392" s="14"/>
    </row>
    <row r="1393" ht="15.75" hidden="1" customHeight="1">
      <c r="B1393" s="216"/>
      <c r="C1393" s="216"/>
      <c r="D1393" s="56"/>
      <c r="E1393" s="56"/>
      <c r="F1393" s="56"/>
      <c r="H1393" s="218"/>
      <c r="I1393" s="218"/>
      <c r="J1393" s="218"/>
      <c r="K1393" s="218"/>
      <c r="L1393" s="218"/>
      <c r="M1393" s="218"/>
      <c r="N1393" s="218"/>
      <c r="O1393" s="218"/>
      <c r="P1393" s="218"/>
      <c r="Q1393" s="218"/>
      <c r="R1393" s="218"/>
      <c r="S1393" s="218"/>
      <c r="T1393" s="218"/>
      <c r="U1393" s="218"/>
      <c r="X1393" s="219"/>
      <c r="AA1393" s="56"/>
      <c r="AF1393" s="56"/>
      <c r="AG1393" s="14"/>
    </row>
    <row r="1394" ht="15.75" hidden="1" customHeight="1">
      <c r="B1394" s="216"/>
      <c r="C1394" s="216"/>
      <c r="D1394" s="56"/>
      <c r="E1394" s="56"/>
      <c r="F1394" s="56"/>
      <c r="H1394" s="218"/>
      <c r="I1394" s="218"/>
      <c r="J1394" s="218"/>
      <c r="K1394" s="218"/>
      <c r="L1394" s="218"/>
      <c r="M1394" s="218"/>
      <c r="N1394" s="218"/>
      <c r="O1394" s="218"/>
      <c r="P1394" s="218"/>
      <c r="Q1394" s="218"/>
      <c r="R1394" s="218"/>
      <c r="S1394" s="218"/>
      <c r="T1394" s="218"/>
      <c r="U1394" s="218"/>
      <c r="X1394" s="219"/>
      <c r="AA1394" s="56"/>
      <c r="AF1394" s="56"/>
      <c r="AG1394" s="14"/>
    </row>
    <row r="1395" ht="15.75" hidden="1" customHeight="1">
      <c r="B1395" s="216"/>
      <c r="C1395" s="216"/>
      <c r="D1395" s="56"/>
      <c r="E1395" s="56"/>
      <c r="F1395" s="56"/>
      <c r="H1395" s="218"/>
      <c r="I1395" s="218"/>
      <c r="J1395" s="218"/>
      <c r="K1395" s="218"/>
      <c r="L1395" s="218"/>
      <c r="M1395" s="218"/>
      <c r="N1395" s="218"/>
      <c r="O1395" s="218"/>
      <c r="P1395" s="218"/>
      <c r="Q1395" s="218"/>
      <c r="R1395" s="218"/>
      <c r="S1395" s="218"/>
      <c r="T1395" s="218"/>
      <c r="U1395" s="218"/>
      <c r="X1395" s="219"/>
      <c r="AA1395" s="56"/>
      <c r="AF1395" s="56"/>
      <c r="AG1395" s="14"/>
    </row>
    <row r="1396" ht="15.75" hidden="1" customHeight="1">
      <c r="B1396" s="216"/>
      <c r="C1396" s="216"/>
      <c r="D1396" s="56"/>
      <c r="E1396" s="56"/>
      <c r="F1396" s="56"/>
      <c r="H1396" s="218"/>
      <c r="I1396" s="218"/>
      <c r="J1396" s="218"/>
      <c r="K1396" s="218"/>
      <c r="L1396" s="218"/>
      <c r="M1396" s="218"/>
      <c r="N1396" s="218"/>
      <c r="O1396" s="218"/>
      <c r="P1396" s="218"/>
      <c r="Q1396" s="218"/>
      <c r="R1396" s="218"/>
      <c r="S1396" s="218"/>
      <c r="T1396" s="218"/>
      <c r="U1396" s="218"/>
      <c r="X1396" s="219"/>
      <c r="AA1396" s="56"/>
      <c r="AF1396" s="56"/>
      <c r="AG1396" s="14"/>
    </row>
    <row r="1397" ht="15.75" hidden="1" customHeight="1">
      <c r="B1397" s="216"/>
      <c r="C1397" s="216"/>
      <c r="D1397" s="56"/>
      <c r="E1397" s="56"/>
      <c r="F1397" s="56"/>
      <c r="H1397" s="218"/>
      <c r="I1397" s="218"/>
      <c r="J1397" s="218"/>
      <c r="K1397" s="218"/>
      <c r="L1397" s="218"/>
      <c r="M1397" s="218"/>
      <c r="N1397" s="218"/>
      <c r="O1397" s="218"/>
      <c r="P1397" s="218"/>
      <c r="Q1397" s="218"/>
      <c r="R1397" s="218"/>
      <c r="S1397" s="218"/>
      <c r="T1397" s="218"/>
      <c r="U1397" s="218"/>
      <c r="X1397" s="219"/>
      <c r="AA1397" s="56"/>
      <c r="AF1397" s="56"/>
      <c r="AG1397" s="14"/>
    </row>
    <row r="1398" ht="15.75" hidden="1" customHeight="1">
      <c r="B1398" s="216"/>
      <c r="C1398" s="216"/>
      <c r="D1398" s="56"/>
      <c r="E1398" s="56"/>
      <c r="F1398" s="56"/>
      <c r="H1398" s="218"/>
      <c r="I1398" s="218"/>
      <c r="J1398" s="218"/>
      <c r="K1398" s="218"/>
      <c r="L1398" s="218"/>
      <c r="M1398" s="218"/>
      <c r="N1398" s="218"/>
      <c r="O1398" s="218"/>
      <c r="P1398" s="218"/>
      <c r="Q1398" s="218"/>
      <c r="R1398" s="218"/>
      <c r="S1398" s="218"/>
      <c r="T1398" s="218"/>
      <c r="U1398" s="218"/>
      <c r="X1398" s="219"/>
      <c r="AA1398" s="56"/>
      <c r="AF1398" s="56"/>
      <c r="AG1398" s="14"/>
    </row>
    <row r="1399" ht="15.75" hidden="1" customHeight="1">
      <c r="B1399" s="216"/>
      <c r="C1399" s="216"/>
      <c r="D1399" s="56"/>
      <c r="E1399" s="56"/>
      <c r="F1399" s="56"/>
      <c r="H1399" s="218"/>
      <c r="I1399" s="218"/>
      <c r="J1399" s="218"/>
      <c r="K1399" s="218"/>
      <c r="L1399" s="218"/>
      <c r="M1399" s="218"/>
      <c r="N1399" s="218"/>
      <c r="O1399" s="218"/>
      <c r="P1399" s="218"/>
      <c r="Q1399" s="218"/>
      <c r="R1399" s="218"/>
      <c r="S1399" s="218"/>
      <c r="T1399" s="218"/>
      <c r="U1399" s="218"/>
      <c r="X1399" s="219"/>
      <c r="AA1399" s="56"/>
      <c r="AF1399" s="56"/>
      <c r="AG1399" s="14"/>
    </row>
    <row r="1400" ht="15.75" hidden="1" customHeight="1">
      <c r="B1400" s="216"/>
      <c r="C1400" s="216"/>
      <c r="D1400" s="56"/>
      <c r="E1400" s="56"/>
      <c r="F1400" s="56"/>
      <c r="H1400" s="218"/>
      <c r="I1400" s="218"/>
      <c r="J1400" s="218"/>
      <c r="K1400" s="218"/>
      <c r="L1400" s="218"/>
      <c r="M1400" s="218"/>
      <c r="N1400" s="218"/>
      <c r="O1400" s="218"/>
      <c r="P1400" s="218"/>
      <c r="Q1400" s="218"/>
      <c r="R1400" s="218"/>
      <c r="S1400" s="218"/>
      <c r="T1400" s="218"/>
      <c r="U1400" s="218"/>
      <c r="X1400" s="219"/>
      <c r="AA1400" s="56"/>
      <c r="AF1400" s="56"/>
      <c r="AG1400" s="14"/>
    </row>
    <row r="1401" ht="15.75" hidden="1" customHeight="1">
      <c r="B1401" s="216"/>
      <c r="C1401" s="216"/>
      <c r="D1401" s="56"/>
      <c r="E1401" s="56"/>
      <c r="F1401" s="56"/>
      <c r="H1401" s="218"/>
      <c r="I1401" s="218"/>
      <c r="J1401" s="218"/>
      <c r="K1401" s="218"/>
      <c r="L1401" s="218"/>
      <c r="M1401" s="218"/>
      <c r="N1401" s="218"/>
      <c r="O1401" s="218"/>
      <c r="P1401" s="218"/>
      <c r="Q1401" s="218"/>
      <c r="R1401" s="218"/>
      <c r="S1401" s="218"/>
      <c r="T1401" s="218"/>
      <c r="U1401" s="218"/>
      <c r="X1401" s="219"/>
      <c r="AA1401" s="56"/>
      <c r="AF1401" s="56"/>
      <c r="AG1401" s="14"/>
    </row>
    <row r="1402" ht="15.75" hidden="1" customHeight="1">
      <c r="B1402" s="216"/>
      <c r="C1402" s="216"/>
      <c r="D1402" s="56"/>
      <c r="E1402" s="56"/>
      <c r="F1402" s="56"/>
      <c r="H1402" s="218"/>
      <c r="I1402" s="218"/>
      <c r="J1402" s="218"/>
      <c r="K1402" s="218"/>
      <c r="L1402" s="218"/>
      <c r="M1402" s="218"/>
      <c r="N1402" s="218"/>
      <c r="O1402" s="218"/>
      <c r="P1402" s="218"/>
      <c r="Q1402" s="218"/>
      <c r="R1402" s="218"/>
      <c r="S1402" s="218"/>
      <c r="T1402" s="218"/>
      <c r="U1402" s="218"/>
      <c r="X1402" s="219"/>
      <c r="AA1402" s="56"/>
      <c r="AF1402" s="56"/>
      <c r="AG1402" s="14"/>
    </row>
    <row r="1403" ht="15.75" hidden="1" customHeight="1">
      <c r="B1403" s="216"/>
      <c r="C1403" s="216"/>
      <c r="D1403" s="56"/>
      <c r="E1403" s="56"/>
      <c r="F1403" s="56"/>
      <c r="H1403" s="218"/>
      <c r="I1403" s="218"/>
      <c r="J1403" s="218"/>
      <c r="K1403" s="218"/>
      <c r="L1403" s="218"/>
      <c r="M1403" s="218"/>
      <c r="N1403" s="218"/>
      <c r="O1403" s="218"/>
      <c r="P1403" s="218"/>
      <c r="Q1403" s="218"/>
      <c r="R1403" s="218"/>
      <c r="S1403" s="218"/>
      <c r="T1403" s="218"/>
      <c r="U1403" s="218"/>
      <c r="X1403" s="219"/>
      <c r="AA1403" s="56"/>
      <c r="AF1403" s="56"/>
      <c r="AG1403" s="14"/>
    </row>
    <row r="1404" ht="15.75" hidden="1" customHeight="1">
      <c r="B1404" s="216"/>
      <c r="C1404" s="216"/>
      <c r="D1404" s="56"/>
      <c r="E1404" s="56"/>
      <c r="F1404" s="56"/>
      <c r="H1404" s="218"/>
      <c r="I1404" s="218"/>
      <c r="J1404" s="218"/>
      <c r="K1404" s="218"/>
      <c r="L1404" s="218"/>
      <c r="M1404" s="218"/>
      <c r="N1404" s="218"/>
      <c r="O1404" s="218"/>
      <c r="P1404" s="218"/>
      <c r="Q1404" s="218"/>
      <c r="R1404" s="218"/>
      <c r="S1404" s="218"/>
      <c r="T1404" s="218"/>
      <c r="U1404" s="218"/>
      <c r="X1404" s="219"/>
      <c r="AA1404" s="56"/>
      <c r="AF1404" s="56"/>
      <c r="AG1404" s="14"/>
    </row>
    <row r="1405" ht="15.75" hidden="1" customHeight="1">
      <c r="B1405" s="216"/>
      <c r="C1405" s="216"/>
      <c r="D1405" s="56"/>
      <c r="E1405" s="56"/>
      <c r="F1405" s="56"/>
      <c r="H1405" s="218"/>
      <c r="I1405" s="218"/>
      <c r="J1405" s="218"/>
      <c r="K1405" s="218"/>
      <c r="L1405" s="218"/>
      <c r="M1405" s="218"/>
      <c r="N1405" s="218"/>
      <c r="O1405" s="218"/>
      <c r="P1405" s="218"/>
      <c r="Q1405" s="218"/>
      <c r="R1405" s="218"/>
      <c r="S1405" s="218"/>
      <c r="T1405" s="218"/>
      <c r="U1405" s="218"/>
      <c r="X1405" s="219"/>
      <c r="AA1405" s="56"/>
      <c r="AF1405" s="56"/>
      <c r="AG1405" s="14"/>
    </row>
    <row r="1406" ht="15.75" hidden="1" customHeight="1">
      <c r="B1406" s="216"/>
      <c r="C1406" s="216"/>
      <c r="D1406" s="56"/>
      <c r="E1406" s="56"/>
      <c r="F1406" s="56"/>
      <c r="H1406" s="218"/>
      <c r="I1406" s="218"/>
      <c r="J1406" s="218"/>
      <c r="K1406" s="218"/>
      <c r="L1406" s="218"/>
      <c r="M1406" s="218"/>
      <c r="N1406" s="218"/>
      <c r="O1406" s="218"/>
      <c r="P1406" s="218"/>
      <c r="Q1406" s="218"/>
      <c r="R1406" s="218"/>
      <c r="S1406" s="218"/>
      <c r="T1406" s="218"/>
      <c r="U1406" s="218"/>
      <c r="X1406" s="219"/>
      <c r="AA1406" s="56"/>
      <c r="AF1406" s="56"/>
      <c r="AG1406" s="14"/>
    </row>
    <row r="1407" ht="15.75" hidden="1" customHeight="1">
      <c r="B1407" s="216"/>
      <c r="C1407" s="216"/>
      <c r="D1407" s="56"/>
      <c r="E1407" s="56"/>
      <c r="F1407" s="56"/>
      <c r="H1407" s="218"/>
      <c r="I1407" s="218"/>
      <c r="J1407" s="218"/>
      <c r="K1407" s="218"/>
      <c r="L1407" s="218"/>
      <c r="M1407" s="218"/>
      <c r="N1407" s="218"/>
      <c r="O1407" s="218"/>
      <c r="P1407" s="218"/>
      <c r="Q1407" s="218"/>
      <c r="R1407" s="218"/>
      <c r="S1407" s="218"/>
      <c r="T1407" s="218"/>
      <c r="U1407" s="218"/>
      <c r="X1407" s="219"/>
      <c r="AA1407" s="56"/>
      <c r="AF1407" s="56"/>
      <c r="AG1407" s="14"/>
    </row>
    <row r="1408" ht="15.75" hidden="1" customHeight="1">
      <c r="B1408" s="216"/>
      <c r="C1408" s="216"/>
      <c r="D1408" s="56"/>
      <c r="E1408" s="56"/>
      <c r="F1408" s="56"/>
      <c r="H1408" s="218"/>
      <c r="I1408" s="218"/>
      <c r="J1408" s="218"/>
      <c r="K1408" s="218"/>
      <c r="L1408" s="218"/>
      <c r="M1408" s="218"/>
      <c r="N1408" s="218"/>
      <c r="O1408" s="218"/>
      <c r="P1408" s="218"/>
      <c r="Q1408" s="218"/>
      <c r="R1408" s="218"/>
      <c r="S1408" s="218"/>
      <c r="T1408" s="218"/>
      <c r="U1408" s="218"/>
      <c r="X1408" s="219"/>
      <c r="AA1408" s="56"/>
      <c r="AF1408" s="56"/>
      <c r="AG1408" s="14"/>
    </row>
    <row r="1409" ht="15.75" hidden="1" customHeight="1">
      <c r="B1409" s="216"/>
      <c r="C1409" s="216"/>
      <c r="D1409" s="56"/>
      <c r="E1409" s="56"/>
      <c r="F1409" s="56"/>
      <c r="H1409" s="218"/>
      <c r="I1409" s="218"/>
      <c r="J1409" s="218"/>
      <c r="K1409" s="218"/>
      <c r="L1409" s="218"/>
      <c r="M1409" s="218"/>
      <c r="N1409" s="218"/>
      <c r="O1409" s="218"/>
      <c r="P1409" s="218"/>
      <c r="Q1409" s="218"/>
      <c r="R1409" s="218"/>
      <c r="S1409" s="218"/>
      <c r="T1409" s="218"/>
      <c r="U1409" s="218"/>
      <c r="X1409" s="219"/>
      <c r="AA1409" s="56"/>
      <c r="AF1409" s="56"/>
      <c r="AG1409" s="14"/>
    </row>
    <row r="1410" ht="15.75" hidden="1" customHeight="1">
      <c r="B1410" s="216"/>
      <c r="C1410" s="216"/>
      <c r="D1410" s="56"/>
      <c r="E1410" s="56"/>
      <c r="F1410" s="56"/>
      <c r="H1410" s="218"/>
      <c r="I1410" s="218"/>
      <c r="J1410" s="218"/>
      <c r="K1410" s="218"/>
      <c r="L1410" s="218"/>
      <c r="M1410" s="218"/>
      <c r="N1410" s="218"/>
      <c r="O1410" s="218"/>
      <c r="P1410" s="218"/>
      <c r="Q1410" s="218"/>
      <c r="R1410" s="218"/>
      <c r="S1410" s="218"/>
      <c r="T1410" s="218"/>
      <c r="U1410" s="218"/>
      <c r="X1410" s="219"/>
      <c r="AA1410" s="56"/>
      <c r="AF1410" s="56"/>
      <c r="AG1410" s="14"/>
    </row>
    <row r="1411" ht="15.75" hidden="1" customHeight="1">
      <c r="B1411" s="216"/>
      <c r="C1411" s="216"/>
      <c r="D1411" s="56"/>
      <c r="E1411" s="56"/>
      <c r="F1411" s="56"/>
      <c r="H1411" s="218"/>
      <c r="I1411" s="218"/>
      <c r="J1411" s="218"/>
      <c r="K1411" s="218"/>
      <c r="L1411" s="218"/>
      <c r="M1411" s="218"/>
      <c r="N1411" s="218"/>
      <c r="O1411" s="218"/>
      <c r="P1411" s="218"/>
      <c r="Q1411" s="218"/>
      <c r="R1411" s="218"/>
      <c r="S1411" s="218"/>
      <c r="T1411" s="218"/>
      <c r="U1411" s="218"/>
      <c r="X1411" s="219"/>
      <c r="AA1411" s="56"/>
      <c r="AF1411" s="56"/>
      <c r="AG1411" s="14"/>
    </row>
    <row r="1412" ht="15.75" hidden="1" customHeight="1">
      <c r="B1412" s="216"/>
      <c r="C1412" s="216"/>
      <c r="D1412" s="56"/>
      <c r="E1412" s="56"/>
      <c r="F1412" s="56"/>
      <c r="H1412" s="218"/>
      <c r="I1412" s="218"/>
      <c r="J1412" s="218"/>
      <c r="K1412" s="218"/>
      <c r="L1412" s="218"/>
      <c r="M1412" s="218"/>
      <c r="N1412" s="218"/>
      <c r="O1412" s="218"/>
      <c r="P1412" s="218"/>
      <c r="Q1412" s="218"/>
      <c r="R1412" s="218"/>
      <c r="S1412" s="218"/>
      <c r="T1412" s="218"/>
      <c r="U1412" s="218"/>
      <c r="X1412" s="219"/>
      <c r="AA1412" s="56"/>
      <c r="AF1412" s="56"/>
      <c r="AG1412" s="14"/>
    </row>
    <row r="1413" ht="15.75" hidden="1" customHeight="1">
      <c r="B1413" s="216"/>
      <c r="C1413" s="216"/>
      <c r="D1413" s="56"/>
      <c r="E1413" s="56"/>
      <c r="F1413" s="56"/>
      <c r="H1413" s="218"/>
      <c r="I1413" s="218"/>
      <c r="J1413" s="218"/>
      <c r="K1413" s="218"/>
      <c r="L1413" s="218"/>
      <c r="M1413" s="218"/>
      <c r="N1413" s="218"/>
      <c r="O1413" s="218"/>
      <c r="P1413" s="218"/>
      <c r="Q1413" s="218"/>
      <c r="R1413" s="218"/>
      <c r="S1413" s="218"/>
      <c r="T1413" s="218"/>
      <c r="U1413" s="218"/>
      <c r="X1413" s="219"/>
      <c r="AA1413" s="56"/>
      <c r="AF1413" s="56"/>
      <c r="AG1413" s="14"/>
    </row>
    <row r="1414" ht="15.75" hidden="1" customHeight="1">
      <c r="B1414" s="216"/>
      <c r="C1414" s="216"/>
      <c r="D1414" s="56"/>
      <c r="E1414" s="56"/>
      <c r="F1414" s="56"/>
      <c r="H1414" s="218"/>
      <c r="I1414" s="218"/>
      <c r="J1414" s="218"/>
      <c r="K1414" s="218"/>
      <c r="L1414" s="218"/>
      <c r="M1414" s="218"/>
      <c r="N1414" s="218"/>
      <c r="O1414" s="218"/>
      <c r="P1414" s="218"/>
      <c r="Q1414" s="218"/>
      <c r="R1414" s="218"/>
      <c r="S1414" s="218"/>
      <c r="T1414" s="218"/>
      <c r="U1414" s="218"/>
      <c r="X1414" s="219"/>
      <c r="AA1414" s="56"/>
      <c r="AF1414" s="56"/>
      <c r="AG1414" s="14"/>
    </row>
    <row r="1415" ht="15.75" hidden="1" customHeight="1">
      <c r="B1415" s="216"/>
      <c r="C1415" s="216"/>
      <c r="D1415" s="56"/>
      <c r="E1415" s="56"/>
      <c r="F1415" s="56"/>
      <c r="H1415" s="218"/>
      <c r="I1415" s="218"/>
      <c r="J1415" s="218"/>
      <c r="K1415" s="218"/>
      <c r="L1415" s="218"/>
      <c r="M1415" s="218"/>
      <c r="N1415" s="218"/>
      <c r="O1415" s="218"/>
      <c r="P1415" s="218"/>
      <c r="Q1415" s="218"/>
      <c r="R1415" s="218"/>
      <c r="S1415" s="218"/>
      <c r="T1415" s="218"/>
      <c r="U1415" s="218"/>
      <c r="X1415" s="219"/>
      <c r="AA1415" s="56"/>
      <c r="AF1415" s="56"/>
      <c r="AG1415" s="14"/>
    </row>
    <row r="1416" ht="15.75" hidden="1" customHeight="1">
      <c r="B1416" s="216"/>
      <c r="C1416" s="216"/>
      <c r="D1416" s="56"/>
      <c r="E1416" s="56"/>
      <c r="F1416" s="56"/>
      <c r="H1416" s="218"/>
      <c r="I1416" s="218"/>
      <c r="J1416" s="218"/>
      <c r="K1416" s="218"/>
      <c r="L1416" s="218"/>
      <c r="M1416" s="218"/>
      <c r="N1416" s="218"/>
      <c r="O1416" s="218"/>
      <c r="P1416" s="218"/>
      <c r="Q1416" s="218"/>
      <c r="R1416" s="218"/>
      <c r="S1416" s="218"/>
      <c r="T1416" s="218"/>
      <c r="U1416" s="218"/>
      <c r="X1416" s="219"/>
      <c r="AA1416" s="56"/>
      <c r="AF1416" s="56"/>
      <c r="AG1416" s="14"/>
    </row>
    <row r="1417" ht="15.75" hidden="1" customHeight="1">
      <c r="B1417" s="216"/>
      <c r="C1417" s="216"/>
      <c r="D1417" s="56"/>
      <c r="E1417" s="56"/>
      <c r="F1417" s="56"/>
      <c r="H1417" s="218"/>
      <c r="I1417" s="218"/>
      <c r="J1417" s="218"/>
      <c r="K1417" s="218"/>
      <c r="L1417" s="218"/>
      <c r="M1417" s="218"/>
      <c r="N1417" s="218"/>
      <c r="O1417" s="218"/>
      <c r="P1417" s="218"/>
      <c r="Q1417" s="218"/>
      <c r="R1417" s="218"/>
      <c r="S1417" s="218"/>
      <c r="T1417" s="218"/>
      <c r="U1417" s="218"/>
      <c r="X1417" s="219"/>
      <c r="AA1417" s="56"/>
      <c r="AF1417" s="56"/>
      <c r="AG1417" s="14"/>
    </row>
    <row r="1418" ht="15.75" hidden="1" customHeight="1">
      <c r="B1418" s="216"/>
      <c r="C1418" s="216"/>
      <c r="D1418" s="56"/>
      <c r="E1418" s="56"/>
      <c r="F1418" s="56"/>
      <c r="H1418" s="218"/>
      <c r="I1418" s="218"/>
      <c r="J1418" s="218"/>
      <c r="K1418" s="218"/>
      <c r="L1418" s="218"/>
      <c r="M1418" s="218"/>
      <c r="N1418" s="218"/>
      <c r="O1418" s="218"/>
      <c r="P1418" s="218"/>
      <c r="Q1418" s="218"/>
      <c r="R1418" s="218"/>
      <c r="S1418" s="218"/>
      <c r="T1418" s="218"/>
      <c r="U1418" s="218"/>
      <c r="X1418" s="219"/>
      <c r="AA1418" s="56"/>
      <c r="AF1418" s="56"/>
      <c r="AG1418" s="14"/>
    </row>
    <row r="1419" ht="15.75" hidden="1" customHeight="1">
      <c r="B1419" s="216"/>
      <c r="C1419" s="216"/>
      <c r="D1419" s="56"/>
      <c r="E1419" s="56"/>
      <c r="F1419" s="56"/>
      <c r="H1419" s="218"/>
      <c r="I1419" s="218"/>
      <c r="J1419" s="218"/>
      <c r="K1419" s="218"/>
      <c r="L1419" s="218"/>
      <c r="M1419" s="218"/>
      <c r="N1419" s="218"/>
      <c r="O1419" s="218"/>
      <c r="P1419" s="218"/>
      <c r="Q1419" s="218"/>
      <c r="R1419" s="218"/>
      <c r="S1419" s="218"/>
      <c r="T1419" s="218"/>
      <c r="U1419" s="218"/>
      <c r="X1419" s="219"/>
      <c r="AA1419" s="56"/>
      <c r="AF1419" s="56"/>
      <c r="AG1419" s="14"/>
    </row>
    <row r="1420" ht="15.75" hidden="1" customHeight="1">
      <c r="B1420" s="216"/>
      <c r="C1420" s="216"/>
      <c r="D1420" s="56"/>
      <c r="E1420" s="56"/>
      <c r="F1420" s="56"/>
      <c r="H1420" s="218"/>
      <c r="I1420" s="218"/>
      <c r="J1420" s="218"/>
      <c r="K1420" s="218"/>
      <c r="L1420" s="218"/>
      <c r="M1420" s="218"/>
      <c r="N1420" s="218"/>
      <c r="O1420" s="218"/>
      <c r="P1420" s="218"/>
      <c r="Q1420" s="218"/>
      <c r="R1420" s="218"/>
      <c r="S1420" s="218"/>
      <c r="T1420" s="218"/>
      <c r="U1420" s="218"/>
      <c r="X1420" s="219"/>
      <c r="AA1420" s="56"/>
      <c r="AF1420" s="56"/>
      <c r="AG1420" s="14"/>
    </row>
    <row r="1421" ht="15.75" hidden="1" customHeight="1">
      <c r="B1421" s="216"/>
      <c r="C1421" s="216"/>
      <c r="D1421" s="56"/>
      <c r="E1421" s="56"/>
      <c r="F1421" s="56"/>
      <c r="H1421" s="218"/>
      <c r="I1421" s="218"/>
      <c r="J1421" s="218"/>
      <c r="K1421" s="218"/>
      <c r="L1421" s="218"/>
      <c r="M1421" s="218"/>
      <c r="N1421" s="218"/>
      <c r="O1421" s="218"/>
      <c r="P1421" s="218"/>
      <c r="Q1421" s="218"/>
      <c r="R1421" s="218"/>
      <c r="S1421" s="218"/>
      <c r="T1421" s="218"/>
      <c r="U1421" s="218"/>
      <c r="X1421" s="219"/>
      <c r="AA1421" s="56"/>
      <c r="AF1421" s="56"/>
      <c r="AG1421" s="14"/>
    </row>
    <row r="1422" ht="15.75" hidden="1" customHeight="1">
      <c r="B1422" s="216"/>
      <c r="C1422" s="216"/>
      <c r="D1422" s="56"/>
      <c r="E1422" s="56"/>
      <c r="F1422" s="56"/>
      <c r="H1422" s="218"/>
      <c r="I1422" s="218"/>
      <c r="J1422" s="218"/>
      <c r="K1422" s="218"/>
      <c r="L1422" s="218"/>
      <c r="M1422" s="218"/>
      <c r="N1422" s="218"/>
      <c r="O1422" s="218"/>
      <c r="P1422" s="218"/>
      <c r="Q1422" s="218"/>
      <c r="R1422" s="218"/>
      <c r="S1422" s="218"/>
      <c r="T1422" s="218"/>
      <c r="U1422" s="218"/>
      <c r="X1422" s="219"/>
      <c r="AA1422" s="56"/>
      <c r="AF1422" s="56"/>
      <c r="AG1422" s="14"/>
    </row>
    <row r="1423" ht="15.75" hidden="1" customHeight="1">
      <c r="B1423" s="216"/>
      <c r="C1423" s="216"/>
      <c r="D1423" s="56"/>
      <c r="E1423" s="56"/>
      <c r="F1423" s="56"/>
      <c r="H1423" s="218"/>
      <c r="I1423" s="218"/>
      <c r="J1423" s="218"/>
      <c r="K1423" s="218"/>
      <c r="L1423" s="218"/>
      <c r="M1423" s="218"/>
      <c r="N1423" s="218"/>
      <c r="O1423" s="218"/>
      <c r="P1423" s="218"/>
      <c r="Q1423" s="218"/>
      <c r="R1423" s="218"/>
      <c r="S1423" s="218"/>
      <c r="T1423" s="218"/>
      <c r="U1423" s="218"/>
      <c r="X1423" s="219"/>
      <c r="AA1423" s="56"/>
      <c r="AF1423" s="56"/>
      <c r="AG1423" s="14"/>
    </row>
    <row r="1424" ht="15.75" hidden="1" customHeight="1">
      <c r="B1424" s="216"/>
      <c r="C1424" s="216"/>
      <c r="D1424" s="56"/>
      <c r="E1424" s="56"/>
      <c r="F1424" s="56"/>
      <c r="H1424" s="218"/>
      <c r="I1424" s="218"/>
      <c r="J1424" s="218"/>
      <c r="K1424" s="218"/>
      <c r="L1424" s="218"/>
      <c r="M1424" s="218"/>
      <c r="N1424" s="218"/>
      <c r="O1424" s="218"/>
      <c r="P1424" s="218"/>
      <c r="Q1424" s="218"/>
      <c r="R1424" s="218"/>
      <c r="S1424" s="218"/>
      <c r="T1424" s="218"/>
      <c r="U1424" s="218"/>
      <c r="X1424" s="219"/>
      <c r="AA1424" s="56"/>
      <c r="AF1424" s="56"/>
      <c r="AG1424" s="14"/>
    </row>
    <row r="1425" ht="15.75" hidden="1" customHeight="1">
      <c r="B1425" s="216"/>
      <c r="C1425" s="216"/>
      <c r="D1425" s="56"/>
      <c r="E1425" s="56"/>
      <c r="F1425" s="56"/>
      <c r="H1425" s="218"/>
      <c r="I1425" s="218"/>
      <c r="J1425" s="218"/>
      <c r="K1425" s="218"/>
      <c r="L1425" s="218"/>
      <c r="M1425" s="218"/>
      <c r="N1425" s="218"/>
      <c r="O1425" s="218"/>
      <c r="P1425" s="218"/>
      <c r="Q1425" s="218"/>
      <c r="R1425" s="218"/>
      <c r="S1425" s="218"/>
      <c r="T1425" s="218"/>
      <c r="U1425" s="218"/>
      <c r="X1425" s="219"/>
      <c r="AA1425" s="56"/>
      <c r="AF1425" s="56"/>
      <c r="AG1425" s="14"/>
    </row>
    <row r="1426" ht="15.75" hidden="1" customHeight="1">
      <c r="B1426" s="216"/>
      <c r="C1426" s="216"/>
      <c r="D1426" s="56"/>
      <c r="E1426" s="56"/>
      <c r="F1426" s="56"/>
      <c r="H1426" s="218"/>
      <c r="I1426" s="218"/>
      <c r="J1426" s="218"/>
      <c r="K1426" s="218"/>
      <c r="L1426" s="218"/>
      <c r="M1426" s="218"/>
      <c r="N1426" s="218"/>
      <c r="O1426" s="218"/>
      <c r="P1426" s="218"/>
      <c r="Q1426" s="218"/>
      <c r="R1426" s="218"/>
      <c r="S1426" s="218"/>
      <c r="T1426" s="218"/>
      <c r="U1426" s="218"/>
      <c r="X1426" s="219"/>
      <c r="AA1426" s="56"/>
      <c r="AF1426" s="56"/>
      <c r="AG1426" s="14"/>
    </row>
    <row r="1427" ht="15.75" hidden="1" customHeight="1">
      <c r="B1427" s="216"/>
      <c r="C1427" s="216"/>
      <c r="D1427" s="56"/>
      <c r="E1427" s="56"/>
      <c r="F1427" s="56"/>
      <c r="H1427" s="218"/>
      <c r="I1427" s="218"/>
      <c r="J1427" s="218"/>
      <c r="K1427" s="218"/>
      <c r="L1427" s="218"/>
      <c r="M1427" s="218"/>
      <c r="N1427" s="218"/>
      <c r="O1427" s="218"/>
      <c r="P1427" s="218"/>
      <c r="Q1427" s="218"/>
      <c r="R1427" s="218"/>
      <c r="S1427" s="218"/>
      <c r="T1427" s="218"/>
      <c r="U1427" s="218"/>
      <c r="X1427" s="219"/>
      <c r="AA1427" s="56"/>
      <c r="AF1427" s="56"/>
      <c r="AG1427" s="14"/>
    </row>
    <row r="1428" ht="15.75" hidden="1" customHeight="1">
      <c r="B1428" s="216"/>
      <c r="C1428" s="216"/>
      <c r="D1428" s="56"/>
      <c r="E1428" s="56"/>
      <c r="F1428" s="56"/>
      <c r="H1428" s="218"/>
      <c r="I1428" s="218"/>
      <c r="J1428" s="218"/>
      <c r="K1428" s="218"/>
      <c r="L1428" s="218"/>
      <c r="M1428" s="218"/>
      <c r="N1428" s="218"/>
      <c r="O1428" s="218"/>
      <c r="P1428" s="218"/>
      <c r="Q1428" s="218"/>
      <c r="R1428" s="218"/>
      <c r="S1428" s="218"/>
      <c r="T1428" s="218"/>
      <c r="U1428" s="218"/>
      <c r="X1428" s="219"/>
      <c r="AA1428" s="56"/>
      <c r="AF1428" s="56"/>
      <c r="AG1428" s="14"/>
    </row>
    <row r="1429" ht="15.75" hidden="1" customHeight="1">
      <c r="B1429" s="216"/>
      <c r="C1429" s="216"/>
      <c r="D1429" s="56"/>
      <c r="E1429" s="56"/>
      <c r="F1429" s="56"/>
      <c r="H1429" s="218"/>
      <c r="I1429" s="218"/>
      <c r="J1429" s="218"/>
      <c r="K1429" s="218"/>
      <c r="L1429" s="218"/>
      <c r="M1429" s="218"/>
      <c r="N1429" s="218"/>
      <c r="O1429" s="218"/>
      <c r="P1429" s="218"/>
      <c r="Q1429" s="218"/>
      <c r="R1429" s="218"/>
      <c r="S1429" s="218"/>
      <c r="T1429" s="218"/>
      <c r="U1429" s="218"/>
      <c r="X1429" s="219"/>
      <c r="AA1429" s="56"/>
      <c r="AF1429" s="56"/>
      <c r="AG1429" s="14"/>
    </row>
    <row r="1430" ht="15.75" hidden="1" customHeight="1">
      <c r="B1430" s="216"/>
      <c r="C1430" s="216"/>
      <c r="D1430" s="56"/>
      <c r="E1430" s="56"/>
      <c r="F1430" s="56"/>
      <c r="H1430" s="218"/>
      <c r="I1430" s="218"/>
      <c r="J1430" s="218"/>
      <c r="K1430" s="218"/>
      <c r="L1430" s="218"/>
      <c r="M1430" s="218"/>
      <c r="N1430" s="218"/>
      <c r="O1430" s="218"/>
      <c r="P1430" s="218"/>
      <c r="Q1430" s="218"/>
      <c r="R1430" s="218"/>
      <c r="S1430" s="218"/>
      <c r="T1430" s="218"/>
      <c r="U1430" s="218"/>
      <c r="X1430" s="219"/>
      <c r="AA1430" s="56"/>
      <c r="AF1430" s="56"/>
      <c r="AG1430" s="14"/>
    </row>
    <row r="1431" ht="15.75" hidden="1" customHeight="1">
      <c r="B1431" s="216"/>
      <c r="C1431" s="216"/>
      <c r="D1431" s="56"/>
      <c r="E1431" s="56"/>
      <c r="F1431" s="56"/>
      <c r="H1431" s="218"/>
      <c r="I1431" s="218"/>
      <c r="J1431" s="218"/>
      <c r="K1431" s="218"/>
      <c r="L1431" s="218"/>
      <c r="M1431" s="218"/>
      <c r="N1431" s="218"/>
      <c r="O1431" s="218"/>
      <c r="P1431" s="218"/>
      <c r="Q1431" s="218"/>
      <c r="R1431" s="218"/>
      <c r="S1431" s="218"/>
      <c r="T1431" s="218"/>
      <c r="U1431" s="218"/>
      <c r="X1431" s="219"/>
      <c r="AA1431" s="56"/>
      <c r="AF1431" s="56"/>
      <c r="AG1431" s="14"/>
    </row>
    <row r="1432" ht="15.75" hidden="1" customHeight="1">
      <c r="B1432" s="216"/>
      <c r="C1432" s="216"/>
      <c r="D1432" s="56"/>
      <c r="E1432" s="56"/>
      <c r="F1432" s="56"/>
      <c r="H1432" s="218"/>
      <c r="I1432" s="218"/>
      <c r="J1432" s="218"/>
      <c r="K1432" s="218"/>
      <c r="L1432" s="218"/>
      <c r="M1432" s="218"/>
      <c r="N1432" s="218"/>
      <c r="O1432" s="218"/>
      <c r="P1432" s="218"/>
      <c r="Q1432" s="218"/>
      <c r="R1432" s="218"/>
      <c r="S1432" s="218"/>
      <c r="T1432" s="218"/>
      <c r="U1432" s="218"/>
      <c r="X1432" s="219"/>
      <c r="AA1432" s="56"/>
      <c r="AF1432" s="56"/>
      <c r="AG1432" s="14"/>
    </row>
    <row r="1433" ht="15.75" hidden="1" customHeight="1">
      <c r="B1433" s="216"/>
      <c r="C1433" s="216"/>
      <c r="D1433" s="56"/>
      <c r="E1433" s="56"/>
      <c r="F1433" s="56"/>
      <c r="H1433" s="218"/>
      <c r="I1433" s="218"/>
      <c r="J1433" s="218"/>
      <c r="K1433" s="218"/>
      <c r="L1433" s="218"/>
      <c r="M1433" s="218"/>
      <c r="N1433" s="218"/>
      <c r="O1433" s="218"/>
      <c r="P1433" s="218"/>
      <c r="Q1433" s="218"/>
      <c r="R1433" s="218"/>
      <c r="S1433" s="218"/>
      <c r="T1433" s="218"/>
      <c r="U1433" s="218"/>
      <c r="X1433" s="219"/>
      <c r="AA1433" s="56"/>
      <c r="AF1433" s="56"/>
      <c r="AG1433" s="14"/>
    </row>
    <row r="1434" ht="15.75" hidden="1" customHeight="1">
      <c r="B1434" s="216"/>
      <c r="C1434" s="216"/>
      <c r="D1434" s="56"/>
      <c r="E1434" s="56"/>
      <c r="F1434" s="56"/>
      <c r="H1434" s="218"/>
      <c r="I1434" s="218"/>
      <c r="J1434" s="218"/>
      <c r="K1434" s="218"/>
      <c r="L1434" s="218"/>
      <c r="M1434" s="218"/>
      <c r="N1434" s="218"/>
      <c r="O1434" s="218"/>
      <c r="P1434" s="218"/>
      <c r="Q1434" s="218"/>
      <c r="R1434" s="218"/>
      <c r="S1434" s="218"/>
      <c r="T1434" s="218"/>
      <c r="U1434" s="218"/>
      <c r="X1434" s="219"/>
      <c r="AA1434" s="56"/>
      <c r="AF1434" s="56"/>
      <c r="AG1434" s="14"/>
    </row>
    <row r="1435" ht="15.75" hidden="1" customHeight="1">
      <c r="B1435" s="216"/>
      <c r="C1435" s="216"/>
      <c r="D1435" s="56"/>
      <c r="E1435" s="56"/>
      <c r="F1435" s="56"/>
      <c r="H1435" s="218"/>
      <c r="I1435" s="218"/>
      <c r="J1435" s="218"/>
      <c r="K1435" s="218"/>
      <c r="L1435" s="218"/>
      <c r="M1435" s="218"/>
      <c r="N1435" s="218"/>
      <c r="O1435" s="218"/>
      <c r="P1435" s="218"/>
      <c r="Q1435" s="218"/>
      <c r="R1435" s="218"/>
      <c r="S1435" s="218"/>
      <c r="T1435" s="218"/>
      <c r="U1435" s="218"/>
      <c r="X1435" s="219"/>
      <c r="AA1435" s="56"/>
      <c r="AF1435" s="56"/>
      <c r="AG1435" s="14"/>
    </row>
    <row r="1436" ht="15.75" hidden="1" customHeight="1">
      <c r="B1436" s="216"/>
      <c r="C1436" s="216"/>
      <c r="D1436" s="56"/>
      <c r="E1436" s="56"/>
      <c r="F1436" s="56"/>
      <c r="H1436" s="218"/>
      <c r="I1436" s="218"/>
      <c r="J1436" s="218"/>
      <c r="K1436" s="218"/>
      <c r="L1436" s="218"/>
      <c r="M1436" s="218"/>
      <c r="N1436" s="218"/>
      <c r="O1436" s="218"/>
      <c r="P1436" s="218"/>
      <c r="Q1436" s="218"/>
      <c r="R1436" s="218"/>
      <c r="S1436" s="218"/>
      <c r="T1436" s="218"/>
      <c r="U1436" s="218"/>
      <c r="X1436" s="219"/>
      <c r="AA1436" s="56"/>
      <c r="AF1436" s="56"/>
      <c r="AG1436" s="14"/>
    </row>
    <row r="1437" ht="15.75" hidden="1" customHeight="1">
      <c r="B1437" s="216"/>
      <c r="C1437" s="216"/>
      <c r="D1437" s="56"/>
      <c r="E1437" s="56"/>
      <c r="F1437" s="56"/>
      <c r="H1437" s="218"/>
      <c r="I1437" s="218"/>
      <c r="J1437" s="218"/>
      <c r="K1437" s="218"/>
      <c r="L1437" s="218"/>
      <c r="M1437" s="218"/>
      <c r="N1437" s="218"/>
      <c r="O1437" s="218"/>
      <c r="P1437" s="218"/>
      <c r="Q1437" s="218"/>
      <c r="R1437" s="218"/>
      <c r="S1437" s="218"/>
      <c r="T1437" s="218"/>
      <c r="U1437" s="218"/>
      <c r="X1437" s="219"/>
      <c r="AA1437" s="56"/>
      <c r="AF1437" s="56"/>
      <c r="AG1437" s="14"/>
    </row>
    <row r="1438" ht="15.75" hidden="1" customHeight="1">
      <c r="B1438" s="216"/>
      <c r="C1438" s="216"/>
      <c r="D1438" s="56"/>
      <c r="E1438" s="56"/>
      <c r="F1438" s="56"/>
      <c r="H1438" s="218"/>
      <c r="I1438" s="218"/>
      <c r="J1438" s="218"/>
      <c r="K1438" s="218"/>
      <c r="L1438" s="218"/>
      <c r="M1438" s="218"/>
      <c r="N1438" s="218"/>
      <c r="O1438" s="218"/>
      <c r="P1438" s="218"/>
      <c r="Q1438" s="218"/>
      <c r="R1438" s="218"/>
      <c r="S1438" s="218"/>
      <c r="T1438" s="218"/>
      <c r="U1438" s="218"/>
      <c r="X1438" s="219"/>
      <c r="AA1438" s="56"/>
      <c r="AF1438" s="56"/>
      <c r="AG1438" s="14"/>
    </row>
    <row r="1439" ht="15.75" hidden="1" customHeight="1">
      <c r="B1439" s="216"/>
      <c r="C1439" s="216"/>
      <c r="D1439" s="56"/>
      <c r="E1439" s="56"/>
      <c r="F1439" s="56"/>
      <c r="H1439" s="218"/>
      <c r="I1439" s="218"/>
      <c r="J1439" s="218"/>
      <c r="K1439" s="218"/>
      <c r="L1439" s="218"/>
      <c r="M1439" s="218"/>
      <c r="N1439" s="218"/>
      <c r="O1439" s="218"/>
      <c r="P1439" s="218"/>
      <c r="Q1439" s="218"/>
      <c r="R1439" s="218"/>
      <c r="S1439" s="218"/>
      <c r="T1439" s="218"/>
      <c r="U1439" s="218"/>
      <c r="X1439" s="219"/>
      <c r="AA1439" s="56"/>
      <c r="AF1439" s="56"/>
      <c r="AG1439" s="14"/>
    </row>
    <row r="1440" ht="15.75" hidden="1" customHeight="1">
      <c r="B1440" s="216"/>
      <c r="C1440" s="216"/>
      <c r="D1440" s="56"/>
      <c r="E1440" s="56"/>
      <c r="F1440" s="56"/>
      <c r="H1440" s="218"/>
      <c r="I1440" s="218"/>
      <c r="J1440" s="218"/>
      <c r="K1440" s="218"/>
      <c r="L1440" s="218"/>
      <c r="M1440" s="218"/>
      <c r="N1440" s="218"/>
      <c r="O1440" s="218"/>
      <c r="P1440" s="218"/>
      <c r="Q1440" s="218"/>
      <c r="R1440" s="218"/>
      <c r="S1440" s="218"/>
      <c r="T1440" s="218"/>
      <c r="U1440" s="218"/>
      <c r="X1440" s="219"/>
      <c r="AA1440" s="56"/>
      <c r="AF1440" s="56"/>
      <c r="AG1440" s="14"/>
    </row>
    <row r="1441" ht="15.75" hidden="1" customHeight="1">
      <c r="B1441" s="216"/>
      <c r="C1441" s="216"/>
      <c r="D1441" s="56"/>
      <c r="E1441" s="56"/>
      <c r="F1441" s="56"/>
      <c r="H1441" s="218"/>
      <c r="I1441" s="218"/>
      <c r="J1441" s="218"/>
      <c r="K1441" s="218"/>
      <c r="L1441" s="218"/>
      <c r="M1441" s="218"/>
      <c r="N1441" s="218"/>
      <c r="O1441" s="218"/>
      <c r="P1441" s="218"/>
      <c r="Q1441" s="218"/>
      <c r="R1441" s="218"/>
      <c r="S1441" s="218"/>
      <c r="T1441" s="218"/>
      <c r="U1441" s="218"/>
      <c r="X1441" s="219"/>
      <c r="AA1441" s="56"/>
      <c r="AF1441" s="56"/>
      <c r="AG1441" s="14"/>
    </row>
    <row r="1442" ht="15.75" hidden="1" customHeight="1">
      <c r="B1442" s="216"/>
      <c r="C1442" s="216"/>
      <c r="D1442" s="56"/>
      <c r="E1442" s="56"/>
      <c r="F1442" s="56"/>
      <c r="H1442" s="218"/>
      <c r="I1442" s="218"/>
      <c r="J1442" s="218"/>
      <c r="K1442" s="218"/>
      <c r="L1442" s="218"/>
      <c r="M1442" s="218"/>
      <c r="N1442" s="218"/>
      <c r="O1442" s="218"/>
      <c r="P1442" s="218"/>
      <c r="Q1442" s="218"/>
      <c r="R1442" s="218"/>
      <c r="S1442" s="218"/>
      <c r="T1442" s="218"/>
      <c r="U1442" s="218"/>
      <c r="X1442" s="219"/>
      <c r="AA1442" s="56"/>
      <c r="AF1442" s="56"/>
      <c r="AG1442" s="14"/>
    </row>
    <row r="1443" ht="15.75" hidden="1" customHeight="1">
      <c r="B1443" s="216"/>
      <c r="C1443" s="216"/>
      <c r="D1443" s="56"/>
      <c r="E1443" s="56"/>
      <c r="F1443" s="56"/>
      <c r="H1443" s="218"/>
      <c r="I1443" s="218"/>
      <c r="J1443" s="218"/>
      <c r="K1443" s="218"/>
      <c r="L1443" s="218"/>
      <c r="M1443" s="218"/>
      <c r="N1443" s="218"/>
      <c r="O1443" s="218"/>
      <c r="P1443" s="218"/>
      <c r="Q1443" s="218"/>
      <c r="R1443" s="218"/>
      <c r="S1443" s="218"/>
      <c r="T1443" s="218"/>
      <c r="U1443" s="218"/>
      <c r="X1443" s="219"/>
      <c r="AA1443" s="56"/>
      <c r="AF1443" s="56"/>
      <c r="AG1443" s="14"/>
    </row>
    <row r="1444" ht="15.75" hidden="1" customHeight="1">
      <c r="B1444" s="216"/>
      <c r="C1444" s="216"/>
      <c r="D1444" s="56"/>
      <c r="E1444" s="56"/>
      <c r="F1444" s="56"/>
      <c r="H1444" s="218"/>
      <c r="I1444" s="218"/>
      <c r="J1444" s="218"/>
      <c r="K1444" s="218"/>
      <c r="L1444" s="218"/>
      <c r="M1444" s="218"/>
      <c r="N1444" s="218"/>
      <c r="O1444" s="218"/>
      <c r="P1444" s="218"/>
      <c r="Q1444" s="218"/>
      <c r="R1444" s="218"/>
      <c r="S1444" s="218"/>
      <c r="T1444" s="218"/>
      <c r="U1444" s="218"/>
      <c r="X1444" s="219"/>
      <c r="AA1444" s="56"/>
      <c r="AF1444" s="56"/>
      <c r="AG1444" s="14"/>
    </row>
    <row r="1445" ht="15.75" hidden="1" customHeight="1">
      <c r="B1445" s="216"/>
      <c r="C1445" s="216"/>
      <c r="D1445" s="56"/>
      <c r="E1445" s="56"/>
      <c r="F1445" s="56"/>
      <c r="H1445" s="218"/>
      <c r="I1445" s="218"/>
      <c r="J1445" s="218"/>
      <c r="K1445" s="218"/>
      <c r="L1445" s="218"/>
      <c r="M1445" s="218"/>
      <c r="N1445" s="218"/>
      <c r="O1445" s="218"/>
      <c r="P1445" s="218"/>
      <c r="Q1445" s="218"/>
      <c r="R1445" s="218"/>
      <c r="S1445" s="218"/>
      <c r="T1445" s="218"/>
      <c r="U1445" s="218"/>
      <c r="X1445" s="219"/>
      <c r="AA1445" s="56"/>
      <c r="AF1445" s="56"/>
      <c r="AG1445" s="14"/>
    </row>
    <row r="1446" ht="15.75" hidden="1" customHeight="1">
      <c r="B1446" s="216"/>
      <c r="C1446" s="216"/>
      <c r="D1446" s="56"/>
      <c r="E1446" s="56"/>
      <c r="F1446" s="56"/>
      <c r="H1446" s="218"/>
      <c r="I1446" s="218"/>
      <c r="J1446" s="218"/>
      <c r="K1446" s="218"/>
      <c r="L1446" s="218"/>
      <c r="M1446" s="218"/>
      <c r="N1446" s="218"/>
      <c r="O1446" s="218"/>
      <c r="P1446" s="218"/>
      <c r="Q1446" s="218"/>
      <c r="R1446" s="218"/>
      <c r="S1446" s="218"/>
      <c r="T1446" s="218"/>
      <c r="U1446" s="218"/>
      <c r="X1446" s="219"/>
      <c r="AA1446" s="56"/>
      <c r="AF1446" s="56"/>
      <c r="AG1446" s="14"/>
    </row>
    <row r="1447" ht="15.75" hidden="1" customHeight="1">
      <c r="B1447" s="216"/>
      <c r="C1447" s="216"/>
      <c r="D1447" s="56"/>
      <c r="E1447" s="56"/>
      <c r="F1447" s="56"/>
      <c r="H1447" s="218"/>
      <c r="I1447" s="218"/>
      <c r="J1447" s="218"/>
      <c r="K1447" s="218"/>
      <c r="L1447" s="218"/>
      <c r="M1447" s="218"/>
      <c r="N1447" s="218"/>
      <c r="O1447" s="218"/>
      <c r="P1447" s="218"/>
      <c r="Q1447" s="218"/>
      <c r="R1447" s="218"/>
      <c r="S1447" s="218"/>
      <c r="T1447" s="218"/>
      <c r="U1447" s="218"/>
      <c r="X1447" s="219"/>
      <c r="AA1447" s="56"/>
      <c r="AF1447" s="56"/>
      <c r="AG1447" s="14"/>
    </row>
    <row r="1448" ht="15.75" hidden="1" customHeight="1">
      <c r="B1448" s="216"/>
      <c r="C1448" s="216"/>
      <c r="D1448" s="56"/>
      <c r="E1448" s="56"/>
      <c r="F1448" s="56"/>
      <c r="H1448" s="218"/>
      <c r="I1448" s="218"/>
      <c r="J1448" s="218"/>
      <c r="K1448" s="218"/>
      <c r="L1448" s="218"/>
      <c r="M1448" s="218"/>
      <c r="N1448" s="218"/>
      <c r="O1448" s="218"/>
      <c r="P1448" s="218"/>
      <c r="Q1448" s="218"/>
      <c r="R1448" s="218"/>
      <c r="S1448" s="218"/>
      <c r="T1448" s="218"/>
      <c r="U1448" s="218"/>
      <c r="X1448" s="219"/>
      <c r="AA1448" s="56"/>
      <c r="AF1448" s="56"/>
      <c r="AG1448" s="14"/>
    </row>
    <row r="1449" ht="15.75" hidden="1" customHeight="1">
      <c r="B1449" s="216"/>
      <c r="C1449" s="216"/>
      <c r="D1449" s="56"/>
      <c r="E1449" s="56"/>
      <c r="F1449" s="56"/>
      <c r="H1449" s="218"/>
      <c r="I1449" s="218"/>
      <c r="J1449" s="218"/>
      <c r="K1449" s="218"/>
      <c r="L1449" s="218"/>
      <c r="M1449" s="218"/>
      <c r="N1449" s="218"/>
      <c r="O1449" s="218"/>
      <c r="P1449" s="218"/>
      <c r="Q1449" s="218"/>
      <c r="R1449" s="218"/>
      <c r="S1449" s="218"/>
      <c r="T1449" s="218"/>
      <c r="U1449" s="218"/>
      <c r="X1449" s="219"/>
      <c r="AA1449" s="56"/>
      <c r="AF1449" s="56"/>
      <c r="AG1449" s="14"/>
    </row>
    <row r="1450" ht="15.75" hidden="1" customHeight="1">
      <c r="B1450" s="216"/>
      <c r="C1450" s="216"/>
      <c r="D1450" s="56"/>
      <c r="E1450" s="56"/>
      <c r="F1450" s="56"/>
      <c r="H1450" s="218"/>
      <c r="I1450" s="218"/>
      <c r="J1450" s="218"/>
      <c r="K1450" s="218"/>
      <c r="L1450" s="218"/>
      <c r="M1450" s="218"/>
      <c r="N1450" s="218"/>
      <c r="O1450" s="218"/>
      <c r="P1450" s="218"/>
      <c r="Q1450" s="218"/>
      <c r="R1450" s="218"/>
      <c r="S1450" s="218"/>
      <c r="T1450" s="218"/>
      <c r="U1450" s="218"/>
      <c r="X1450" s="219"/>
      <c r="AA1450" s="56"/>
      <c r="AF1450" s="56"/>
      <c r="AG1450" s="14"/>
    </row>
    <row r="1451" ht="15.75" hidden="1" customHeight="1">
      <c r="B1451" s="216"/>
      <c r="C1451" s="216"/>
      <c r="D1451" s="56"/>
      <c r="E1451" s="56"/>
      <c r="F1451" s="56"/>
      <c r="H1451" s="218"/>
      <c r="I1451" s="218"/>
      <c r="J1451" s="218"/>
      <c r="K1451" s="218"/>
      <c r="L1451" s="218"/>
      <c r="M1451" s="218"/>
      <c r="N1451" s="218"/>
      <c r="O1451" s="218"/>
      <c r="P1451" s="218"/>
      <c r="Q1451" s="218"/>
      <c r="R1451" s="218"/>
      <c r="S1451" s="218"/>
      <c r="T1451" s="218"/>
      <c r="U1451" s="218"/>
      <c r="X1451" s="219"/>
      <c r="AA1451" s="56"/>
      <c r="AF1451" s="56"/>
      <c r="AG1451" s="14"/>
    </row>
    <row r="1452" ht="15.75" hidden="1" customHeight="1">
      <c r="B1452" s="216"/>
      <c r="C1452" s="216"/>
      <c r="D1452" s="56"/>
      <c r="E1452" s="56"/>
      <c r="F1452" s="56"/>
      <c r="H1452" s="218"/>
      <c r="I1452" s="218"/>
      <c r="J1452" s="218"/>
      <c r="K1452" s="218"/>
      <c r="L1452" s="218"/>
      <c r="M1452" s="218"/>
      <c r="N1452" s="218"/>
      <c r="O1452" s="218"/>
      <c r="P1452" s="218"/>
      <c r="Q1452" s="218"/>
      <c r="R1452" s="218"/>
      <c r="S1452" s="218"/>
      <c r="T1452" s="218"/>
      <c r="U1452" s="218"/>
      <c r="X1452" s="219"/>
      <c r="AA1452" s="56"/>
      <c r="AF1452" s="56"/>
      <c r="AG1452" s="14"/>
    </row>
    <row r="1453" ht="15.75" hidden="1" customHeight="1">
      <c r="B1453" s="216"/>
      <c r="C1453" s="216"/>
      <c r="D1453" s="56"/>
      <c r="E1453" s="56"/>
      <c r="F1453" s="56"/>
      <c r="H1453" s="218"/>
      <c r="I1453" s="218"/>
      <c r="J1453" s="218"/>
      <c r="K1453" s="218"/>
      <c r="L1453" s="218"/>
      <c r="M1453" s="218"/>
      <c r="N1453" s="218"/>
      <c r="O1453" s="218"/>
      <c r="P1453" s="218"/>
      <c r="Q1453" s="218"/>
      <c r="R1453" s="218"/>
      <c r="S1453" s="218"/>
      <c r="T1453" s="218"/>
      <c r="U1453" s="218"/>
      <c r="X1453" s="219"/>
      <c r="AA1453" s="56"/>
      <c r="AF1453" s="56"/>
      <c r="AG1453" s="14"/>
    </row>
    <row r="1454" ht="15.75" hidden="1" customHeight="1">
      <c r="B1454" s="216"/>
      <c r="C1454" s="216"/>
      <c r="D1454" s="56"/>
      <c r="E1454" s="56"/>
      <c r="F1454" s="56"/>
      <c r="H1454" s="218"/>
      <c r="I1454" s="218"/>
      <c r="J1454" s="218"/>
      <c r="K1454" s="218"/>
      <c r="L1454" s="218"/>
      <c r="M1454" s="218"/>
      <c r="N1454" s="218"/>
      <c r="O1454" s="218"/>
      <c r="P1454" s="218"/>
      <c r="Q1454" s="218"/>
      <c r="R1454" s="218"/>
      <c r="S1454" s="218"/>
      <c r="T1454" s="218"/>
      <c r="U1454" s="218"/>
      <c r="X1454" s="219"/>
      <c r="AA1454" s="56"/>
      <c r="AF1454" s="56"/>
      <c r="AG1454" s="14"/>
    </row>
    <row r="1455" ht="15.75" hidden="1" customHeight="1">
      <c r="B1455" s="216"/>
      <c r="C1455" s="216"/>
      <c r="D1455" s="56"/>
      <c r="E1455" s="56"/>
      <c r="F1455" s="56"/>
      <c r="H1455" s="218"/>
      <c r="I1455" s="218"/>
      <c r="J1455" s="218"/>
      <c r="K1455" s="218"/>
      <c r="L1455" s="218"/>
      <c r="M1455" s="218"/>
      <c r="N1455" s="218"/>
      <c r="O1455" s="218"/>
      <c r="P1455" s="218"/>
      <c r="Q1455" s="218"/>
      <c r="R1455" s="218"/>
      <c r="S1455" s="218"/>
      <c r="T1455" s="218"/>
      <c r="U1455" s="218"/>
      <c r="X1455" s="219"/>
      <c r="AA1455" s="56"/>
      <c r="AF1455" s="56"/>
      <c r="AG1455" s="14"/>
    </row>
    <row r="1456" ht="15.75" hidden="1" customHeight="1">
      <c r="B1456" s="216"/>
      <c r="C1456" s="216"/>
      <c r="D1456" s="56"/>
      <c r="E1456" s="56"/>
      <c r="F1456" s="56"/>
      <c r="H1456" s="218"/>
      <c r="I1456" s="218"/>
      <c r="J1456" s="218"/>
      <c r="K1456" s="218"/>
      <c r="L1456" s="218"/>
      <c r="M1456" s="218"/>
      <c r="N1456" s="218"/>
      <c r="O1456" s="218"/>
      <c r="P1456" s="218"/>
      <c r="Q1456" s="218"/>
      <c r="R1456" s="218"/>
      <c r="S1456" s="218"/>
      <c r="T1456" s="218"/>
      <c r="U1456" s="218"/>
      <c r="X1456" s="219"/>
      <c r="AA1456" s="56"/>
      <c r="AF1456" s="56"/>
      <c r="AG1456" s="14"/>
    </row>
    <row r="1457" ht="15.75" hidden="1" customHeight="1">
      <c r="B1457" s="216"/>
      <c r="C1457" s="216"/>
      <c r="D1457" s="56"/>
      <c r="E1457" s="56"/>
      <c r="F1457" s="56"/>
      <c r="H1457" s="218"/>
      <c r="I1457" s="218"/>
      <c r="J1457" s="218"/>
      <c r="K1457" s="218"/>
      <c r="L1457" s="218"/>
      <c r="M1457" s="218"/>
      <c r="N1457" s="218"/>
      <c r="O1457" s="218"/>
      <c r="P1457" s="218"/>
      <c r="Q1457" s="218"/>
      <c r="R1457" s="218"/>
      <c r="S1457" s="218"/>
      <c r="T1457" s="218"/>
      <c r="U1457" s="218"/>
      <c r="X1457" s="219"/>
      <c r="AA1457" s="56"/>
      <c r="AF1457" s="56"/>
      <c r="AG1457" s="14"/>
    </row>
    <row r="1458" ht="15.75" hidden="1" customHeight="1">
      <c r="B1458" s="216"/>
      <c r="C1458" s="216"/>
      <c r="D1458" s="56"/>
      <c r="E1458" s="56"/>
      <c r="F1458" s="56"/>
      <c r="H1458" s="218"/>
      <c r="I1458" s="218"/>
      <c r="J1458" s="218"/>
      <c r="K1458" s="218"/>
      <c r="L1458" s="218"/>
      <c r="M1458" s="218"/>
      <c r="N1458" s="218"/>
      <c r="O1458" s="218"/>
      <c r="P1458" s="218"/>
      <c r="Q1458" s="218"/>
      <c r="R1458" s="218"/>
      <c r="S1458" s="218"/>
      <c r="T1458" s="218"/>
      <c r="U1458" s="218"/>
      <c r="X1458" s="219"/>
      <c r="AA1458" s="56"/>
      <c r="AF1458" s="56"/>
      <c r="AG1458" s="14"/>
    </row>
    <row r="1459" ht="15.75" hidden="1" customHeight="1">
      <c r="B1459" s="216"/>
      <c r="C1459" s="216"/>
      <c r="D1459" s="56"/>
      <c r="E1459" s="56"/>
      <c r="F1459" s="56"/>
      <c r="H1459" s="218"/>
      <c r="I1459" s="218"/>
      <c r="J1459" s="218"/>
      <c r="K1459" s="218"/>
      <c r="L1459" s="218"/>
      <c r="M1459" s="218"/>
      <c r="N1459" s="218"/>
      <c r="O1459" s="218"/>
      <c r="P1459" s="218"/>
      <c r="Q1459" s="218"/>
      <c r="R1459" s="218"/>
      <c r="S1459" s="218"/>
      <c r="T1459" s="218"/>
      <c r="U1459" s="218"/>
      <c r="X1459" s="219"/>
      <c r="AA1459" s="56"/>
      <c r="AF1459" s="56"/>
      <c r="AG1459" s="14"/>
    </row>
    <row r="1460" ht="15.75" hidden="1" customHeight="1">
      <c r="B1460" s="216"/>
      <c r="C1460" s="216"/>
      <c r="D1460" s="56"/>
      <c r="E1460" s="56"/>
      <c r="F1460" s="56"/>
      <c r="H1460" s="218"/>
      <c r="I1460" s="218"/>
      <c r="J1460" s="218"/>
      <c r="K1460" s="218"/>
      <c r="L1460" s="218"/>
      <c r="M1460" s="218"/>
      <c r="N1460" s="218"/>
      <c r="O1460" s="218"/>
      <c r="P1460" s="218"/>
      <c r="Q1460" s="218"/>
      <c r="R1460" s="218"/>
      <c r="S1460" s="218"/>
      <c r="T1460" s="218"/>
      <c r="U1460" s="218"/>
      <c r="X1460" s="219"/>
      <c r="AA1460" s="56"/>
      <c r="AF1460" s="56"/>
      <c r="AG1460" s="14"/>
    </row>
    <row r="1461" ht="15.75" hidden="1" customHeight="1">
      <c r="B1461" s="216"/>
      <c r="C1461" s="216"/>
      <c r="D1461" s="56"/>
      <c r="E1461" s="56"/>
      <c r="F1461" s="56"/>
      <c r="H1461" s="218"/>
      <c r="I1461" s="218"/>
      <c r="J1461" s="218"/>
      <c r="K1461" s="218"/>
      <c r="L1461" s="218"/>
      <c r="M1461" s="218"/>
      <c r="N1461" s="218"/>
      <c r="O1461" s="218"/>
      <c r="P1461" s="218"/>
      <c r="Q1461" s="218"/>
      <c r="R1461" s="218"/>
      <c r="S1461" s="218"/>
      <c r="T1461" s="218"/>
      <c r="U1461" s="218"/>
      <c r="X1461" s="219"/>
      <c r="AA1461" s="56"/>
      <c r="AF1461" s="56"/>
      <c r="AG1461" s="14"/>
    </row>
    <row r="1462" ht="15.75" hidden="1" customHeight="1">
      <c r="B1462" s="216"/>
      <c r="C1462" s="216"/>
      <c r="D1462" s="56"/>
      <c r="E1462" s="56"/>
      <c r="F1462" s="56"/>
      <c r="H1462" s="218"/>
      <c r="I1462" s="218"/>
      <c r="J1462" s="218"/>
      <c r="K1462" s="218"/>
      <c r="L1462" s="218"/>
      <c r="M1462" s="218"/>
      <c r="N1462" s="218"/>
      <c r="O1462" s="218"/>
      <c r="P1462" s="218"/>
      <c r="Q1462" s="218"/>
      <c r="R1462" s="218"/>
      <c r="S1462" s="218"/>
      <c r="T1462" s="218"/>
      <c r="U1462" s="218"/>
      <c r="X1462" s="219"/>
      <c r="AA1462" s="56"/>
      <c r="AF1462" s="56"/>
      <c r="AG1462" s="14"/>
    </row>
    <row r="1463" ht="15.75" hidden="1" customHeight="1">
      <c r="B1463" s="216"/>
      <c r="C1463" s="216"/>
      <c r="D1463" s="56"/>
      <c r="E1463" s="56"/>
      <c r="F1463" s="56"/>
      <c r="H1463" s="218"/>
      <c r="I1463" s="218"/>
      <c r="J1463" s="218"/>
      <c r="K1463" s="218"/>
      <c r="L1463" s="218"/>
      <c r="M1463" s="218"/>
      <c r="N1463" s="218"/>
      <c r="O1463" s="218"/>
      <c r="P1463" s="218"/>
      <c r="Q1463" s="218"/>
      <c r="R1463" s="218"/>
      <c r="S1463" s="218"/>
      <c r="T1463" s="218"/>
      <c r="U1463" s="218"/>
      <c r="X1463" s="219"/>
      <c r="AA1463" s="56"/>
      <c r="AF1463" s="56"/>
      <c r="AG1463" s="14"/>
    </row>
    <row r="1464" ht="15.75" hidden="1" customHeight="1">
      <c r="B1464" s="216"/>
      <c r="C1464" s="216"/>
      <c r="D1464" s="56"/>
      <c r="E1464" s="56"/>
      <c r="F1464" s="56"/>
      <c r="H1464" s="218"/>
      <c r="I1464" s="218"/>
      <c r="J1464" s="218"/>
      <c r="K1464" s="218"/>
      <c r="L1464" s="218"/>
      <c r="M1464" s="218"/>
      <c r="N1464" s="218"/>
      <c r="O1464" s="218"/>
      <c r="P1464" s="218"/>
      <c r="Q1464" s="218"/>
      <c r="R1464" s="218"/>
      <c r="S1464" s="218"/>
      <c r="T1464" s="218"/>
      <c r="U1464" s="218"/>
      <c r="X1464" s="219"/>
      <c r="AA1464" s="56"/>
      <c r="AF1464" s="56"/>
      <c r="AG1464" s="14"/>
    </row>
    <row r="1465" ht="15.75" hidden="1" customHeight="1">
      <c r="B1465" s="216"/>
      <c r="C1465" s="216"/>
      <c r="D1465" s="56"/>
      <c r="E1465" s="56"/>
      <c r="F1465" s="56"/>
      <c r="H1465" s="218"/>
      <c r="I1465" s="218"/>
      <c r="J1465" s="218"/>
      <c r="K1465" s="218"/>
      <c r="L1465" s="218"/>
      <c r="M1465" s="218"/>
      <c r="N1465" s="218"/>
      <c r="O1465" s="218"/>
      <c r="P1465" s="218"/>
      <c r="Q1465" s="218"/>
      <c r="R1465" s="218"/>
      <c r="S1465" s="218"/>
      <c r="T1465" s="218"/>
      <c r="U1465" s="218"/>
      <c r="X1465" s="219"/>
      <c r="AA1465" s="56"/>
      <c r="AF1465" s="56"/>
      <c r="AG1465" s="14"/>
    </row>
    <row r="1466" ht="15.75" hidden="1" customHeight="1">
      <c r="B1466" s="216"/>
      <c r="C1466" s="216"/>
      <c r="D1466" s="56"/>
      <c r="E1466" s="56"/>
      <c r="F1466" s="56"/>
      <c r="H1466" s="218"/>
      <c r="I1466" s="218"/>
      <c r="J1466" s="218"/>
      <c r="K1466" s="218"/>
      <c r="L1466" s="218"/>
      <c r="M1466" s="218"/>
      <c r="N1466" s="218"/>
      <c r="O1466" s="218"/>
      <c r="P1466" s="218"/>
      <c r="Q1466" s="218"/>
      <c r="R1466" s="218"/>
      <c r="S1466" s="218"/>
      <c r="T1466" s="218"/>
      <c r="U1466" s="218"/>
      <c r="X1466" s="219"/>
      <c r="AA1466" s="56"/>
      <c r="AF1466" s="56"/>
      <c r="AG1466" s="14"/>
    </row>
    <row r="1467" ht="15.75" hidden="1" customHeight="1">
      <c r="B1467" s="216"/>
      <c r="C1467" s="216"/>
      <c r="D1467" s="56"/>
      <c r="E1467" s="56"/>
      <c r="F1467" s="56"/>
      <c r="H1467" s="218"/>
      <c r="I1467" s="218"/>
      <c r="J1467" s="218"/>
      <c r="K1467" s="218"/>
      <c r="L1467" s="218"/>
      <c r="M1467" s="218"/>
      <c r="N1467" s="218"/>
      <c r="O1467" s="218"/>
      <c r="P1467" s="218"/>
      <c r="Q1467" s="218"/>
      <c r="R1467" s="218"/>
      <c r="S1467" s="218"/>
      <c r="T1467" s="218"/>
      <c r="U1467" s="218"/>
      <c r="X1467" s="219"/>
      <c r="AA1467" s="56"/>
      <c r="AF1467" s="56"/>
      <c r="AG1467" s="14"/>
    </row>
    <row r="1468" ht="15.75" hidden="1" customHeight="1">
      <c r="B1468" s="216"/>
      <c r="C1468" s="216"/>
      <c r="D1468" s="56"/>
      <c r="E1468" s="56"/>
      <c r="F1468" s="56"/>
      <c r="H1468" s="218"/>
      <c r="I1468" s="218"/>
      <c r="J1468" s="218"/>
      <c r="K1468" s="218"/>
      <c r="L1468" s="218"/>
      <c r="M1468" s="218"/>
      <c r="N1468" s="218"/>
      <c r="O1468" s="218"/>
      <c r="P1468" s="218"/>
      <c r="Q1468" s="218"/>
      <c r="R1468" s="218"/>
      <c r="S1468" s="218"/>
      <c r="T1468" s="218"/>
      <c r="U1468" s="218"/>
      <c r="X1468" s="219"/>
      <c r="AA1468" s="56"/>
      <c r="AF1468" s="56"/>
      <c r="AG1468" s="14"/>
    </row>
    <row r="1469" ht="15.75" hidden="1" customHeight="1">
      <c r="B1469" s="216"/>
      <c r="C1469" s="216"/>
      <c r="D1469" s="56"/>
      <c r="E1469" s="56"/>
      <c r="F1469" s="56"/>
      <c r="H1469" s="218"/>
      <c r="I1469" s="218"/>
      <c r="J1469" s="218"/>
      <c r="K1469" s="218"/>
      <c r="L1469" s="218"/>
      <c r="M1469" s="218"/>
      <c r="N1469" s="218"/>
      <c r="O1469" s="218"/>
      <c r="P1469" s="218"/>
      <c r="Q1469" s="218"/>
      <c r="R1469" s="218"/>
      <c r="S1469" s="218"/>
      <c r="T1469" s="218"/>
      <c r="U1469" s="218"/>
      <c r="X1469" s="219"/>
      <c r="AA1469" s="56"/>
      <c r="AF1469" s="56"/>
      <c r="AG1469" s="14"/>
    </row>
    <row r="1470" ht="15.75" hidden="1" customHeight="1">
      <c r="B1470" s="216"/>
      <c r="C1470" s="216"/>
      <c r="D1470" s="56"/>
      <c r="E1470" s="56"/>
      <c r="F1470" s="56"/>
      <c r="H1470" s="218"/>
      <c r="I1470" s="218"/>
      <c r="J1470" s="218"/>
      <c r="K1470" s="218"/>
      <c r="L1470" s="218"/>
      <c r="M1470" s="218"/>
      <c r="N1470" s="218"/>
      <c r="O1470" s="218"/>
      <c r="P1470" s="218"/>
      <c r="Q1470" s="218"/>
      <c r="R1470" s="218"/>
      <c r="S1470" s="218"/>
      <c r="T1470" s="218"/>
      <c r="U1470" s="218"/>
      <c r="X1470" s="219"/>
      <c r="AA1470" s="56"/>
      <c r="AF1470" s="56"/>
      <c r="AG1470" s="14"/>
    </row>
    <row r="1471" ht="15.75" hidden="1" customHeight="1">
      <c r="B1471" s="216"/>
      <c r="C1471" s="216"/>
      <c r="D1471" s="56"/>
      <c r="E1471" s="56"/>
      <c r="F1471" s="56"/>
      <c r="H1471" s="218"/>
      <c r="I1471" s="218"/>
      <c r="J1471" s="218"/>
      <c r="K1471" s="218"/>
      <c r="L1471" s="218"/>
      <c r="M1471" s="218"/>
      <c r="N1471" s="218"/>
      <c r="O1471" s="218"/>
      <c r="P1471" s="218"/>
      <c r="Q1471" s="218"/>
      <c r="R1471" s="218"/>
      <c r="S1471" s="218"/>
      <c r="T1471" s="218"/>
      <c r="U1471" s="218"/>
      <c r="X1471" s="219"/>
      <c r="AA1471" s="56"/>
      <c r="AF1471" s="56"/>
      <c r="AG1471" s="14"/>
    </row>
    <row r="1472" ht="15.75" hidden="1" customHeight="1">
      <c r="B1472" s="216"/>
      <c r="C1472" s="216"/>
      <c r="D1472" s="56"/>
      <c r="E1472" s="56"/>
      <c r="F1472" s="56"/>
      <c r="H1472" s="218"/>
      <c r="I1472" s="218"/>
      <c r="J1472" s="218"/>
      <c r="K1472" s="218"/>
      <c r="L1472" s="218"/>
      <c r="M1472" s="218"/>
      <c r="N1472" s="218"/>
      <c r="O1472" s="218"/>
      <c r="P1472" s="218"/>
      <c r="Q1472" s="218"/>
      <c r="R1472" s="218"/>
      <c r="S1472" s="218"/>
      <c r="T1472" s="218"/>
      <c r="U1472" s="218"/>
      <c r="X1472" s="219"/>
      <c r="AA1472" s="56"/>
      <c r="AF1472" s="56"/>
      <c r="AG1472" s="14"/>
    </row>
    <row r="1473" ht="15.75" hidden="1" customHeight="1">
      <c r="B1473" s="216"/>
      <c r="C1473" s="216"/>
      <c r="D1473" s="56"/>
      <c r="E1473" s="56"/>
      <c r="F1473" s="56"/>
      <c r="H1473" s="218"/>
      <c r="I1473" s="218"/>
      <c r="J1473" s="218"/>
      <c r="K1473" s="218"/>
      <c r="L1473" s="218"/>
      <c r="M1473" s="218"/>
      <c r="N1473" s="218"/>
      <c r="O1473" s="218"/>
      <c r="P1473" s="218"/>
      <c r="Q1473" s="218"/>
      <c r="R1473" s="218"/>
      <c r="S1473" s="218"/>
      <c r="T1473" s="218"/>
      <c r="U1473" s="218"/>
      <c r="X1473" s="219"/>
      <c r="AA1473" s="56"/>
      <c r="AF1473" s="56"/>
      <c r="AG1473" s="14"/>
    </row>
    <row r="1474" ht="15.75" hidden="1" customHeight="1">
      <c r="B1474" s="216"/>
      <c r="C1474" s="216"/>
      <c r="D1474" s="56"/>
      <c r="E1474" s="56"/>
      <c r="F1474" s="56"/>
      <c r="H1474" s="218"/>
      <c r="I1474" s="218"/>
      <c r="J1474" s="218"/>
      <c r="K1474" s="218"/>
      <c r="L1474" s="218"/>
      <c r="M1474" s="218"/>
      <c r="N1474" s="218"/>
      <c r="O1474" s="218"/>
      <c r="P1474" s="218"/>
      <c r="Q1474" s="218"/>
      <c r="R1474" s="218"/>
      <c r="S1474" s="218"/>
      <c r="T1474" s="218"/>
      <c r="U1474" s="218"/>
      <c r="X1474" s="219"/>
      <c r="AA1474" s="56"/>
      <c r="AF1474" s="56"/>
      <c r="AG1474" s="14"/>
    </row>
    <row r="1475" ht="15.75" hidden="1" customHeight="1">
      <c r="B1475" s="216"/>
      <c r="C1475" s="216"/>
      <c r="D1475" s="56"/>
      <c r="E1475" s="56"/>
      <c r="F1475" s="56"/>
      <c r="H1475" s="218"/>
      <c r="I1475" s="218"/>
      <c r="J1475" s="218"/>
      <c r="K1475" s="218"/>
      <c r="L1475" s="218"/>
      <c r="M1475" s="218"/>
      <c r="N1475" s="218"/>
      <c r="O1475" s="218"/>
      <c r="P1475" s="218"/>
      <c r="Q1475" s="218"/>
      <c r="R1475" s="218"/>
      <c r="S1475" s="218"/>
      <c r="T1475" s="218"/>
      <c r="U1475" s="218"/>
      <c r="X1475" s="219"/>
      <c r="AA1475" s="56"/>
      <c r="AF1475" s="56"/>
      <c r="AG1475" s="14"/>
    </row>
    <row r="1476" ht="15.75" hidden="1" customHeight="1">
      <c r="B1476" s="216"/>
      <c r="C1476" s="216"/>
      <c r="D1476" s="56"/>
      <c r="E1476" s="56"/>
      <c r="F1476" s="56"/>
      <c r="H1476" s="218"/>
      <c r="I1476" s="218"/>
      <c r="J1476" s="218"/>
      <c r="K1476" s="218"/>
      <c r="L1476" s="218"/>
      <c r="M1476" s="218"/>
      <c r="N1476" s="218"/>
      <c r="O1476" s="218"/>
      <c r="P1476" s="218"/>
      <c r="Q1476" s="218"/>
      <c r="R1476" s="218"/>
      <c r="S1476" s="218"/>
      <c r="T1476" s="218"/>
      <c r="U1476" s="218"/>
      <c r="X1476" s="219"/>
      <c r="AA1476" s="56"/>
      <c r="AF1476" s="56"/>
      <c r="AG1476" s="14"/>
    </row>
    <row r="1477" ht="15.75" hidden="1" customHeight="1">
      <c r="B1477" s="216"/>
      <c r="C1477" s="216"/>
      <c r="D1477" s="56"/>
      <c r="E1477" s="56"/>
      <c r="F1477" s="56"/>
      <c r="H1477" s="218"/>
      <c r="I1477" s="218"/>
      <c r="J1477" s="218"/>
      <c r="K1477" s="218"/>
      <c r="L1477" s="218"/>
      <c r="M1477" s="218"/>
      <c r="N1477" s="218"/>
      <c r="O1477" s="218"/>
      <c r="P1477" s="218"/>
      <c r="Q1477" s="218"/>
      <c r="R1477" s="218"/>
      <c r="S1477" s="218"/>
      <c r="T1477" s="218"/>
      <c r="U1477" s="218"/>
      <c r="X1477" s="219"/>
      <c r="AA1477" s="56"/>
      <c r="AF1477" s="56"/>
      <c r="AG1477" s="14"/>
    </row>
    <row r="1478" ht="15.75" hidden="1" customHeight="1">
      <c r="B1478" s="216"/>
      <c r="C1478" s="216"/>
      <c r="D1478" s="56"/>
      <c r="E1478" s="56"/>
      <c r="F1478" s="56"/>
      <c r="H1478" s="218"/>
      <c r="I1478" s="218"/>
      <c r="J1478" s="218"/>
      <c r="K1478" s="218"/>
      <c r="L1478" s="218"/>
      <c r="M1478" s="218"/>
      <c r="N1478" s="218"/>
      <c r="O1478" s="218"/>
      <c r="P1478" s="218"/>
      <c r="Q1478" s="218"/>
      <c r="R1478" s="218"/>
      <c r="S1478" s="218"/>
      <c r="T1478" s="218"/>
      <c r="U1478" s="218"/>
      <c r="X1478" s="219"/>
      <c r="AA1478" s="56"/>
      <c r="AF1478" s="56"/>
      <c r="AG1478" s="14"/>
    </row>
    <row r="1479" ht="15.75" hidden="1" customHeight="1">
      <c r="B1479" s="216"/>
      <c r="C1479" s="216"/>
      <c r="D1479" s="56"/>
      <c r="E1479" s="56"/>
      <c r="F1479" s="56"/>
      <c r="H1479" s="218"/>
      <c r="I1479" s="218"/>
      <c r="J1479" s="218"/>
      <c r="K1479" s="218"/>
      <c r="L1479" s="218"/>
      <c r="M1479" s="218"/>
      <c r="N1479" s="218"/>
      <c r="O1479" s="218"/>
      <c r="P1479" s="218"/>
      <c r="Q1479" s="218"/>
      <c r="R1479" s="218"/>
      <c r="S1479" s="218"/>
      <c r="T1479" s="218"/>
      <c r="U1479" s="218"/>
      <c r="X1479" s="219"/>
      <c r="AA1479" s="56"/>
      <c r="AF1479" s="56"/>
      <c r="AG1479" s="14"/>
    </row>
    <row r="1480" ht="15.75" hidden="1" customHeight="1">
      <c r="B1480" s="216"/>
      <c r="C1480" s="216"/>
      <c r="D1480" s="56"/>
      <c r="E1480" s="56"/>
      <c r="F1480" s="56"/>
      <c r="H1480" s="218"/>
      <c r="I1480" s="218"/>
      <c r="J1480" s="218"/>
      <c r="K1480" s="218"/>
      <c r="L1480" s="218"/>
      <c r="M1480" s="218"/>
      <c r="N1480" s="218"/>
      <c r="O1480" s="218"/>
      <c r="P1480" s="218"/>
      <c r="Q1480" s="218"/>
      <c r="R1480" s="218"/>
      <c r="S1480" s="218"/>
      <c r="T1480" s="218"/>
      <c r="U1480" s="218"/>
      <c r="X1480" s="219"/>
      <c r="AA1480" s="56"/>
      <c r="AF1480" s="56"/>
      <c r="AG1480" s="14"/>
    </row>
    <row r="1481" ht="15.75" hidden="1" customHeight="1">
      <c r="B1481" s="216"/>
      <c r="C1481" s="216"/>
      <c r="D1481" s="56"/>
      <c r="E1481" s="56"/>
      <c r="F1481" s="56"/>
      <c r="H1481" s="218"/>
      <c r="I1481" s="218"/>
      <c r="J1481" s="218"/>
      <c r="K1481" s="218"/>
      <c r="L1481" s="218"/>
      <c r="M1481" s="218"/>
      <c r="N1481" s="218"/>
      <c r="O1481" s="218"/>
      <c r="P1481" s="218"/>
      <c r="Q1481" s="218"/>
      <c r="R1481" s="218"/>
      <c r="S1481" s="218"/>
      <c r="T1481" s="218"/>
      <c r="U1481" s="218"/>
      <c r="X1481" s="219"/>
      <c r="AA1481" s="56"/>
      <c r="AF1481" s="56"/>
      <c r="AG1481" s="14"/>
    </row>
    <row r="1482" ht="15.75" hidden="1" customHeight="1">
      <c r="B1482" s="216"/>
      <c r="C1482" s="216"/>
      <c r="D1482" s="56"/>
      <c r="E1482" s="56"/>
      <c r="F1482" s="56"/>
      <c r="H1482" s="218"/>
      <c r="I1482" s="218"/>
      <c r="J1482" s="218"/>
      <c r="K1482" s="218"/>
      <c r="L1482" s="218"/>
      <c r="M1482" s="218"/>
      <c r="N1482" s="218"/>
      <c r="O1482" s="218"/>
      <c r="P1482" s="218"/>
      <c r="Q1482" s="218"/>
      <c r="R1482" s="218"/>
      <c r="S1482" s="218"/>
      <c r="T1482" s="218"/>
      <c r="U1482" s="218"/>
      <c r="X1482" s="219"/>
      <c r="AA1482" s="56"/>
      <c r="AF1482" s="56"/>
      <c r="AG1482" s="14"/>
    </row>
    <row r="1483" ht="15.75" hidden="1" customHeight="1">
      <c r="B1483" s="216"/>
      <c r="C1483" s="216"/>
      <c r="D1483" s="56"/>
      <c r="E1483" s="56"/>
      <c r="F1483" s="56"/>
      <c r="H1483" s="218"/>
      <c r="I1483" s="218"/>
      <c r="J1483" s="218"/>
      <c r="K1483" s="218"/>
      <c r="L1483" s="218"/>
      <c r="M1483" s="218"/>
      <c r="N1483" s="218"/>
      <c r="O1483" s="218"/>
      <c r="P1483" s="218"/>
      <c r="Q1483" s="218"/>
      <c r="R1483" s="218"/>
      <c r="S1483" s="218"/>
      <c r="T1483" s="218"/>
      <c r="U1483" s="218"/>
      <c r="X1483" s="219"/>
      <c r="AA1483" s="56"/>
      <c r="AF1483" s="56"/>
      <c r="AG1483" s="14"/>
    </row>
    <row r="1484" ht="15.75" hidden="1" customHeight="1">
      <c r="B1484" s="216"/>
      <c r="C1484" s="216"/>
      <c r="D1484" s="56"/>
      <c r="E1484" s="56"/>
      <c r="F1484" s="56"/>
      <c r="H1484" s="218"/>
      <c r="I1484" s="218"/>
      <c r="J1484" s="218"/>
      <c r="K1484" s="218"/>
      <c r="L1484" s="218"/>
      <c r="M1484" s="218"/>
      <c r="N1484" s="218"/>
      <c r="O1484" s="218"/>
      <c r="P1484" s="218"/>
      <c r="Q1484" s="218"/>
      <c r="R1484" s="218"/>
      <c r="S1484" s="218"/>
      <c r="T1484" s="218"/>
      <c r="U1484" s="218"/>
      <c r="X1484" s="219"/>
      <c r="AA1484" s="56"/>
      <c r="AF1484" s="56"/>
      <c r="AG1484" s="14"/>
    </row>
    <row r="1485" ht="15.75" hidden="1" customHeight="1">
      <c r="B1485" s="216"/>
      <c r="C1485" s="216"/>
      <c r="D1485" s="56"/>
      <c r="E1485" s="56"/>
      <c r="F1485" s="56"/>
      <c r="H1485" s="218"/>
      <c r="I1485" s="218"/>
      <c r="J1485" s="218"/>
      <c r="K1485" s="218"/>
      <c r="L1485" s="218"/>
      <c r="M1485" s="218"/>
      <c r="N1485" s="218"/>
      <c r="O1485" s="218"/>
      <c r="P1485" s="218"/>
      <c r="Q1485" s="218"/>
      <c r="R1485" s="218"/>
      <c r="S1485" s="218"/>
      <c r="T1485" s="218"/>
      <c r="U1485" s="218"/>
      <c r="X1485" s="219"/>
      <c r="AA1485" s="56"/>
      <c r="AF1485" s="56"/>
      <c r="AG1485" s="14"/>
    </row>
    <row r="1486" ht="15.75" hidden="1" customHeight="1">
      <c r="B1486" s="216"/>
      <c r="C1486" s="216"/>
      <c r="D1486" s="56"/>
      <c r="E1486" s="56"/>
      <c r="F1486" s="56"/>
      <c r="H1486" s="218"/>
      <c r="I1486" s="218"/>
      <c r="J1486" s="218"/>
      <c r="K1486" s="218"/>
      <c r="L1486" s="218"/>
      <c r="M1486" s="218"/>
      <c r="N1486" s="218"/>
      <c r="O1486" s="218"/>
      <c r="P1486" s="218"/>
      <c r="Q1486" s="218"/>
      <c r="R1486" s="218"/>
      <c r="S1486" s="218"/>
      <c r="T1486" s="218"/>
      <c r="U1486" s="218"/>
      <c r="X1486" s="219"/>
      <c r="AA1486" s="56"/>
      <c r="AF1486" s="56"/>
      <c r="AG1486" s="14"/>
    </row>
    <row r="1487" ht="15.75" hidden="1" customHeight="1">
      <c r="B1487" s="216"/>
      <c r="C1487" s="216"/>
      <c r="D1487" s="56"/>
      <c r="E1487" s="56"/>
      <c r="F1487" s="56"/>
      <c r="H1487" s="218"/>
      <c r="I1487" s="218"/>
      <c r="J1487" s="218"/>
      <c r="K1487" s="218"/>
      <c r="L1487" s="218"/>
      <c r="M1487" s="218"/>
      <c r="N1487" s="218"/>
      <c r="O1487" s="218"/>
      <c r="P1487" s="218"/>
      <c r="Q1487" s="218"/>
      <c r="R1487" s="218"/>
      <c r="S1487" s="218"/>
      <c r="T1487" s="218"/>
      <c r="U1487" s="218"/>
      <c r="X1487" s="219"/>
      <c r="AA1487" s="56"/>
      <c r="AF1487" s="56"/>
      <c r="AG1487" s="14"/>
    </row>
    <row r="1488" ht="15.75" hidden="1" customHeight="1">
      <c r="B1488" s="216"/>
      <c r="C1488" s="216"/>
      <c r="D1488" s="56"/>
      <c r="E1488" s="56"/>
      <c r="F1488" s="56"/>
      <c r="H1488" s="218"/>
      <c r="I1488" s="218"/>
      <c r="J1488" s="218"/>
      <c r="K1488" s="218"/>
      <c r="L1488" s="218"/>
      <c r="M1488" s="218"/>
      <c r="N1488" s="218"/>
      <c r="O1488" s="218"/>
      <c r="P1488" s="218"/>
      <c r="Q1488" s="218"/>
      <c r="R1488" s="218"/>
      <c r="S1488" s="218"/>
      <c r="T1488" s="218"/>
      <c r="U1488" s="218"/>
      <c r="X1488" s="219"/>
      <c r="AA1488" s="56"/>
      <c r="AF1488" s="56"/>
      <c r="AG1488" s="14"/>
    </row>
    <row r="1489" ht="15.75" hidden="1" customHeight="1">
      <c r="B1489" s="216"/>
      <c r="C1489" s="216"/>
      <c r="D1489" s="56"/>
      <c r="E1489" s="56"/>
      <c r="F1489" s="56"/>
      <c r="H1489" s="218"/>
      <c r="I1489" s="218"/>
      <c r="J1489" s="218"/>
      <c r="K1489" s="218"/>
      <c r="L1489" s="218"/>
      <c r="M1489" s="218"/>
      <c r="N1489" s="218"/>
      <c r="O1489" s="218"/>
      <c r="P1489" s="218"/>
      <c r="Q1489" s="218"/>
      <c r="R1489" s="218"/>
      <c r="S1489" s="218"/>
      <c r="T1489" s="218"/>
      <c r="U1489" s="218"/>
      <c r="X1489" s="219"/>
      <c r="AA1489" s="56"/>
      <c r="AF1489" s="56"/>
      <c r="AG1489" s="14"/>
    </row>
    <row r="1490" ht="15.75" hidden="1" customHeight="1">
      <c r="B1490" s="216"/>
      <c r="C1490" s="216"/>
      <c r="D1490" s="56"/>
      <c r="E1490" s="56"/>
      <c r="F1490" s="56"/>
      <c r="H1490" s="218"/>
      <c r="I1490" s="218"/>
      <c r="J1490" s="218"/>
      <c r="K1490" s="218"/>
      <c r="L1490" s="218"/>
      <c r="M1490" s="218"/>
      <c r="N1490" s="218"/>
      <c r="O1490" s="218"/>
      <c r="P1490" s="218"/>
      <c r="Q1490" s="218"/>
      <c r="R1490" s="218"/>
      <c r="S1490" s="218"/>
      <c r="T1490" s="218"/>
      <c r="U1490" s="218"/>
      <c r="X1490" s="219"/>
      <c r="AA1490" s="56"/>
      <c r="AF1490" s="56"/>
      <c r="AG1490" s="14"/>
    </row>
    <row r="1491" ht="15.75" hidden="1" customHeight="1">
      <c r="B1491" s="216"/>
      <c r="C1491" s="216"/>
      <c r="D1491" s="56"/>
      <c r="E1491" s="56"/>
      <c r="F1491" s="56"/>
      <c r="H1491" s="218"/>
      <c r="I1491" s="218"/>
      <c r="J1491" s="218"/>
      <c r="K1491" s="218"/>
      <c r="L1491" s="218"/>
      <c r="M1491" s="218"/>
      <c r="N1491" s="218"/>
      <c r="O1491" s="218"/>
      <c r="P1491" s="218"/>
      <c r="Q1491" s="218"/>
      <c r="R1491" s="218"/>
      <c r="S1491" s="218"/>
      <c r="T1491" s="218"/>
      <c r="U1491" s="218"/>
      <c r="X1491" s="219"/>
      <c r="AA1491" s="56"/>
      <c r="AF1491" s="56"/>
      <c r="AG1491" s="14"/>
    </row>
    <row r="1492" ht="15.75" hidden="1" customHeight="1">
      <c r="B1492" s="216"/>
      <c r="C1492" s="216"/>
      <c r="D1492" s="56"/>
      <c r="E1492" s="56"/>
      <c r="F1492" s="56"/>
      <c r="H1492" s="218"/>
      <c r="I1492" s="218"/>
      <c r="J1492" s="218"/>
      <c r="K1492" s="218"/>
      <c r="L1492" s="218"/>
      <c r="M1492" s="218"/>
      <c r="N1492" s="218"/>
      <c r="O1492" s="218"/>
      <c r="P1492" s="218"/>
      <c r="Q1492" s="218"/>
      <c r="R1492" s="218"/>
      <c r="S1492" s="218"/>
      <c r="T1492" s="218"/>
      <c r="U1492" s="218"/>
      <c r="X1492" s="219"/>
      <c r="AA1492" s="56"/>
      <c r="AF1492" s="56"/>
      <c r="AG1492" s="14"/>
    </row>
    <row r="1493" ht="15.75" hidden="1" customHeight="1">
      <c r="B1493" s="216"/>
      <c r="C1493" s="216"/>
      <c r="D1493" s="56"/>
      <c r="E1493" s="56"/>
      <c r="F1493" s="56"/>
      <c r="H1493" s="218"/>
      <c r="I1493" s="218"/>
      <c r="J1493" s="218"/>
      <c r="K1493" s="218"/>
      <c r="L1493" s="218"/>
      <c r="M1493" s="218"/>
      <c r="N1493" s="218"/>
      <c r="O1493" s="218"/>
      <c r="P1493" s="218"/>
      <c r="Q1493" s="218"/>
      <c r="R1493" s="218"/>
      <c r="S1493" s="218"/>
      <c r="T1493" s="218"/>
      <c r="U1493" s="218"/>
      <c r="X1493" s="219"/>
      <c r="AA1493" s="56"/>
      <c r="AF1493" s="56"/>
      <c r="AG1493" s="14"/>
    </row>
    <row r="1494" ht="15.75" hidden="1" customHeight="1">
      <c r="B1494" s="216"/>
      <c r="C1494" s="216"/>
      <c r="D1494" s="56"/>
      <c r="E1494" s="56"/>
      <c r="F1494" s="56"/>
      <c r="H1494" s="218"/>
      <c r="I1494" s="218"/>
      <c r="J1494" s="218"/>
      <c r="K1494" s="218"/>
      <c r="L1494" s="218"/>
      <c r="M1494" s="218"/>
      <c r="N1494" s="218"/>
      <c r="O1494" s="218"/>
      <c r="P1494" s="218"/>
      <c r="Q1494" s="218"/>
      <c r="R1494" s="218"/>
      <c r="S1494" s="218"/>
      <c r="T1494" s="218"/>
      <c r="U1494" s="218"/>
      <c r="X1494" s="219"/>
      <c r="AA1494" s="56"/>
      <c r="AF1494" s="56"/>
      <c r="AG1494" s="14"/>
    </row>
    <row r="1495" ht="15.75" hidden="1" customHeight="1">
      <c r="B1495" s="216"/>
      <c r="C1495" s="216"/>
      <c r="D1495" s="56"/>
      <c r="E1495" s="56"/>
      <c r="F1495" s="56"/>
      <c r="H1495" s="218"/>
      <c r="I1495" s="218"/>
      <c r="J1495" s="218"/>
      <c r="K1495" s="218"/>
      <c r="L1495" s="218"/>
      <c r="M1495" s="218"/>
      <c r="N1495" s="218"/>
      <c r="O1495" s="218"/>
      <c r="P1495" s="218"/>
      <c r="Q1495" s="218"/>
      <c r="R1495" s="218"/>
      <c r="S1495" s="218"/>
      <c r="T1495" s="218"/>
      <c r="U1495" s="218"/>
      <c r="X1495" s="219"/>
      <c r="AA1495" s="56"/>
      <c r="AF1495" s="56"/>
      <c r="AG1495" s="14"/>
    </row>
    <row r="1496" ht="15.75" hidden="1" customHeight="1">
      <c r="B1496" s="216"/>
      <c r="C1496" s="216"/>
      <c r="D1496" s="56"/>
      <c r="E1496" s="56"/>
      <c r="F1496" s="56"/>
      <c r="H1496" s="218"/>
      <c r="I1496" s="218"/>
      <c r="J1496" s="218"/>
      <c r="K1496" s="218"/>
      <c r="L1496" s="218"/>
      <c r="M1496" s="218"/>
      <c r="N1496" s="218"/>
      <c r="O1496" s="218"/>
      <c r="P1496" s="218"/>
      <c r="Q1496" s="218"/>
      <c r="R1496" s="218"/>
      <c r="S1496" s="218"/>
      <c r="T1496" s="218"/>
      <c r="U1496" s="218"/>
      <c r="X1496" s="219"/>
      <c r="AA1496" s="56"/>
      <c r="AF1496" s="56"/>
      <c r="AG1496" s="14"/>
    </row>
    <row r="1497" ht="15.75" hidden="1" customHeight="1">
      <c r="B1497" s="216"/>
      <c r="C1497" s="216"/>
      <c r="D1497" s="56"/>
      <c r="E1497" s="56"/>
      <c r="F1497" s="56"/>
      <c r="H1497" s="218"/>
      <c r="I1497" s="218"/>
      <c r="J1497" s="218"/>
      <c r="K1497" s="218"/>
      <c r="L1497" s="218"/>
      <c r="M1497" s="218"/>
      <c r="N1497" s="218"/>
      <c r="O1497" s="218"/>
      <c r="P1497" s="218"/>
      <c r="Q1497" s="218"/>
      <c r="R1497" s="218"/>
      <c r="S1497" s="218"/>
      <c r="T1497" s="218"/>
      <c r="U1497" s="218"/>
      <c r="X1497" s="219"/>
      <c r="AA1497" s="56"/>
      <c r="AF1497" s="56"/>
      <c r="AG1497" s="14"/>
    </row>
    <row r="1498" ht="15.75" hidden="1" customHeight="1">
      <c r="B1498" s="216"/>
      <c r="C1498" s="216"/>
      <c r="D1498" s="56"/>
      <c r="E1498" s="56"/>
      <c r="F1498" s="56"/>
      <c r="H1498" s="218"/>
      <c r="I1498" s="218"/>
      <c r="J1498" s="218"/>
      <c r="K1498" s="218"/>
      <c r="L1498" s="218"/>
      <c r="M1498" s="218"/>
      <c r="N1498" s="218"/>
      <c r="O1498" s="218"/>
      <c r="P1498" s="218"/>
      <c r="Q1498" s="218"/>
      <c r="R1498" s="218"/>
      <c r="S1498" s="218"/>
      <c r="T1498" s="218"/>
      <c r="U1498" s="218"/>
      <c r="X1498" s="219"/>
      <c r="AA1498" s="56"/>
      <c r="AF1498" s="56"/>
      <c r="AG1498" s="14"/>
    </row>
    <row r="1499" ht="15.75" hidden="1" customHeight="1">
      <c r="B1499" s="216"/>
      <c r="C1499" s="216"/>
      <c r="D1499" s="56"/>
      <c r="E1499" s="56"/>
      <c r="F1499" s="56"/>
      <c r="H1499" s="218"/>
      <c r="I1499" s="218"/>
      <c r="J1499" s="218"/>
      <c r="K1499" s="218"/>
      <c r="L1499" s="218"/>
      <c r="M1499" s="218"/>
      <c r="N1499" s="218"/>
      <c r="O1499" s="218"/>
      <c r="P1499" s="218"/>
      <c r="Q1499" s="218"/>
      <c r="R1499" s="218"/>
      <c r="S1499" s="218"/>
      <c r="T1499" s="218"/>
      <c r="U1499" s="218"/>
      <c r="X1499" s="219"/>
      <c r="AA1499" s="56"/>
      <c r="AF1499" s="56"/>
      <c r="AG1499" s="14"/>
    </row>
    <row r="1500" ht="15.75" hidden="1" customHeight="1">
      <c r="B1500" s="216"/>
      <c r="C1500" s="216"/>
      <c r="D1500" s="56"/>
      <c r="E1500" s="56"/>
      <c r="F1500" s="56"/>
      <c r="H1500" s="218"/>
      <c r="I1500" s="218"/>
      <c r="J1500" s="218"/>
      <c r="K1500" s="218"/>
      <c r="L1500" s="218"/>
      <c r="M1500" s="218"/>
      <c r="N1500" s="218"/>
      <c r="O1500" s="218"/>
      <c r="P1500" s="218"/>
      <c r="Q1500" s="218"/>
      <c r="R1500" s="218"/>
      <c r="S1500" s="218"/>
      <c r="T1500" s="218"/>
      <c r="U1500" s="218"/>
      <c r="X1500" s="219"/>
      <c r="AA1500" s="56"/>
      <c r="AF1500" s="56"/>
      <c r="AG1500" s="14"/>
    </row>
    <row r="1501" ht="15.75" hidden="1" customHeight="1">
      <c r="B1501" s="216"/>
      <c r="C1501" s="216"/>
      <c r="D1501" s="56"/>
      <c r="E1501" s="56"/>
      <c r="F1501" s="56"/>
      <c r="H1501" s="218"/>
      <c r="I1501" s="218"/>
      <c r="J1501" s="218"/>
      <c r="K1501" s="218"/>
      <c r="L1501" s="218"/>
      <c r="M1501" s="218"/>
      <c r="N1501" s="218"/>
      <c r="O1501" s="218"/>
      <c r="P1501" s="218"/>
      <c r="Q1501" s="218"/>
      <c r="R1501" s="218"/>
      <c r="S1501" s="218"/>
      <c r="T1501" s="218"/>
      <c r="U1501" s="218"/>
      <c r="X1501" s="219"/>
      <c r="AA1501" s="56"/>
      <c r="AF1501" s="56"/>
      <c r="AG1501" s="14"/>
    </row>
    <row r="1502" ht="15.75" hidden="1" customHeight="1">
      <c r="B1502" s="216"/>
      <c r="C1502" s="216"/>
      <c r="D1502" s="56"/>
      <c r="E1502" s="56"/>
      <c r="F1502" s="56"/>
      <c r="H1502" s="218"/>
      <c r="I1502" s="218"/>
      <c r="J1502" s="218"/>
      <c r="K1502" s="218"/>
      <c r="L1502" s="218"/>
      <c r="M1502" s="218"/>
      <c r="N1502" s="218"/>
      <c r="O1502" s="218"/>
      <c r="P1502" s="218"/>
      <c r="Q1502" s="218"/>
      <c r="R1502" s="218"/>
      <c r="S1502" s="218"/>
      <c r="T1502" s="218"/>
      <c r="U1502" s="218"/>
      <c r="X1502" s="219"/>
      <c r="AA1502" s="56"/>
      <c r="AF1502" s="56"/>
      <c r="AG1502" s="14"/>
    </row>
    <row r="1503" ht="15.75" hidden="1" customHeight="1">
      <c r="B1503" s="216"/>
      <c r="C1503" s="216"/>
      <c r="D1503" s="56"/>
      <c r="E1503" s="56"/>
      <c r="F1503" s="56"/>
      <c r="H1503" s="218"/>
      <c r="I1503" s="218"/>
      <c r="J1503" s="218"/>
      <c r="K1503" s="218"/>
      <c r="L1503" s="218"/>
      <c r="M1503" s="218"/>
      <c r="N1503" s="218"/>
      <c r="O1503" s="218"/>
      <c r="P1503" s="218"/>
      <c r="Q1503" s="218"/>
      <c r="R1503" s="218"/>
      <c r="S1503" s="218"/>
      <c r="T1503" s="218"/>
      <c r="U1503" s="218"/>
      <c r="X1503" s="219"/>
      <c r="AA1503" s="56"/>
      <c r="AF1503" s="56"/>
      <c r="AG1503" s="14"/>
    </row>
    <row r="1504" ht="15.75" hidden="1" customHeight="1">
      <c r="B1504" s="216"/>
      <c r="C1504" s="216"/>
      <c r="D1504" s="56"/>
      <c r="E1504" s="56"/>
      <c r="F1504" s="56"/>
      <c r="H1504" s="218"/>
      <c r="I1504" s="218"/>
      <c r="J1504" s="218"/>
      <c r="K1504" s="218"/>
      <c r="L1504" s="218"/>
      <c r="M1504" s="218"/>
      <c r="N1504" s="218"/>
      <c r="O1504" s="218"/>
      <c r="P1504" s="218"/>
      <c r="Q1504" s="218"/>
      <c r="R1504" s="218"/>
      <c r="S1504" s="218"/>
      <c r="T1504" s="218"/>
      <c r="U1504" s="218"/>
      <c r="X1504" s="219"/>
      <c r="AA1504" s="56"/>
      <c r="AF1504" s="56"/>
      <c r="AG1504" s="14"/>
    </row>
    <row r="1505" ht="15.75" hidden="1" customHeight="1">
      <c r="B1505" s="216"/>
      <c r="C1505" s="216"/>
      <c r="D1505" s="56"/>
      <c r="E1505" s="56"/>
      <c r="F1505" s="56"/>
      <c r="H1505" s="218"/>
      <c r="I1505" s="218"/>
      <c r="J1505" s="218"/>
      <c r="K1505" s="218"/>
      <c r="L1505" s="218"/>
      <c r="M1505" s="218"/>
      <c r="N1505" s="218"/>
      <c r="O1505" s="218"/>
      <c r="P1505" s="218"/>
      <c r="Q1505" s="218"/>
      <c r="R1505" s="218"/>
      <c r="S1505" s="218"/>
      <c r="T1505" s="218"/>
      <c r="U1505" s="218"/>
      <c r="X1505" s="219"/>
      <c r="AA1505" s="56"/>
      <c r="AF1505" s="56"/>
      <c r="AG1505" s="14"/>
    </row>
    <row r="1506" ht="15.75" hidden="1" customHeight="1">
      <c r="B1506" s="216"/>
      <c r="C1506" s="216"/>
      <c r="D1506" s="56"/>
      <c r="E1506" s="56"/>
      <c r="F1506" s="56"/>
      <c r="H1506" s="218"/>
      <c r="I1506" s="218"/>
      <c r="J1506" s="218"/>
      <c r="K1506" s="218"/>
      <c r="L1506" s="218"/>
      <c r="M1506" s="218"/>
      <c r="N1506" s="218"/>
      <c r="O1506" s="218"/>
      <c r="P1506" s="218"/>
      <c r="Q1506" s="218"/>
      <c r="R1506" s="218"/>
      <c r="S1506" s="218"/>
      <c r="T1506" s="218"/>
      <c r="U1506" s="218"/>
      <c r="X1506" s="219"/>
      <c r="AA1506" s="56"/>
      <c r="AF1506" s="56"/>
      <c r="AG1506" s="14"/>
    </row>
    <row r="1507" ht="15.75" hidden="1" customHeight="1">
      <c r="B1507" s="216"/>
      <c r="C1507" s="216"/>
      <c r="D1507" s="56"/>
      <c r="E1507" s="56"/>
      <c r="F1507" s="56"/>
      <c r="H1507" s="218"/>
      <c r="I1507" s="218"/>
      <c r="J1507" s="218"/>
      <c r="K1507" s="218"/>
      <c r="L1507" s="218"/>
      <c r="M1507" s="218"/>
      <c r="N1507" s="218"/>
      <c r="O1507" s="218"/>
      <c r="P1507" s="218"/>
      <c r="Q1507" s="218"/>
      <c r="R1507" s="218"/>
      <c r="S1507" s="218"/>
      <c r="T1507" s="218"/>
      <c r="U1507" s="218"/>
      <c r="X1507" s="219"/>
      <c r="AA1507" s="56"/>
      <c r="AF1507" s="56"/>
      <c r="AG1507" s="14"/>
    </row>
    <row r="1508" ht="15.75" hidden="1" customHeight="1">
      <c r="B1508" s="216"/>
      <c r="C1508" s="216"/>
      <c r="D1508" s="56"/>
      <c r="E1508" s="56"/>
      <c r="F1508" s="56"/>
      <c r="H1508" s="218"/>
      <c r="I1508" s="218"/>
      <c r="J1508" s="218"/>
      <c r="K1508" s="218"/>
      <c r="L1508" s="218"/>
      <c r="M1508" s="218"/>
      <c r="N1508" s="218"/>
      <c r="O1508" s="218"/>
      <c r="P1508" s="218"/>
      <c r="Q1508" s="218"/>
      <c r="R1508" s="218"/>
      <c r="S1508" s="218"/>
      <c r="T1508" s="218"/>
      <c r="U1508" s="218"/>
      <c r="X1508" s="219"/>
      <c r="AA1508" s="56"/>
      <c r="AF1508" s="56"/>
      <c r="AG1508" s="14"/>
    </row>
    <row r="1509" ht="15.75" hidden="1" customHeight="1">
      <c r="B1509" s="216"/>
      <c r="C1509" s="216"/>
      <c r="D1509" s="56"/>
      <c r="E1509" s="56"/>
      <c r="F1509" s="56"/>
      <c r="H1509" s="218"/>
      <c r="I1509" s="218"/>
      <c r="J1509" s="218"/>
      <c r="K1509" s="218"/>
      <c r="L1509" s="218"/>
      <c r="M1509" s="218"/>
      <c r="N1509" s="218"/>
      <c r="O1509" s="218"/>
      <c r="P1509" s="218"/>
      <c r="Q1509" s="218"/>
      <c r="R1509" s="218"/>
      <c r="S1509" s="218"/>
      <c r="T1509" s="218"/>
      <c r="U1509" s="218"/>
      <c r="X1509" s="219"/>
      <c r="AA1509" s="56"/>
      <c r="AF1509" s="56"/>
      <c r="AG1509" s="14"/>
    </row>
    <row r="1510" ht="15.75" hidden="1" customHeight="1">
      <c r="B1510" s="216"/>
      <c r="C1510" s="216"/>
      <c r="D1510" s="56"/>
      <c r="E1510" s="56"/>
      <c r="F1510" s="56"/>
      <c r="H1510" s="218"/>
      <c r="I1510" s="218"/>
      <c r="J1510" s="218"/>
      <c r="K1510" s="218"/>
      <c r="L1510" s="218"/>
      <c r="M1510" s="218"/>
      <c r="N1510" s="218"/>
      <c r="O1510" s="218"/>
      <c r="P1510" s="218"/>
      <c r="Q1510" s="218"/>
      <c r="R1510" s="218"/>
      <c r="S1510" s="218"/>
      <c r="T1510" s="218"/>
      <c r="U1510" s="218"/>
      <c r="X1510" s="219"/>
      <c r="AA1510" s="56"/>
      <c r="AF1510" s="56"/>
      <c r="AG1510" s="14"/>
    </row>
    <row r="1511" ht="15.75" hidden="1" customHeight="1">
      <c r="B1511" s="216"/>
      <c r="C1511" s="216"/>
      <c r="D1511" s="56"/>
      <c r="E1511" s="56"/>
      <c r="F1511" s="56"/>
      <c r="H1511" s="218"/>
      <c r="I1511" s="218"/>
      <c r="J1511" s="218"/>
      <c r="K1511" s="218"/>
      <c r="L1511" s="218"/>
      <c r="M1511" s="218"/>
      <c r="N1511" s="218"/>
      <c r="O1511" s="218"/>
      <c r="P1511" s="218"/>
      <c r="Q1511" s="218"/>
      <c r="R1511" s="218"/>
      <c r="S1511" s="218"/>
      <c r="T1511" s="218"/>
      <c r="U1511" s="218"/>
      <c r="X1511" s="219"/>
      <c r="AA1511" s="56"/>
      <c r="AF1511" s="56"/>
      <c r="AG1511" s="14"/>
    </row>
    <row r="1512" ht="15.75" hidden="1" customHeight="1">
      <c r="B1512" s="216"/>
      <c r="C1512" s="216"/>
      <c r="D1512" s="56"/>
      <c r="E1512" s="56"/>
      <c r="F1512" s="56"/>
      <c r="H1512" s="218"/>
      <c r="I1512" s="218"/>
      <c r="J1512" s="218"/>
      <c r="K1512" s="218"/>
      <c r="L1512" s="218"/>
      <c r="M1512" s="218"/>
      <c r="N1512" s="218"/>
      <c r="O1512" s="218"/>
      <c r="P1512" s="218"/>
      <c r="Q1512" s="218"/>
      <c r="R1512" s="218"/>
      <c r="S1512" s="218"/>
      <c r="T1512" s="218"/>
      <c r="U1512" s="218"/>
      <c r="X1512" s="219"/>
      <c r="AA1512" s="56"/>
      <c r="AF1512" s="56"/>
      <c r="AG1512" s="14"/>
    </row>
    <row r="1513" ht="15.75" hidden="1" customHeight="1">
      <c r="B1513" s="216"/>
      <c r="C1513" s="216"/>
      <c r="D1513" s="56"/>
      <c r="E1513" s="56"/>
      <c r="F1513" s="56"/>
      <c r="H1513" s="218"/>
      <c r="I1513" s="218"/>
      <c r="J1513" s="218"/>
      <c r="K1513" s="218"/>
      <c r="L1513" s="218"/>
      <c r="M1513" s="218"/>
      <c r="N1513" s="218"/>
      <c r="O1513" s="218"/>
      <c r="P1513" s="218"/>
      <c r="Q1513" s="218"/>
      <c r="R1513" s="218"/>
      <c r="S1513" s="218"/>
      <c r="T1513" s="218"/>
      <c r="U1513" s="218"/>
      <c r="X1513" s="219"/>
      <c r="AA1513" s="56"/>
      <c r="AF1513" s="56"/>
      <c r="AG1513" s="14"/>
    </row>
    <row r="1514" ht="15.75" hidden="1" customHeight="1">
      <c r="B1514" s="216"/>
      <c r="C1514" s="216"/>
      <c r="D1514" s="56"/>
      <c r="E1514" s="56"/>
      <c r="F1514" s="56"/>
      <c r="H1514" s="218"/>
      <c r="I1514" s="218"/>
      <c r="J1514" s="218"/>
      <c r="K1514" s="218"/>
      <c r="L1514" s="218"/>
      <c r="M1514" s="218"/>
      <c r="N1514" s="218"/>
      <c r="O1514" s="218"/>
      <c r="P1514" s="218"/>
      <c r="Q1514" s="218"/>
      <c r="R1514" s="218"/>
      <c r="S1514" s="218"/>
      <c r="T1514" s="218"/>
      <c r="U1514" s="218"/>
      <c r="X1514" s="219"/>
      <c r="AA1514" s="56"/>
      <c r="AF1514" s="56"/>
      <c r="AG1514" s="14"/>
    </row>
    <row r="1515" ht="15.75" hidden="1" customHeight="1">
      <c r="B1515" s="216"/>
      <c r="C1515" s="216"/>
      <c r="D1515" s="56"/>
      <c r="E1515" s="56"/>
      <c r="F1515" s="56"/>
      <c r="H1515" s="218"/>
      <c r="I1515" s="218"/>
      <c r="J1515" s="218"/>
      <c r="K1515" s="218"/>
      <c r="L1515" s="218"/>
      <c r="M1515" s="218"/>
      <c r="N1515" s="218"/>
      <c r="O1515" s="218"/>
      <c r="P1515" s="218"/>
      <c r="Q1515" s="218"/>
      <c r="R1515" s="218"/>
      <c r="S1515" s="218"/>
      <c r="T1515" s="218"/>
      <c r="U1515" s="218"/>
      <c r="X1515" s="219"/>
      <c r="AA1515" s="56"/>
      <c r="AF1515" s="56"/>
      <c r="AG1515" s="14"/>
    </row>
    <row r="1516" ht="15.75" hidden="1" customHeight="1">
      <c r="B1516" s="216"/>
      <c r="C1516" s="216"/>
      <c r="D1516" s="56"/>
      <c r="E1516" s="56"/>
      <c r="F1516" s="56"/>
      <c r="H1516" s="218"/>
      <c r="I1516" s="218"/>
      <c r="J1516" s="218"/>
      <c r="K1516" s="218"/>
      <c r="L1516" s="218"/>
      <c r="M1516" s="218"/>
      <c r="N1516" s="218"/>
      <c r="O1516" s="218"/>
      <c r="P1516" s="218"/>
      <c r="Q1516" s="218"/>
      <c r="R1516" s="218"/>
      <c r="S1516" s="218"/>
      <c r="T1516" s="218"/>
      <c r="U1516" s="218"/>
      <c r="X1516" s="219"/>
      <c r="AA1516" s="56"/>
      <c r="AF1516" s="56"/>
      <c r="AG1516" s="14"/>
    </row>
    <row r="1517" ht="15.75" hidden="1" customHeight="1">
      <c r="B1517" s="216"/>
      <c r="C1517" s="216"/>
      <c r="D1517" s="56"/>
      <c r="E1517" s="56"/>
      <c r="F1517" s="56"/>
      <c r="H1517" s="218"/>
      <c r="I1517" s="218"/>
      <c r="J1517" s="218"/>
      <c r="K1517" s="218"/>
      <c r="L1517" s="218"/>
      <c r="M1517" s="218"/>
      <c r="N1517" s="218"/>
      <c r="O1517" s="218"/>
      <c r="P1517" s="218"/>
      <c r="Q1517" s="218"/>
      <c r="R1517" s="218"/>
      <c r="S1517" s="218"/>
      <c r="T1517" s="218"/>
      <c r="U1517" s="218"/>
      <c r="X1517" s="219"/>
      <c r="AA1517" s="56"/>
      <c r="AF1517" s="56"/>
      <c r="AG1517" s="14"/>
    </row>
    <row r="1518" ht="15.75" hidden="1" customHeight="1">
      <c r="B1518" s="216"/>
      <c r="C1518" s="216"/>
      <c r="D1518" s="56"/>
      <c r="E1518" s="56"/>
      <c r="F1518" s="56"/>
      <c r="H1518" s="218"/>
      <c r="I1518" s="218"/>
      <c r="J1518" s="218"/>
      <c r="K1518" s="218"/>
      <c r="L1518" s="218"/>
      <c r="M1518" s="218"/>
      <c r="N1518" s="218"/>
      <c r="O1518" s="218"/>
      <c r="P1518" s="218"/>
      <c r="Q1518" s="218"/>
      <c r="R1518" s="218"/>
      <c r="S1518" s="218"/>
      <c r="T1518" s="218"/>
      <c r="U1518" s="218"/>
      <c r="X1518" s="219"/>
      <c r="AA1518" s="56"/>
      <c r="AF1518" s="56"/>
      <c r="AG1518" s="14"/>
    </row>
    <row r="1519" ht="15.75" hidden="1" customHeight="1">
      <c r="B1519" s="216"/>
      <c r="C1519" s="216"/>
      <c r="D1519" s="56"/>
      <c r="E1519" s="56"/>
      <c r="F1519" s="56"/>
      <c r="H1519" s="218"/>
      <c r="I1519" s="218"/>
      <c r="J1519" s="218"/>
      <c r="K1519" s="218"/>
      <c r="L1519" s="218"/>
      <c r="M1519" s="218"/>
      <c r="N1519" s="218"/>
      <c r="O1519" s="218"/>
      <c r="P1519" s="218"/>
      <c r="Q1519" s="218"/>
      <c r="R1519" s="218"/>
      <c r="S1519" s="218"/>
      <c r="T1519" s="218"/>
      <c r="U1519" s="218"/>
      <c r="X1519" s="219"/>
      <c r="AA1519" s="56"/>
      <c r="AF1519" s="56"/>
      <c r="AG1519" s="14"/>
    </row>
    <row r="1520" ht="15.75" hidden="1" customHeight="1">
      <c r="B1520" s="216"/>
      <c r="C1520" s="216"/>
      <c r="D1520" s="56"/>
      <c r="E1520" s="56"/>
      <c r="F1520" s="56"/>
      <c r="H1520" s="218"/>
      <c r="I1520" s="218"/>
      <c r="J1520" s="218"/>
      <c r="K1520" s="218"/>
      <c r="L1520" s="218"/>
      <c r="M1520" s="218"/>
      <c r="N1520" s="218"/>
      <c r="O1520" s="218"/>
      <c r="P1520" s="218"/>
      <c r="Q1520" s="218"/>
      <c r="R1520" s="218"/>
      <c r="S1520" s="218"/>
      <c r="T1520" s="218"/>
      <c r="U1520" s="218"/>
      <c r="X1520" s="219"/>
      <c r="AA1520" s="56"/>
      <c r="AF1520" s="56"/>
      <c r="AG1520" s="14"/>
    </row>
    <row r="1521" ht="15.75" hidden="1" customHeight="1">
      <c r="B1521" s="216"/>
      <c r="C1521" s="216"/>
      <c r="D1521" s="56"/>
      <c r="E1521" s="56"/>
      <c r="F1521" s="56"/>
      <c r="H1521" s="218"/>
      <c r="I1521" s="218"/>
      <c r="J1521" s="218"/>
      <c r="K1521" s="218"/>
      <c r="L1521" s="218"/>
      <c r="M1521" s="218"/>
      <c r="N1521" s="218"/>
      <c r="O1521" s="218"/>
      <c r="P1521" s="218"/>
      <c r="Q1521" s="218"/>
      <c r="R1521" s="218"/>
      <c r="S1521" s="218"/>
      <c r="T1521" s="218"/>
      <c r="U1521" s="218"/>
      <c r="X1521" s="219"/>
      <c r="AA1521" s="56"/>
      <c r="AF1521" s="56"/>
      <c r="AG1521" s="14"/>
    </row>
    <row r="1522" ht="15.75" hidden="1" customHeight="1">
      <c r="B1522" s="216"/>
      <c r="C1522" s="216"/>
      <c r="D1522" s="56"/>
      <c r="E1522" s="56"/>
      <c r="F1522" s="56"/>
      <c r="H1522" s="218"/>
      <c r="I1522" s="218"/>
      <c r="J1522" s="218"/>
      <c r="K1522" s="218"/>
      <c r="L1522" s="218"/>
      <c r="M1522" s="218"/>
      <c r="N1522" s="218"/>
      <c r="O1522" s="218"/>
      <c r="P1522" s="218"/>
      <c r="Q1522" s="218"/>
      <c r="R1522" s="218"/>
      <c r="S1522" s="218"/>
      <c r="T1522" s="218"/>
      <c r="U1522" s="218"/>
      <c r="X1522" s="219"/>
      <c r="AA1522" s="56"/>
      <c r="AF1522" s="56"/>
      <c r="AG1522" s="14"/>
    </row>
    <row r="1523" ht="15.75" hidden="1" customHeight="1">
      <c r="B1523" s="216"/>
      <c r="C1523" s="216"/>
      <c r="D1523" s="56"/>
      <c r="E1523" s="56"/>
      <c r="F1523" s="56"/>
      <c r="H1523" s="218"/>
      <c r="I1523" s="218"/>
      <c r="J1523" s="218"/>
      <c r="K1523" s="218"/>
      <c r="L1523" s="218"/>
      <c r="M1523" s="218"/>
      <c r="N1523" s="218"/>
      <c r="O1523" s="218"/>
      <c r="P1523" s="218"/>
      <c r="Q1523" s="218"/>
      <c r="R1523" s="218"/>
      <c r="S1523" s="218"/>
      <c r="T1523" s="218"/>
      <c r="U1523" s="218"/>
      <c r="X1523" s="219"/>
      <c r="AA1523" s="56"/>
      <c r="AF1523" s="56"/>
      <c r="AG1523" s="14"/>
    </row>
    <row r="1524" ht="15.75" hidden="1" customHeight="1">
      <c r="B1524" s="216"/>
      <c r="C1524" s="216"/>
      <c r="D1524" s="56"/>
      <c r="E1524" s="56"/>
      <c r="F1524" s="56"/>
      <c r="H1524" s="218"/>
      <c r="I1524" s="218"/>
      <c r="J1524" s="218"/>
      <c r="K1524" s="218"/>
      <c r="L1524" s="218"/>
      <c r="M1524" s="218"/>
      <c r="N1524" s="218"/>
      <c r="O1524" s="218"/>
      <c r="P1524" s="218"/>
      <c r="Q1524" s="218"/>
      <c r="R1524" s="218"/>
      <c r="S1524" s="218"/>
      <c r="T1524" s="218"/>
      <c r="U1524" s="218"/>
      <c r="X1524" s="219"/>
      <c r="AA1524" s="56"/>
      <c r="AF1524" s="56"/>
      <c r="AG1524" s="14"/>
    </row>
    <row r="1525" ht="15.75" hidden="1" customHeight="1">
      <c r="B1525" s="216"/>
      <c r="C1525" s="216"/>
      <c r="D1525" s="56"/>
      <c r="E1525" s="56"/>
      <c r="F1525" s="56"/>
      <c r="H1525" s="218"/>
      <c r="I1525" s="218"/>
      <c r="J1525" s="218"/>
      <c r="K1525" s="218"/>
      <c r="L1525" s="218"/>
      <c r="M1525" s="218"/>
      <c r="N1525" s="218"/>
      <c r="O1525" s="218"/>
      <c r="P1525" s="218"/>
      <c r="Q1525" s="218"/>
      <c r="R1525" s="218"/>
      <c r="S1525" s="218"/>
      <c r="T1525" s="218"/>
      <c r="U1525" s="218"/>
      <c r="X1525" s="219"/>
      <c r="AA1525" s="56"/>
      <c r="AF1525" s="56"/>
      <c r="AG1525" s="14"/>
    </row>
    <row r="1526" ht="15.75" hidden="1" customHeight="1">
      <c r="B1526" s="216"/>
      <c r="C1526" s="216"/>
      <c r="D1526" s="56"/>
      <c r="E1526" s="56"/>
      <c r="F1526" s="56"/>
      <c r="H1526" s="218"/>
      <c r="I1526" s="218"/>
      <c r="J1526" s="218"/>
      <c r="K1526" s="218"/>
      <c r="L1526" s="218"/>
      <c r="M1526" s="218"/>
      <c r="N1526" s="218"/>
      <c r="O1526" s="218"/>
      <c r="P1526" s="218"/>
      <c r="Q1526" s="218"/>
      <c r="R1526" s="218"/>
      <c r="S1526" s="218"/>
      <c r="T1526" s="218"/>
      <c r="U1526" s="218"/>
      <c r="X1526" s="219"/>
      <c r="AA1526" s="56"/>
      <c r="AF1526" s="56"/>
      <c r="AG1526" s="14"/>
    </row>
    <row r="1527" ht="15.75" hidden="1" customHeight="1">
      <c r="B1527" s="216"/>
      <c r="C1527" s="216"/>
      <c r="D1527" s="56"/>
      <c r="E1527" s="56"/>
      <c r="F1527" s="56"/>
      <c r="H1527" s="218"/>
      <c r="I1527" s="218"/>
      <c r="J1527" s="218"/>
      <c r="K1527" s="218"/>
      <c r="L1527" s="218"/>
      <c r="M1527" s="218"/>
      <c r="N1527" s="218"/>
      <c r="O1527" s="218"/>
      <c r="P1527" s="218"/>
      <c r="Q1527" s="218"/>
      <c r="R1527" s="218"/>
      <c r="S1527" s="218"/>
      <c r="T1527" s="218"/>
      <c r="U1527" s="218"/>
      <c r="X1527" s="219"/>
      <c r="AA1527" s="56"/>
      <c r="AF1527" s="56"/>
      <c r="AG1527" s="14"/>
    </row>
    <row r="1528" ht="15.75" hidden="1" customHeight="1">
      <c r="B1528" s="216"/>
      <c r="C1528" s="216"/>
      <c r="D1528" s="56"/>
      <c r="E1528" s="56"/>
      <c r="F1528" s="56"/>
      <c r="H1528" s="218"/>
      <c r="I1528" s="218"/>
      <c r="J1528" s="218"/>
      <c r="K1528" s="218"/>
      <c r="L1528" s="218"/>
      <c r="M1528" s="218"/>
      <c r="N1528" s="218"/>
      <c r="O1528" s="218"/>
      <c r="P1528" s="218"/>
      <c r="Q1528" s="218"/>
      <c r="R1528" s="218"/>
      <c r="S1528" s="218"/>
      <c r="T1528" s="218"/>
      <c r="U1528" s="218"/>
      <c r="X1528" s="219"/>
      <c r="AA1528" s="56"/>
      <c r="AF1528" s="56"/>
      <c r="AG1528" s="14"/>
    </row>
    <row r="1529" ht="15.75" hidden="1" customHeight="1">
      <c r="B1529" s="216"/>
      <c r="C1529" s="216"/>
      <c r="D1529" s="56"/>
      <c r="E1529" s="56"/>
      <c r="F1529" s="56"/>
      <c r="H1529" s="218"/>
      <c r="I1529" s="218"/>
      <c r="J1529" s="218"/>
      <c r="K1529" s="218"/>
      <c r="L1529" s="218"/>
      <c r="M1529" s="218"/>
      <c r="N1529" s="218"/>
      <c r="O1529" s="218"/>
      <c r="P1529" s="218"/>
      <c r="Q1529" s="218"/>
      <c r="R1529" s="218"/>
      <c r="S1529" s="218"/>
      <c r="T1529" s="218"/>
      <c r="U1529" s="218"/>
      <c r="X1529" s="219"/>
      <c r="AA1529" s="56"/>
      <c r="AF1529" s="56"/>
      <c r="AG1529" s="14"/>
    </row>
    <row r="1530" ht="15.75" hidden="1" customHeight="1">
      <c r="B1530" s="216"/>
      <c r="C1530" s="216"/>
      <c r="D1530" s="56"/>
      <c r="E1530" s="56"/>
      <c r="F1530" s="56"/>
      <c r="H1530" s="218"/>
      <c r="I1530" s="218"/>
      <c r="J1530" s="218"/>
      <c r="K1530" s="218"/>
      <c r="L1530" s="218"/>
      <c r="M1530" s="218"/>
      <c r="N1530" s="218"/>
      <c r="O1530" s="218"/>
      <c r="P1530" s="218"/>
      <c r="Q1530" s="218"/>
      <c r="R1530" s="218"/>
      <c r="S1530" s="218"/>
      <c r="T1530" s="218"/>
      <c r="U1530" s="218"/>
      <c r="X1530" s="219"/>
      <c r="AA1530" s="56"/>
      <c r="AF1530" s="56"/>
      <c r="AG1530" s="14"/>
    </row>
    <row r="1531" ht="15.75" hidden="1" customHeight="1">
      <c r="B1531" s="216"/>
      <c r="C1531" s="216"/>
      <c r="D1531" s="56"/>
      <c r="E1531" s="56"/>
      <c r="F1531" s="56"/>
      <c r="H1531" s="218"/>
      <c r="I1531" s="218"/>
      <c r="J1531" s="218"/>
      <c r="K1531" s="218"/>
      <c r="L1531" s="218"/>
      <c r="M1531" s="218"/>
      <c r="N1531" s="218"/>
      <c r="O1531" s="218"/>
      <c r="P1531" s="218"/>
      <c r="Q1531" s="218"/>
      <c r="R1531" s="218"/>
      <c r="S1531" s="218"/>
      <c r="T1531" s="218"/>
      <c r="U1531" s="218"/>
      <c r="X1531" s="219"/>
      <c r="AA1531" s="56"/>
      <c r="AF1531" s="56"/>
      <c r="AG1531" s="14"/>
    </row>
    <row r="1532" ht="15.75" hidden="1" customHeight="1">
      <c r="B1532" s="216"/>
      <c r="C1532" s="216"/>
      <c r="D1532" s="56"/>
      <c r="E1532" s="56"/>
      <c r="F1532" s="56"/>
      <c r="H1532" s="218"/>
      <c r="I1532" s="218"/>
      <c r="J1532" s="218"/>
      <c r="K1532" s="218"/>
      <c r="L1532" s="218"/>
      <c r="M1532" s="218"/>
      <c r="N1532" s="218"/>
      <c r="O1532" s="218"/>
      <c r="P1532" s="218"/>
      <c r="Q1532" s="218"/>
      <c r="R1532" s="218"/>
      <c r="S1532" s="218"/>
      <c r="T1532" s="218"/>
      <c r="U1532" s="218"/>
      <c r="X1532" s="219"/>
      <c r="AA1532" s="56"/>
      <c r="AF1532" s="56"/>
      <c r="AG1532" s="14"/>
    </row>
    <row r="1533" ht="15.75" hidden="1" customHeight="1">
      <c r="B1533" s="216"/>
      <c r="C1533" s="216"/>
      <c r="D1533" s="56"/>
      <c r="E1533" s="56"/>
      <c r="F1533" s="56"/>
      <c r="H1533" s="218"/>
      <c r="I1533" s="218"/>
      <c r="J1533" s="218"/>
      <c r="K1533" s="218"/>
      <c r="L1533" s="218"/>
      <c r="M1533" s="218"/>
      <c r="N1533" s="218"/>
      <c r="O1533" s="218"/>
      <c r="P1533" s="218"/>
      <c r="Q1533" s="218"/>
      <c r="R1533" s="218"/>
      <c r="S1533" s="218"/>
      <c r="T1533" s="218"/>
      <c r="U1533" s="218"/>
      <c r="X1533" s="219"/>
      <c r="AA1533" s="56"/>
      <c r="AF1533" s="56"/>
      <c r="AG1533" s="14"/>
    </row>
    <row r="1534" ht="15.75" hidden="1" customHeight="1">
      <c r="B1534" s="216"/>
      <c r="C1534" s="216"/>
      <c r="D1534" s="56"/>
      <c r="E1534" s="56"/>
      <c r="F1534" s="56"/>
      <c r="H1534" s="218"/>
      <c r="I1534" s="218"/>
      <c r="J1534" s="218"/>
      <c r="K1534" s="218"/>
      <c r="L1534" s="218"/>
      <c r="M1534" s="218"/>
      <c r="N1534" s="218"/>
      <c r="O1534" s="218"/>
      <c r="P1534" s="218"/>
      <c r="Q1534" s="218"/>
      <c r="R1534" s="218"/>
      <c r="S1534" s="218"/>
      <c r="T1534" s="218"/>
      <c r="U1534" s="218"/>
      <c r="X1534" s="219"/>
      <c r="AA1534" s="56"/>
      <c r="AF1534" s="56"/>
      <c r="AG1534" s="14"/>
    </row>
    <row r="1535" ht="15.75" hidden="1" customHeight="1">
      <c r="B1535" s="216"/>
      <c r="C1535" s="216"/>
      <c r="D1535" s="56"/>
      <c r="E1535" s="56"/>
      <c r="F1535" s="56"/>
      <c r="H1535" s="218"/>
      <c r="I1535" s="218"/>
      <c r="J1535" s="218"/>
      <c r="K1535" s="218"/>
      <c r="L1535" s="218"/>
      <c r="M1535" s="218"/>
      <c r="N1535" s="218"/>
      <c r="O1535" s="218"/>
      <c r="P1535" s="218"/>
      <c r="Q1535" s="218"/>
      <c r="R1535" s="218"/>
      <c r="S1535" s="218"/>
      <c r="T1535" s="218"/>
      <c r="U1535" s="218"/>
      <c r="X1535" s="219"/>
      <c r="AA1535" s="56"/>
      <c r="AF1535" s="56"/>
      <c r="AG1535" s="14"/>
    </row>
    <row r="1536" ht="15.75" hidden="1" customHeight="1">
      <c r="B1536" s="216"/>
      <c r="C1536" s="216"/>
      <c r="D1536" s="56"/>
      <c r="E1536" s="56"/>
      <c r="F1536" s="56"/>
      <c r="H1536" s="218"/>
      <c r="I1536" s="218"/>
      <c r="J1536" s="218"/>
      <c r="K1536" s="218"/>
      <c r="L1536" s="218"/>
      <c r="M1536" s="218"/>
      <c r="N1536" s="218"/>
      <c r="O1536" s="218"/>
      <c r="P1536" s="218"/>
      <c r="Q1536" s="218"/>
      <c r="R1536" s="218"/>
      <c r="S1536" s="218"/>
      <c r="T1536" s="218"/>
      <c r="U1536" s="218"/>
      <c r="X1536" s="219"/>
      <c r="AA1536" s="56"/>
      <c r="AF1536" s="56"/>
      <c r="AG1536" s="14"/>
    </row>
    <row r="1537" ht="15.75" hidden="1" customHeight="1">
      <c r="B1537" s="216"/>
      <c r="C1537" s="216"/>
      <c r="D1537" s="56"/>
      <c r="E1537" s="56"/>
      <c r="F1537" s="56"/>
      <c r="H1537" s="218"/>
      <c r="I1537" s="218"/>
      <c r="J1537" s="218"/>
      <c r="K1537" s="218"/>
      <c r="L1537" s="218"/>
      <c r="M1537" s="218"/>
      <c r="N1537" s="218"/>
      <c r="O1537" s="218"/>
      <c r="P1537" s="218"/>
      <c r="Q1537" s="218"/>
      <c r="R1537" s="218"/>
      <c r="S1537" s="218"/>
      <c r="T1537" s="218"/>
      <c r="U1537" s="218"/>
      <c r="X1537" s="219"/>
      <c r="AA1537" s="56"/>
      <c r="AF1537" s="56"/>
      <c r="AG1537" s="14"/>
    </row>
    <row r="1538" ht="15.75" hidden="1" customHeight="1">
      <c r="B1538" s="216"/>
      <c r="C1538" s="216"/>
      <c r="D1538" s="56"/>
      <c r="E1538" s="56"/>
      <c r="F1538" s="56"/>
      <c r="H1538" s="218"/>
      <c r="I1538" s="218"/>
      <c r="J1538" s="218"/>
      <c r="K1538" s="218"/>
      <c r="L1538" s="218"/>
      <c r="M1538" s="218"/>
      <c r="N1538" s="218"/>
      <c r="O1538" s="218"/>
      <c r="P1538" s="218"/>
      <c r="Q1538" s="218"/>
      <c r="R1538" s="218"/>
      <c r="S1538" s="218"/>
      <c r="T1538" s="218"/>
      <c r="U1538" s="218"/>
      <c r="X1538" s="219"/>
      <c r="AA1538" s="56"/>
      <c r="AF1538" s="56"/>
      <c r="AG1538" s="14"/>
    </row>
    <row r="1539" ht="15.75" hidden="1" customHeight="1">
      <c r="B1539" s="216"/>
      <c r="C1539" s="216"/>
      <c r="D1539" s="56"/>
      <c r="E1539" s="56"/>
      <c r="F1539" s="56"/>
      <c r="H1539" s="218"/>
      <c r="I1539" s="218"/>
      <c r="J1539" s="218"/>
      <c r="K1539" s="218"/>
      <c r="L1539" s="218"/>
      <c r="M1539" s="218"/>
      <c r="N1539" s="218"/>
      <c r="O1539" s="218"/>
      <c r="P1539" s="218"/>
      <c r="Q1539" s="218"/>
      <c r="R1539" s="218"/>
      <c r="S1539" s="218"/>
      <c r="T1539" s="218"/>
      <c r="U1539" s="218"/>
      <c r="X1539" s="219"/>
      <c r="AA1539" s="56"/>
      <c r="AF1539" s="56"/>
      <c r="AG1539" s="14"/>
    </row>
    <row r="1540" ht="15.75" hidden="1" customHeight="1">
      <c r="B1540" s="216"/>
      <c r="C1540" s="216"/>
      <c r="D1540" s="56"/>
      <c r="E1540" s="56"/>
      <c r="F1540" s="56"/>
      <c r="H1540" s="218"/>
      <c r="I1540" s="218"/>
      <c r="J1540" s="218"/>
      <c r="K1540" s="218"/>
      <c r="L1540" s="218"/>
      <c r="M1540" s="218"/>
      <c r="N1540" s="218"/>
      <c r="O1540" s="218"/>
      <c r="P1540" s="218"/>
      <c r="Q1540" s="218"/>
      <c r="R1540" s="218"/>
      <c r="S1540" s="218"/>
      <c r="T1540" s="218"/>
      <c r="U1540" s="218"/>
      <c r="X1540" s="219"/>
      <c r="AA1540" s="56"/>
      <c r="AF1540" s="56"/>
      <c r="AG1540" s="14"/>
    </row>
    <row r="1541" ht="15.75" hidden="1" customHeight="1">
      <c r="B1541" s="216"/>
      <c r="C1541" s="216"/>
      <c r="D1541" s="56"/>
      <c r="E1541" s="56"/>
      <c r="F1541" s="56"/>
      <c r="H1541" s="218"/>
      <c r="I1541" s="218"/>
      <c r="J1541" s="218"/>
      <c r="K1541" s="218"/>
      <c r="L1541" s="218"/>
      <c r="M1541" s="218"/>
      <c r="N1541" s="218"/>
      <c r="O1541" s="218"/>
      <c r="P1541" s="218"/>
      <c r="Q1541" s="218"/>
      <c r="R1541" s="218"/>
      <c r="S1541" s="218"/>
      <c r="T1541" s="218"/>
      <c r="U1541" s="218"/>
      <c r="X1541" s="219"/>
      <c r="AA1541" s="56"/>
      <c r="AF1541" s="56"/>
      <c r="AG1541" s="14"/>
    </row>
    <row r="1542" ht="15.75" hidden="1" customHeight="1">
      <c r="B1542" s="216"/>
      <c r="C1542" s="216"/>
      <c r="D1542" s="56"/>
      <c r="E1542" s="56"/>
      <c r="F1542" s="56"/>
      <c r="H1542" s="218"/>
      <c r="I1542" s="218"/>
      <c r="J1542" s="218"/>
      <c r="K1542" s="218"/>
      <c r="L1542" s="218"/>
      <c r="M1542" s="218"/>
      <c r="N1542" s="218"/>
      <c r="O1542" s="218"/>
      <c r="P1542" s="218"/>
      <c r="Q1542" s="218"/>
      <c r="R1542" s="218"/>
      <c r="S1542" s="218"/>
      <c r="T1542" s="218"/>
      <c r="U1542" s="218"/>
      <c r="X1542" s="219"/>
      <c r="AA1542" s="56"/>
      <c r="AF1542" s="56"/>
      <c r="AG1542" s="14"/>
    </row>
    <row r="1543" ht="15.75" hidden="1" customHeight="1">
      <c r="B1543" s="216"/>
      <c r="C1543" s="216"/>
      <c r="D1543" s="56"/>
      <c r="E1543" s="56"/>
      <c r="F1543" s="56"/>
      <c r="H1543" s="218"/>
      <c r="I1543" s="218"/>
      <c r="J1543" s="218"/>
      <c r="K1543" s="218"/>
      <c r="L1543" s="218"/>
      <c r="M1543" s="218"/>
      <c r="N1543" s="218"/>
      <c r="O1543" s="218"/>
      <c r="P1543" s="218"/>
      <c r="Q1543" s="218"/>
      <c r="R1543" s="218"/>
      <c r="S1543" s="218"/>
      <c r="T1543" s="218"/>
      <c r="U1543" s="218"/>
      <c r="X1543" s="219"/>
      <c r="AA1543" s="56"/>
      <c r="AF1543" s="56"/>
      <c r="AG1543" s="14"/>
    </row>
    <row r="1544" ht="15.75" hidden="1" customHeight="1">
      <c r="B1544" s="216"/>
      <c r="C1544" s="216"/>
      <c r="D1544" s="56"/>
      <c r="E1544" s="56"/>
      <c r="F1544" s="56"/>
      <c r="H1544" s="218"/>
      <c r="I1544" s="218"/>
      <c r="J1544" s="218"/>
      <c r="K1544" s="218"/>
      <c r="L1544" s="218"/>
      <c r="M1544" s="218"/>
      <c r="N1544" s="218"/>
      <c r="O1544" s="218"/>
      <c r="P1544" s="218"/>
      <c r="Q1544" s="218"/>
      <c r="R1544" s="218"/>
      <c r="S1544" s="218"/>
      <c r="T1544" s="218"/>
      <c r="U1544" s="218"/>
      <c r="X1544" s="219"/>
      <c r="AA1544" s="56"/>
      <c r="AF1544" s="56"/>
      <c r="AG1544" s="14"/>
    </row>
    <row r="1545" ht="15.75" hidden="1" customHeight="1">
      <c r="B1545" s="216"/>
      <c r="C1545" s="216"/>
      <c r="D1545" s="56"/>
      <c r="E1545" s="56"/>
      <c r="F1545" s="56"/>
      <c r="H1545" s="218"/>
      <c r="I1545" s="218"/>
      <c r="J1545" s="218"/>
      <c r="K1545" s="218"/>
      <c r="L1545" s="218"/>
      <c r="M1545" s="218"/>
      <c r="N1545" s="218"/>
      <c r="O1545" s="218"/>
      <c r="P1545" s="218"/>
      <c r="Q1545" s="218"/>
      <c r="R1545" s="218"/>
      <c r="S1545" s="218"/>
      <c r="T1545" s="218"/>
      <c r="U1545" s="218"/>
      <c r="X1545" s="219"/>
      <c r="AA1545" s="56"/>
      <c r="AF1545" s="56"/>
      <c r="AG1545" s="14"/>
    </row>
    <row r="1546" ht="15.75" hidden="1" customHeight="1">
      <c r="B1546" s="216"/>
      <c r="C1546" s="216"/>
      <c r="D1546" s="56"/>
      <c r="E1546" s="56"/>
      <c r="F1546" s="56"/>
      <c r="H1546" s="218"/>
      <c r="I1546" s="218"/>
      <c r="J1546" s="218"/>
      <c r="K1546" s="218"/>
      <c r="L1546" s="218"/>
      <c r="M1546" s="218"/>
      <c r="N1546" s="218"/>
      <c r="O1546" s="218"/>
      <c r="P1546" s="218"/>
      <c r="Q1546" s="218"/>
      <c r="R1546" s="218"/>
      <c r="S1546" s="218"/>
      <c r="T1546" s="218"/>
      <c r="U1546" s="218"/>
      <c r="X1546" s="219"/>
      <c r="AA1546" s="56"/>
      <c r="AF1546" s="56"/>
      <c r="AG1546" s="14"/>
    </row>
    <row r="1547" ht="15.75" hidden="1" customHeight="1">
      <c r="B1547" s="216"/>
      <c r="C1547" s="216"/>
      <c r="D1547" s="56"/>
      <c r="E1547" s="56"/>
      <c r="F1547" s="56"/>
      <c r="H1547" s="218"/>
      <c r="I1547" s="218"/>
      <c r="J1547" s="218"/>
      <c r="K1547" s="218"/>
      <c r="L1547" s="218"/>
      <c r="M1547" s="218"/>
      <c r="N1547" s="218"/>
      <c r="O1547" s="218"/>
      <c r="P1547" s="218"/>
      <c r="Q1547" s="218"/>
      <c r="R1547" s="218"/>
      <c r="S1547" s="218"/>
      <c r="T1547" s="218"/>
      <c r="U1547" s="218"/>
      <c r="X1547" s="219"/>
      <c r="AA1547" s="56"/>
      <c r="AF1547" s="56"/>
      <c r="AG1547" s="14"/>
    </row>
    <row r="1548" ht="15.75" hidden="1" customHeight="1">
      <c r="B1548" s="216"/>
      <c r="C1548" s="216"/>
      <c r="D1548" s="56"/>
      <c r="E1548" s="56"/>
      <c r="F1548" s="56"/>
      <c r="H1548" s="218"/>
      <c r="I1548" s="218"/>
      <c r="J1548" s="218"/>
      <c r="K1548" s="218"/>
      <c r="L1548" s="218"/>
      <c r="M1548" s="218"/>
      <c r="N1548" s="218"/>
      <c r="O1548" s="218"/>
      <c r="P1548" s="218"/>
      <c r="Q1548" s="218"/>
      <c r="R1548" s="218"/>
      <c r="S1548" s="218"/>
      <c r="T1548" s="218"/>
      <c r="U1548" s="218"/>
      <c r="X1548" s="219"/>
      <c r="AA1548" s="56"/>
      <c r="AF1548" s="56"/>
      <c r="AG1548" s="14"/>
    </row>
    <row r="1549" ht="15.75" hidden="1" customHeight="1">
      <c r="B1549" s="216"/>
      <c r="C1549" s="216"/>
      <c r="D1549" s="56"/>
      <c r="E1549" s="56"/>
      <c r="F1549" s="56"/>
      <c r="H1549" s="218"/>
      <c r="I1549" s="218"/>
      <c r="J1549" s="218"/>
      <c r="K1549" s="218"/>
      <c r="L1549" s="218"/>
      <c r="M1549" s="218"/>
      <c r="N1549" s="218"/>
      <c r="O1549" s="218"/>
      <c r="P1549" s="218"/>
      <c r="Q1549" s="218"/>
      <c r="R1549" s="218"/>
      <c r="S1549" s="218"/>
      <c r="T1549" s="218"/>
      <c r="U1549" s="218"/>
      <c r="X1549" s="219"/>
      <c r="AA1549" s="56"/>
      <c r="AF1549" s="56"/>
      <c r="AG1549" s="14"/>
    </row>
    <row r="1550" ht="15.75" hidden="1" customHeight="1">
      <c r="B1550" s="216"/>
      <c r="C1550" s="216"/>
      <c r="D1550" s="56"/>
      <c r="E1550" s="56"/>
      <c r="F1550" s="56"/>
      <c r="H1550" s="218"/>
      <c r="I1550" s="218"/>
      <c r="J1550" s="218"/>
      <c r="K1550" s="218"/>
      <c r="L1550" s="218"/>
      <c r="M1550" s="218"/>
      <c r="N1550" s="218"/>
      <c r="O1550" s="218"/>
      <c r="P1550" s="218"/>
      <c r="Q1550" s="218"/>
      <c r="R1550" s="218"/>
      <c r="S1550" s="218"/>
      <c r="T1550" s="218"/>
      <c r="U1550" s="218"/>
      <c r="X1550" s="219"/>
      <c r="AA1550" s="56"/>
      <c r="AF1550" s="56"/>
      <c r="AG1550" s="14"/>
    </row>
    <row r="1551" ht="15.75" hidden="1" customHeight="1">
      <c r="B1551" s="216"/>
      <c r="C1551" s="216"/>
      <c r="D1551" s="56"/>
      <c r="E1551" s="56"/>
      <c r="F1551" s="56"/>
      <c r="H1551" s="218"/>
      <c r="I1551" s="218"/>
      <c r="J1551" s="218"/>
      <c r="K1551" s="218"/>
      <c r="L1551" s="218"/>
      <c r="M1551" s="218"/>
      <c r="N1551" s="218"/>
      <c r="O1551" s="218"/>
      <c r="P1551" s="218"/>
      <c r="Q1551" s="218"/>
      <c r="R1551" s="218"/>
      <c r="S1551" s="218"/>
      <c r="T1551" s="218"/>
      <c r="U1551" s="218"/>
      <c r="X1551" s="219"/>
      <c r="AA1551" s="56"/>
      <c r="AF1551" s="56"/>
      <c r="AG1551" s="14"/>
    </row>
    <row r="1552" ht="15.75" hidden="1" customHeight="1">
      <c r="B1552" s="216"/>
      <c r="C1552" s="216"/>
      <c r="D1552" s="56"/>
      <c r="E1552" s="56"/>
      <c r="F1552" s="56"/>
      <c r="H1552" s="218"/>
      <c r="I1552" s="218"/>
      <c r="J1552" s="218"/>
      <c r="K1552" s="218"/>
      <c r="L1552" s="218"/>
      <c r="M1552" s="218"/>
      <c r="N1552" s="218"/>
      <c r="O1552" s="218"/>
      <c r="P1552" s="218"/>
      <c r="Q1552" s="218"/>
      <c r="R1552" s="218"/>
      <c r="S1552" s="218"/>
      <c r="T1552" s="218"/>
      <c r="U1552" s="218"/>
      <c r="X1552" s="219"/>
      <c r="AA1552" s="56"/>
      <c r="AF1552" s="56"/>
      <c r="AG1552" s="14"/>
    </row>
    <row r="1553" ht="15.75" hidden="1" customHeight="1">
      <c r="B1553" s="216"/>
      <c r="C1553" s="216"/>
      <c r="D1553" s="56"/>
      <c r="E1553" s="56"/>
      <c r="F1553" s="56"/>
      <c r="H1553" s="218"/>
      <c r="I1553" s="218"/>
      <c r="J1553" s="218"/>
      <c r="K1553" s="218"/>
      <c r="L1553" s="218"/>
      <c r="M1553" s="218"/>
      <c r="N1553" s="218"/>
      <c r="O1553" s="218"/>
      <c r="P1553" s="218"/>
      <c r="Q1553" s="218"/>
      <c r="R1553" s="218"/>
      <c r="S1553" s="218"/>
      <c r="T1553" s="218"/>
      <c r="U1553" s="218"/>
      <c r="X1553" s="219"/>
      <c r="AA1553" s="56"/>
      <c r="AF1553" s="56"/>
      <c r="AG1553" s="14"/>
    </row>
    <row r="1554" ht="15.75" hidden="1" customHeight="1">
      <c r="B1554" s="216"/>
      <c r="C1554" s="216"/>
      <c r="D1554" s="56"/>
      <c r="E1554" s="56"/>
      <c r="F1554" s="56"/>
      <c r="H1554" s="218"/>
      <c r="I1554" s="218"/>
      <c r="J1554" s="218"/>
      <c r="K1554" s="218"/>
      <c r="L1554" s="218"/>
      <c r="M1554" s="218"/>
      <c r="N1554" s="218"/>
      <c r="O1554" s="218"/>
      <c r="P1554" s="218"/>
      <c r="Q1554" s="218"/>
      <c r="R1554" s="218"/>
      <c r="S1554" s="218"/>
      <c r="T1554" s="218"/>
      <c r="U1554" s="218"/>
      <c r="X1554" s="219"/>
      <c r="AA1554" s="56"/>
      <c r="AF1554" s="56"/>
      <c r="AG1554" s="14"/>
    </row>
    <row r="1555" ht="15.75" hidden="1" customHeight="1">
      <c r="B1555" s="216"/>
      <c r="C1555" s="216"/>
      <c r="D1555" s="56"/>
      <c r="E1555" s="56"/>
      <c r="F1555" s="56"/>
      <c r="H1555" s="218"/>
      <c r="I1555" s="218"/>
      <c r="J1555" s="218"/>
      <c r="K1555" s="218"/>
      <c r="L1555" s="218"/>
      <c r="M1555" s="218"/>
      <c r="N1555" s="218"/>
      <c r="O1555" s="218"/>
      <c r="P1555" s="218"/>
      <c r="Q1555" s="218"/>
      <c r="R1555" s="218"/>
      <c r="S1555" s="218"/>
      <c r="T1555" s="218"/>
      <c r="U1555" s="218"/>
      <c r="X1555" s="219"/>
      <c r="AA1555" s="56"/>
      <c r="AF1555" s="56"/>
      <c r="AG1555" s="14"/>
    </row>
    <row r="1556" ht="15.75" hidden="1" customHeight="1">
      <c r="B1556" s="216"/>
      <c r="C1556" s="216"/>
      <c r="D1556" s="56"/>
      <c r="E1556" s="56"/>
      <c r="F1556" s="56"/>
      <c r="H1556" s="218"/>
      <c r="I1556" s="218"/>
      <c r="J1556" s="218"/>
      <c r="K1556" s="218"/>
      <c r="L1556" s="218"/>
      <c r="M1556" s="218"/>
      <c r="N1556" s="218"/>
      <c r="O1556" s="218"/>
      <c r="P1556" s="218"/>
      <c r="Q1556" s="218"/>
      <c r="R1556" s="218"/>
      <c r="S1556" s="218"/>
      <c r="T1556" s="218"/>
      <c r="U1556" s="218"/>
      <c r="X1556" s="219"/>
      <c r="AA1556" s="56"/>
      <c r="AF1556" s="56"/>
      <c r="AG1556" s="14"/>
    </row>
    <row r="1557" ht="15.75" hidden="1" customHeight="1">
      <c r="B1557" s="216"/>
      <c r="C1557" s="216"/>
      <c r="D1557" s="56"/>
      <c r="E1557" s="56"/>
      <c r="F1557" s="56"/>
      <c r="H1557" s="218"/>
      <c r="I1557" s="218"/>
      <c r="J1557" s="218"/>
      <c r="K1557" s="218"/>
      <c r="L1557" s="218"/>
      <c r="M1557" s="218"/>
      <c r="N1557" s="218"/>
      <c r="O1557" s="218"/>
      <c r="P1557" s="218"/>
      <c r="Q1557" s="218"/>
      <c r="R1557" s="218"/>
      <c r="S1557" s="218"/>
      <c r="T1557" s="218"/>
      <c r="U1557" s="218"/>
      <c r="X1557" s="219"/>
      <c r="AA1557" s="56"/>
      <c r="AF1557" s="56"/>
      <c r="AG1557" s="14"/>
    </row>
    <row r="1558" ht="15.75" hidden="1" customHeight="1">
      <c r="B1558" s="216"/>
      <c r="C1558" s="216"/>
      <c r="D1558" s="56"/>
      <c r="E1558" s="56"/>
      <c r="F1558" s="56"/>
      <c r="H1558" s="218"/>
      <c r="I1558" s="218"/>
      <c r="J1558" s="218"/>
      <c r="K1558" s="218"/>
      <c r="L1558" s="218"/>
      <c r="M1558" s="218"/>
      <c r="N1558" s="218"/>
      <c r="O1558" s="218"/>
      <c r="P1558" s="218"/>
      <c r="Q1558" s="218"/>
      <c r="R1558" s="218"/>
      <c r="S1558" s="218"/>
      <c r="T1558" s="218"/>
      <c r="U1558" s="218"/>
      <c r="X1558" s="219"/>
      <c r="AA1558" s="56"/>
      <c r="AF1558" s="56"/>
      <c r="AG1558" s="14"/>
    </row>
    <row r="1559" ht="15.75" hidden="1" customHeight="1">
      <c r="B1559" s="216"/>
      <c r="C1559" s="216"/>
      <c r="D1559" s="56"/>
      <c r="E1559" s="56"/>
      <c r="F1559" s="56"/>
      <c r="H1559" s="218"/>
      <c r="I1559" s="218"/>
      <c r="J1559" s="218"/>
      <c r="K1559" s="218"/>
      <c r="L1559" s="218"/>
      <c r="M1559" s="218"/>
      <c r="N1559" s="218"/>
      <c r="O1559" s="218"/>
      <c r="P1559" s="218"/>
      <c r="Q1559" s="218"/>
      <c r="R1559" s="218"/>
      <c r="S1559" s="218"/>
      <c r="T1559" s="218"/>
      <c r="U1559" s="218"/>
      <c r="X1559" s="219"/>
      <c r="AA1559" s="56"/>
      <c r="AF1559" s="56"/>
      <c r="AG1559" s="14"/>
    </row>
    <row r="1560" ht="15.75" hidden="1" customHeight="1">
      <c r="B1560" s="216"/>
      <c r="C1560" s="216"/>
      <c r="D1560" s="56"/>
      <c r="E1560" s="56"/>
      <c r="F1560" s="56"/>
      <c r="H1560" s="218"/>
      <c r="I1560" s="218"/>
      <c r="J1560" s="218"/>
      <c r="K1560" s="218"/>
      <c r="L1560" s="218"/>
      <c r="M1560" s="218"/>
      <c r="N1560" s="218"/>
      <c r="O1560" s="218"/>
      <c r="P1560" s="218"/>
      <c r="Q1560" s="218"/>
      <c r="R1560" s="218"/>
      <c r="S1560" s="218"/>
      <c r="T1560" s="218"/>
      <c r="U1560" s="218"/>
      <c r="X1560" s="219"/>
      <c r="AA1560" s="56"/>
      <c r="AF1560" s="56"/>
      <c r="AG1560" s="14"/>
    </row>
    <row r="1561" ht="15.75" hidden="1" customHeight="1">
      <c r="B1561" s="216"/>
      <c r="C1561" s="216"/>
      <c r="D1561" s="56"/>
      <c r="E1561" s="56"/>
      <c r="F1561" s="56"/>
      <c r="H1561" s="218"/>
      <c r="I1561" s="218"/>
      <c r="J1561" s="218"/>
      <c r="K1561" s="218"/>
      <c r="L1561" s="218"/>
      <c r="M1561" s="218"/>
      <c r="N1561" s="218"/>
      <c r="O1561" s="218"/>
      <c r="P1561" s="218"/>
      <c r="Q1561" s="218"/>
      <c r="R1561" s="218"/>
      <c r="S1561" s="218"/>
      <c r="T1561" s="218"/>
      <c r="U1561" s="218"/>
      <c r="X1561" s="219"/>
      <c r="AA1561" s="56"/>
      <c r="AF1561" s="56"/>
      <c r="AG1561" s="14"/>
    </row>
    <row r="1562" ht="15.75" hidden="1" customHeight="1">
      <c r="B1562" s="216"/>
      <c r="C1562" s="216"/>
      <c r="D1562" s="56"/>
      <c r="E1562" s="56"/>
      <c r="F1562" s="56"/>
      <c r="H1562" s="218"/>
      <c r="I1562" s="218"/>
      <c r="J1562" s="218"/>
      <c r="K1562" s="218"/>
      <c r="L1562" s="218"/>
      <c r="M1562" s="218"/>
      <c r="N1562" s="218"/>
      <c r="O1562" s="218"/>
      <c r="P1562" s="218"/>
      <c r="Q1562" s="218"/>
      <c r="R1562" s="218"/>
      <c r="S1562" s="218"/>
      <c r="T1562" s="218"/>
      <c r="U1562" s="218"/>
      <c r="X1562" s="219"/>
      <c r="AA1562" s="56"/>
      <c r="AF1562" s="56"/>
      <c r="AG1562" s="14"/>
    </row>
    <row r="1563" ht="15.75" hidden="1" customHeight="1">
      <c r="B1563" s="216"/>
      <c r="C1563" s="216"/>
      <c r="D1563" s="56"/>
      <c r="E1563" s="56"/>
      <c r="F1563" s="56"/>
      <c r="H1563" s="218"/>
      <c r="I1563" s="218"/>
      <c r="J1563" s="218"/>
      <c r="K1563" s="218"/>
      <c r="L1563" s="218"/>
      <c r="M1563" s="218"/>
      <c r="N1563" s="218"/>
      <c r="O1563" s="218"/>
      <c r="P1563" s="218"/>
      <c r="Q1563" s="218"/>
      <c r="R1563" s="218"/>
      <c r="S1563" s="218"/>
      <c r="T1563" s="218"/>
      <c r="U1563" s="218"/>
      <c r="X1563" s="219"/>
      <c r="AA1563" s="56"/>
      <c r="AF1563" s="56"/>
      <c r="AG1563" s="14"/>
    </row>
    <row r="1564" ht="15.75" hidden="1" customHeight="1">
      <c r="B1564" s="216"/>
      <c r="C1564" s="216"/>
      <c r="D1564" s="56"/>
      <c r="E1564" s="56"/>
      <c r="F1564" s="56"/>
      <c r="H1564" s="218"/>
      <c r="I1564" s="218"/>
      <c r="J1564" s="218"/>
      <c r="K1564" s="218"/>
      <c r="L1564" s="218"/>
      <c r="M1564" s="218"/>
      <c r="N1564" s="218"/>
      <c r="O1564" s="218"/>
      <c r="P1564" s="218"/>
      <c r="Q1564" s="218"/>
      <c r="R1564" s="218"/>
      <c r="S1564" s="218"/>
      <c r="T1564" s="218"/>
      <c r="U1564" s="218"/>
      <c r="X1564" s="219"/>
      <c r="AA1564" s="56"/>
      <c r="AF1564" s="56"/>
      <c r="AG1564" s="14"/>
    </row>
    <row r="1565" ht="15.75" hidden="1" customHeight="1">
      <c r="B1565" s="216"/>
      <c r="C1565" s="216"/>
      <c r="D1565" s="56"/>
      <c r="E1565" s="56"/>
      <c r="F1565" s="56"/>
      <c r="H1565" s="218"/>
      <c r="I1565" s="218"/>
      <c r="J1565" s="218"/>
      <c r="K1565" s="218"/>
      <c r="L1565" s="218"/>
      <c r="M1565" s="218"/>
      <c r="N1565" s="218"/>
      <c r="O1565" s="218"/>
      <c r="P1565" s="218"/>
      <c r="Q1565" s="218"/>
      <c r="R1565" s="218"/>
      <c r="S1565" s="218"/>
      <c r="T1565" s="218"/>
      <c r="U1565" s="218"/>
      <c r="X1565" s="219"/>
      <c r="AA1565" s="56"/>
      <c r="AF1565" s="56"/>
      <c r="AG1565" s="14"/>
    </row>
    <row r="1566" ht="15.75" hidden="1" customHeight="1">
      <c r="B1566" s="216"/>
      <c r="C1566" s="216"/>
      <c r="D1566" s="56"/>
      <c r="E1566" s="56"/>
      <c r="F1566" s="56"/>
      <c r="H1566" s="218"/>
      <c r="I1566" s="218"/>
      <c r="J1566" s="218"/>
      <c r="K1566" s="218"/>
      <c r="L1566" s="218"/>
      <c r="M1566" s="218"/>
      <c r="N1566" s="218"/>
      <c r="O1566" s="218"/>
      <c r="P1566" s="218"/>
      <c r="Q1566" s="218"/>
      <c r="R1566" s="218"/>
      <c r="S1566" s="218"/>
      <c r="T1566" s="218"/>
      <c r="U1566" s="218"/>
      <c r="X1566" s="219"/>
      <c r="AA1566" s="56"/>
      <c r="AF1566" s="56"/>
      <c r="AG1566" s="14"/>
    </row>
    <row r="1567" ht="15.75" hidden="1" customHeight="1">
      <c r="B1567" s="216"/>
      <c r="C1567" s="216"/>
      <c r="D1567" s="56"/>
      <c r="E1567" s="56"/>
      <c r="F1567" s="56"/>
      <c r="H1567" s="218"/>
      <c r="I1567" s="218"/>
      <c r="J1567" s="218"/>
      <c r="K1567" s="218"/>
      <c r="L1567" s="218"/>
      <c r="M1567" s="218"/>
      <c r="N1567" s="218"/>
      <c r="O1567" s="218"/>
      <c r="P1567" s="218"/>
      <c r="Q1567" s="218"/>
      <c r="R1567" s="218"/>
      <c r="S1567" s="218"/>
      <c r="T1567" s="218"/>
      <c r="U1567" s="218"/>
      <c r="X1567" s="219"/>
      <c r="AA1567" s="56"/>
      <c r="AF1567" s="56"/>
      <c r="AG1567" s="14"/>
    </row>
    <row r="1568" ht="15.75" hidden="1" customHeight="1">
      <c r="B1568" s="216"/>
      <c r="C1568" s="216"/>
      <c r="D1568" s="56"/>
      <c r="E1568" s="56"/>
      <c r="F1568" s="56"/>
      <c r="H1568" s="218"/>
      <c r="I1568" s="218"/>
      <c r="J1568" s="218"/>
      <c r="K1568" s="218"/>
      <c r="L1568" s="218"/>
      <c r="M1568" s="218"/>
      <c r="N1568" s="218"/>
      <c r="O1568" s="218"/>
      <c r="P1568" s="218"/>
      <c r="Q1568" s="218"/>
      <c r="R1568" s="218"/>
      <c r="S1568" s="218"/>
      <c r="T1568" s="218"/>
      <c r="U1568" s="218"/>
      <c r="X1568" s="219"/>
      <c r="AA1568" s="56"/>
      <c r="AF1568" s="56"/>
      <c r="AG1568" s="14"/>
    </row>
    <row r="1569" ht="15.75" hidden="1" customHeight="1">
      <c r="B1569" s="216"/>
      <c r="C1569" s="216"/>
      <c r="D1569" s="56"/>
      <c r="E1569" s="56"/>
      <c r="F1569" s="56"/>
      <c r="H1569" s="218"/>
      <c r="I1569" s="218"/>
      <c r="J1569" s="218"/>
      <c r="K1569" s="218"/>
      <c r="L1569" s="218"/>
      <c r="M1569" s="218"/>
      <c r="N1569" s="218"/>
      <c r="O1569" s="218"/>
      <c r="P1569" s="218"/>
      <c r="Q1569" s="218"/>
      <c r="R1569" s="218"/>
      <c r="S1569" s="218"/>
      <c r="T1569" s="218"/>
      <c r="U1569" s="218"/>
      <c r="X1569" s="219"/>
      <c r="AA1569" s="56"/>
      <c r="AF1569" s="56"/>
      <c r="AG1569" s="14"/>
    </row>
    <row r="1570" ht="15.75" hidden="1" customHeight="1">
      <c r="B1570" s="216"/>
      <c r="C1570" s="216"/>
      <c r="D1570" s="56"/>
      <c r="E1570" s="56"/>
      <c r="F1570" s="56"/>
      <c r="H1570" s="218"/>
      <c r="I1570" s="218"/>
      <c r="J1570" s="218"/>
      <c r="K1570" s="218"/>
      <c r="L1570" s="218"/>
      <c r="M1570" s="218"/>
      <c r="N1570" s="218"/>
      <c r="O1570" s="218"/>
      <c r="P1570" s="218"/>
      <c r="Q1570" s="218"/>
      <c r="R1570" s="218"/>
      <c r="S1570" s="218"/>
      <c r="T1570" s="218"/>
      <c r="U1570" s="218"/>
      <c r="X1570" s="219"/>
      <c r="AA1570" s="56"/>
      <c r="AF1570" s="56"/>
      <c r="AG1570" s="14"/>
    </row>
    <row r="1571" ht="15.75" hidden="1" customHeight="1">
      <c r="B1571" s="216"/>
      <c r="C1571" s="216"/>
      <c r="D1571" s="56"/>
      <c r="E1571" s="56"/>
      <c r="F1571" s="56"/>
      <c r="H1571" s="218"/>
      <c r="I1571" s="218"/>
      <c r="J1571" s="218"/>
      <c r="K1571" s="218"/>
      <c r="L1571" s="218"/>
      <c r="M1571" s="218"/>
      <c r="N1571" s="218"/>
      <c r="O1571" s="218"/>
      <c r="P1571" s="218"/>
      <c r="Q1571" s="218"/>
      <c r="R1571" s="218"/>
      <c r="S1571" s="218"/>
      <c r="T1571" s="218"/>
      <c r="U1571" s="218"/>
      <c r="X1571" s="219"/>
      <c r="AA1571" s="56"/>
      <c r="AF1571" s="56"/>
      <c r="AG1571" s="14"/>
    </row>
    <row r="1572" ht="15.75" hidden="1" customHeight="1">
      <c r="B1572" s="216"/>
      <c r="C1572" s="216"/>
      <c r="D1572" s="56"/>
      <c r="E1572" s="56"/>
      <c r="F1572" s="56"/>
      <c r="H1572" s="218"/>
      <c r="I1572" s="218"/>
      <c r="J1572" s="218"/>
      <c r="K1572" s="218"/>
      <c r="L1572" s="218"/>
      <c r="M1572" s="218"/>
      <c r="N1572" s="218"/>
      <c r="O1572" s="218"/>
      <c r="P1572" s="218"/>
      <c r="Q1572" s="218"/>
      <c r="R1572" s="218"/>
      <c r="S1572" s="218"/>
      <c r="T1572" s="218"/>
      <c r="U1572" s="218"/>
      <c r="X1572" s="219"/>
      <c r="AA1572" s="56"/>
      <c r="AF1572" s="56"/>
      <c r="AG1572" s="14"/>
    </row>
    <row r="1573" ht="15.75" hidden="1" customHeight="1">
      <c r="B1573" s="216"/>
      <c r="C1573" s="216"/>
      <c r="D1573" s="56"/>
      <c r="E1573" s="56"/>
      <c r="F1573" s="56"/>
      <c r="H1573" s="218"/>
      <c r="I1573" s="218"/>
      <c r="J1573" s="218"/>
      <c r="K1573" s="218"/>
      <c r="L1573" s="218"/>
      <c r="M1573" s="218"/>
      <c r="N1573" s="218"/>
      <c r="O1573" s="218"/>
      <c r="P1573" s="218"/>
      <c r="Q1573" s="218"/>
      <c r="R1573" s="218"/>
      <c r="S1573" s="218"/>
      <c r="T1573" s="218"/>
      <c r="U1573" s="218"/>
      <c r="X1573" s="219"/>
      <c r="AA1573" s="56"/>
      <c r="AF1573" s="56"/>
      <c r="AG1573" s="14"/>
    </row>
    <row r="1574" ht="15.75" hidden="1" customHeight="1">
      <c r="B1574" s="216"/>
      <c r="C1574" s="216"/>
      <c r="D1574" s="56"/>
      <c r="E1574" s="56"/>
      <c r="F1574" s="56"/>
      <c r="H1574" s="218"/>
      <c r="I1574" s="218"/>
      <c r="J1574" s="218"/>
      <c r="K1574" s="218"/>
      <c r="L1574" s="218"/>
      <c r="M1574" s="218"/>
      <c r="N1574" s="218"/>
      <c r="O1574" s="218"/>
      <c r="P1574" s="218"/>
      <c r="Q1574" s="218"/>
      <c r="R1574" s="218"/>
      <c r="S1574" s="218"/>
      <c r="T1574" s="218"/>
      <c r="U1574" s="218"/>
      <c r="X1574" s="219"/>
      <c r="AA1574" s="56"/>
      <c r="AF1574" s="56"/>
      <c r="AG1574" s="14"/>
    </row>
    <row r="1575" ht="15.75" hidden="1" customHeight="1">
      <c r="B1575" s="216"/>
      <c r="C1575" s="216"/>
      <c r="D1575" s="56"/>
      <c r="E1575" s="56"/>
      <c r="F1575" s="56"/>
      <c r="H1575" s="218"/>
      <c r="I1575" s="218"/>
      <c r="J1575" s="218"/>
      <c r="K1575" s="218"/>
      <c r="L1575" s="218"/>
      <c r="M1575" s="218"/>
      <c r="N1575" s="218"/>
      <c r="O1575" s="218"/>
      <c r="P1575" s="218"/>
      <c r="Q1575" s="218"/>
      <c r="R1575" s="218"/>
      <c r="S1575" s="218"/>
      <c r="T1575" s="218"/>
      <c r="U1575" s="218"/>
      <c r="X1575" s="219"/>
      <c r="AA1575" s="56"/>
      <c r="AF1575" s="56"/>
      <c r="AG1575" s="14"/>
    </row>
    <row r="1576" ht="15.75" hidden="1" customHeight="1">
      <c r="B1576" s="216"/>
      <c r="C1576" s="216"/>
      <c r="D1576" s="56"/>
      <c r="E1576" s="56"/>
      <c r="F1576" s="56"/>
      <c r="H1576" s="218"/>
      <c r="I1576" s="218"/>
      <c r="J1576" s="218"/>
      <c r="K1576" s="218"/>
      <c r="L1576" s="218"/>
      <c r="M1576" s="218"/>
      <c r="N1576" s="218"/>
      <c r="O1576" s="218"/>
      <c r="P1576" s="218"/>
      <c r="Q1576" s="218"/>
      <c r="R1576" s="218"/>
      <c r="S1576" s="218"/>
      <c r="T1576" s="218"/>
      <c r="U1576" s="218"/>
      <c r="X1576" s="219"/>
      <c r="AA1576" s="56"/>
      <c r="AF1576" s="56"/>
      <c r="AG1576" s="14"/>
    </row>
    <row r="1577" ht="15.75" hidden="1" customHeight="1">
      <c r="B1577" s="216"/>
      <c r="C1577" s="216"/>
      <c r="D1577" s="56"/>
      <c r="E1577" s="56"/>
      <c r="F1577" s="56"/>
      <c r="H1577" s="218"/>
      <c r="I1577" s="218"/>
      <c r="J1577" s="218"/>
      <c r="K1577" s="218"/>
      <c r="L1577" s="218"/>
      <c r="M1577" s="218"/>
      <c r="N1577" s="218"/>
      <c r="O1577" s="218"/>
      <c r="P1577" s="218"/>
      <c r="Q1577" s="218"/>
      <c r="R1577" s="218"/>
      <c r="S1577" s="218"/>
      <c r="T1577" s="218"/>
      <c r="U1577" s="218"/>
      <c r="X1577" s="219"/>
      <c r="AA1577" s="56"/>
      <c r="AF1577" s="56"/>
      <c r="AG1577" s="14"/>
    </row>
    <row r="1578" ht="15.75" hidden="1" customHeight="1">
      <c r="B1578" s="216"/>
      <c r="C1578" s="216"/>
      <c r="D1578" s="56"/>
      <c r="E1578" s="56"/>
      <c r="F1578" s="56"/>
      <c r="H1578" s="218"/>
      <c r="I1578" s="218"/>
      <c r="J1578" s="218"/>
      <c r="K1578" s="218"/>
      <c r="L1578" s="218"/>
      <c r="M1578" s="218"/>
      <c r="N1578" s="218"/>
      <c r="O1578" s="218"/>
      <c r="P1578" s="218"/>
      <c r="Q1578" s="218"/>
      <c r="R1578" s="218"/>
      <c r="S1578" s="218"/>
      <c r="T1578" s="218"/>
      <c r="U1578" s="218"/>
      <c r="X1578" s="219"/>
      <c r="AA1578" s="56"/>
      <c r="AF1578" s="56"/>
      <c r="AG1578" s="14"/>
    </row>
    <row r="1579" ht="15.75" hidden="1" customHeight="1">
      <c r="B1579" s="216"/>
      <c r="C1579" s="216"/>
      <c r="D1579" s="56"/>
      <c r="E1579" s="56"/>
      <c r="F1579" s="56"/>
      <c r="H1579" s="218"/>
      <c r="I1579" s="218"/>
      <c r="J1579" s="218"/>
      <c r="K1579" s="218"/>
      <c r="L1579" s="218"/>
      <c r="M1579" s="218"/>
      <c r="N1579" s="218"/>
      <c r="O1579" s="218"/>
      <c r="P1579" s="218"/>
      <c r="Q1579" s="218"/>
      <c r="R1579" s="218"/>
      <c r="S1579" s="218"/>
      <c r="T1579" s="218"/>
      <c r="U1579" s="218"/>
      <c r="X1579" s="219"/>
      <c r="AA1579" s="56"/>
      <c r="AF1579" s="56"/>
      <c r="AG1579" s="14"/>
    </row>
    <row r="1580" ht="15.75" hidden="1" customHeight="1">
      <c r="B1580" s="216"/>
      <c r="C1580" s="216"/>
      <c r="D1580" s="56"/>
      <c r="E1580" s="56"/>
      <c r="F1580" s="56"/>
      <c r="H1580" s="218"/>
      <c r="I1580" s="218"/>
      <c r="J1580" s="218"/>
      <c r="K1580" s="218"/>
      <c r="L1580" s="218"/>
      <c r="M1580" s="218"/>
      <c r="N1580" s="218"/>
      <c r="O1580" s="218"/>
      <c r="P1580" s="218"/>
      <c r="Q1580" s="218"/>
      <c r="R1580" s="218"/>
      <c r="S1580" s="218"/>
      <c r="T1580" s="218"/>
      <c r="U1580" s="218"/>
      <c r="X1580" s="219"/>
      <c r="AA1580" s="56"/>
      <c r="AF1580" s="56"/>
      <c r="AG1580" s="14"/>
    </row>
    <row r="1581" ht="15.75" hidden="1" customHeight="1">
      <c r="B1581" s="216"/>
      <c r="C1581" s="216"/>
      <c r="D1581" s="56"/>
      <c r="E1581" s="56"/>
      <c r="F1581" s="56"/>
      <c r="H1581" s="218"/>
      <c r="I1581" s="218"/>
      <c r="J1581" s="218"/>
      <c r="K1581" s="218"/>
      <c r="L1581" s="218"/>
      <c r="M1581" s="218"/>
      <c r="N1581" s="218"/>
      <c r="O1581" s="218"/>
      <c r="P1581" s="218"/>
      <c r="Q1581" s="218"/>
      <c r="R1581" s="218"/>
      <c r="S1581" s="218"/>
      <c r="T1581" s="218"/>
      <c r="U1581" s="218"/>
      <c r="X1581" s="219"/>
      <c r="AA1581" s="56"/>
      <c r="AF1581" s="56"/>
      <c r="AG1581" s="14"/>
    </row>
    <row r="1582" ht="15.75" hidden="1" customHeight="1">
      <c r="B1582" s="216"/>
      <c r="C1582" s="216"/>
      <c r="D1582" s="56"/>
      <c r="E1582" s="56"/>
      <c r="F1582" s="56"/>
      <c r="H1582" s="218"/>
      <c r="I1582" s="218"/>
      <c r="J1582" s="218"/>
      <c r="K1582" s="218"/>
      <c r="L1582" s="218"/>
      <c r="M1582" s="218"/>
      <c r="N1582" s="218"/>
      <c r="O1582" s="218"/>
      <c r="P1582" s="218"/>
      <c r="Q1582" s="218"/>
      <c r="R1582" s="218"/>
      <c r="S1582" s="218"/>
      <c r="T1582" s="218"/>
      <c r="U1582" s="218"/>
      <c r="X1582" s="219"/>
      <c r="AA1582" s="56"/>
      <c r="AF1582" s="56"/>
      <c r="AG1582" s="14"/>
    </row>
    <row r="1583" ht="15.75" hidden="1" customHeight="1">
      <c r="B1583" s="216"/>
      <c r="C1583" s="216"/>
      <c r="D1583" s="56"/>
      <c r="E1583" s="56"/>
      <c r="F1583" s="56"/>
      <c r="H1583" s="218"/>
      <c r="I1583" s="218"/>
      <c r="J1583" s="218"/>
      <c r="K1583" s="218"/>
      <c r="L1583" s="218"/>
      <c r="M1583" s="218"/>
      <c r="N1583" s="218"/>
      <c r="O1583" s="218"/>
      <c r="P1583" s="218"/>
      <c r="Q1583" s="218"/>
      <c r="R1583" s="218"/>
      <c r="S1583" s="218"/>
      <c r="T1583" s="218"/>
      <c r="U1583" s="218"/>
      <c r="X1583" s="219"/>
      <c r="AA1583" s="56"/>
      <c r="AF1583" s="56"/>
      <c r="AG1583" s="14"/>
    </row>
    <row r="1584" ht="15.75" hidden="1" customHeight="1">
      <c r="B1584" s="216"/>
      <c r="C1584" s="216"/>
      <c r="D1584" s="56"/>
      <c r="E1584" s="56"/>
      <c r="F1584" s="56"/>
      <c r="H1584" s="218"/>
      <c r="I1584" s="218"/>
      <c r="J1584" s="218"/>
      <c r="K1584" s="218"/>
      <c r="L1584" s="218"/>
      <c r="M1584" s="218"/>
      <c r="N1584" s="218"/>
      <c r="O1584" s="218"/>
      <c r="P1584" s="218"/>
      <c r="Q1584" s="218"/>
      <c r="R1584" s="218"/>
      <c r="S1584" s="218"/>
      <c r="T1584" s="218"/>
      <c r="U1584" s="218"/>
      <c r="X1584" s="219"/>
      <c r="AA1584" s="56"/>
      <c r="AF1584" s="56"/>
      <c r="AG1584" s="14"/>
    </row>
    <row r="1585" ht="15.75" hidden="1" customHeight="1">
      <c r="B1585" s="216"/>
      <c r="C1585" s="216"/>
      <c r="D1585" s="56"/>
      <c r="E1585" s="56"/>
      <c r="F1585" s="56"/>
      <c r="H1585" s="218"/>
      <c r="I1585" s="218"/>
      <c r="J1585" s="218"/>
      <c r="K1585" s="218"/>
      <c r="L1585" s="218"/>
      <c r="M1585" s="218"/>
      <c r="N1585" s="218"/>
      <c r="O1585" s="218"/>
      <c r="P1585" s="218"/>
      <c r="Q1585" s="218"/>
      <c r="R1585" s="218"/>
      <c r="S1585" s="218"/>
      <c r="T1585" s="218"/>
      <c r="U1585" s="218"/>
      <c r="X1585" s="219"/>
      <c r="AA1585" s="56"/>
      <c r="AF1585" s="56"/>
      <c r="AG1585" s="14"/>
    </row>
    <row r="1586" ht="15.75" hidden="1" customHeight="1">
      <c r="B1586" s="216"/>
      <c r="C1586" s="216"/>
      <c r="D1586" s="56"/>
      <c r="E1586" s="56"/>
      <c r="F1586" s="56"/>
      <c r="H1586" s="218"/>
      <c r="I1586" s="218"/>
      <c r="J1586" s="218"/>
      <c r="K1586" s="218"/>
      <c r="L1586" s="218"/>
      <c r="M1586" s="218"/>
      <c r="N1586" s="218"/>
      <c r="O1586" s="218"/>
      <c r="P1586" s="218"/>
      <c r="Q1586" s="218"/>
      <c r="R1586" s="218"/>
      <c r="S1586" s="218"/>
      <c r="T1586" s="218"/>
      <c r="U1586" s="218"/>
      <c r="X1586" s="219"/>
      <c r="AA1586" s="56"/>
      <c r="AF1586" s="56"/>
      <c r="AG1586" s="14"/>
    </row>
    <row r="1587" ht="15.75" hidden="1" customHeight="1">
      <c r="B1587" s="216"/>
      <c r="C1587" s="216"/>
      <c r="D1587" s="56"/>
      <c r="E1587" s="56"/>
      <c r="F1587" s="56"/>
      <c r="H1587" s="218"/>
      <c r="I1587" s="218"/>
      <c r="J1587" s="218"/>
      <c r="K1587" s="218"/>
      <c r="L1587" s="218"/>
      <c r="M1587" s="218"/>
      <c r="N1587" s="218"/>
      <c r="O1587" s="218"/>
      <c r="P1587" s="218"/>
      <c r="Q1587" s="218"/>
      <c r="R1587" s="218"/>
      <c r="S1587" s="218"/>
      <c r="T1587" s="218"/>
      <c r="U1587" s="218"/>
      <c r="X1587" s="219"/>
      <c r="AA1587" s="56"/>
      <c r="AF1587" s="56"/>
      <c r="AG1587" s="14"/>
    </row>
    <row r="1588" ht="15.75" hidden="1" customHeight="1">
      <c r="B1588" s="216"/>
      <c r="C1588" s="216"/>
      <c r="D1588" s="56"/>
      <c r="E1588" s="56"/>
      <c r="F1588" s="56"/>
      <c r="H1588" s="218"/>
      <c r="I1588" s="218"/>
      <c r="J1588" s="218"/>
      <c r="K1588" s="218"/>
      <c r="L1588" s="218"/>
      <c r="M1588" s="218"/>
      <c r="N1588" s="218"/>
      <c r="O1588" s="218"/>
      <c r="P1588" s="218"/>
      <c r="Q1588" s="218"/>
      <c r="R1588" s="218"/>
      <c r="S1588" s="218"/>
      <c r="T1588" s="218"/>
      <c r="U1588" s="218"/>
      <c r="X1588" s="219"/>
      <c r="AA1588" s="56"/>
      <c r="AF1588" s="56"/>
      <c r="AG1588" s="14"/>
    </row>
    <row r="1589" ht="15.75" hidden="1" customHeight="1">
      <c r="B1589" s="216"/>
      <c r="C1589" s="216"/>
      <c r="D1589" s="56"/>
      <c r="E1589" s="56"/>
      <c r="F1589" s="56"/>
      <c r="H1589" s="218"/>
      <c r="I1589" s="218"/>
      <c r="J1589" s="218"/>
      <c r="K1589" s="218"/>
      <c r="L1589" s="218"/>
      <c r="M1589" s="218"/>
      <c r="N1589" s="218"/>
      <c r="O1589" s="218"/>
      <c r="P1589" s="218"/>
      <c r="Q1589" s="218"/>
      <c r="R1589" s="218"/>
      <c r="S1589" s="218"/>
      <c r="T1589" s="218"/>
      <c r="U1589" s="218"/>
      <c r="X1589" s="219"/>
      <c r="AA1589" s="56"/>
      <c r="AF1589" s="56"/>
      <c r="AG1589" s="14"/>
    </row>
    <row r="1590" ht="15.75" hidden="1" customHeight="1">
      <c r="B1590" s="216"/>
      <c r="C1590" s="216"/>
      <c r="D1590" s="56"/>
      <c r="E1590" s="56"/>
      <c r="F1590" s="56"/>
      <c r="H1590" s="218"/>
      <c r="I1590" s="218"/>
      <c r="J1590" s="218"/>
      <c r="K1590" s="218"/>
      <c r="L1590" s="218"/>
      <c r="M1590" s="218"/>
      <c r="N1590" s="218"/>
      <c r="O1590" s="218"/>
      <c r="P1590" s="218"/>
      <c r="Q1590" s="218"/>
      <c r="R1590" s="218"/>
      <c r="S1590" s="218"/>
      <c r="T1590" s="218"/>
      <c r="U1590" s="218"/>
      <c r="X1590" s="219"/>
      <c r="AA1590" s="56"/>
      <c r="AF1590" s="56"/>
      <c r="AG1590" s="14"/>
    </row>
    <row r="1591" ht="15.75" hidden="1" customHeight="1">
      <c r="B1591" s="216"/>
      <c r="C1591" s="216"/>
      <c r="D1591" s="56"/>
      <c r="E1591" s="56"/>
      <c r="F1591" s="56"/>
      <c r="H1591" s="218"/>
      <c r="I1591" s="218"/>
      <c r="J1591" s="218"/>
      <c r="K1591" s="218"/>
      <c r="L1591" s="218"/>
      <c r="M1591" s="218"/>
      <c r="N1591" s="218"/>
      <c r="O1591" s="218"/>
      <c r="P1591" s="218"/>
      <c r="Q1591" s="218"/>
      <c r="R1591" s="218"/>
      <c r="S1591" s="218"/>
      <c r="T1591" s="218"/>
      <c r="U1591" s="218"/>
      <c r="X1591" s="219"/>
      <c r="AA1591" s="56"/>
      <c r="AF1591" s="56"/>
      <c r="AG1591" s="14"/>
    </row>
    <row r="1592" ht="15.75" hidden="1" customHeight="1">
      <c r="B1592" s="216"/>
      <c r="C1592" s="216"/>
      <c r="D1592" s="56"/>
      <c r="E1592" s="56"/>
      <c r="F1592" s="56"/>
      <c r="H1592" s="218"/>
      <c r="I1592" s="218"/>
      <c r="J1592" s="218"/>
      <c r="K1592" s="218"/>
      <c r="L1592" s="218"/>
      <c r="M1592" s="218"/>
      <c r="N1592" s="218"/>
      <c r="O1592" s="218"/>
      <c r="P1592" s="218"/>
      <c r="Q1592" s="218"/>
      <c r="R1592" s="218"/>
      <c r="S1592" s="218"/>
      <c r="T1592" s="218"/>
      <c r="U1592" s="218"/>
      <c r="X1592" s="219"/>
      <c r="AA1592" s="56"/>
      <c r="AF1592" s="56"/>
      <c r="AG1592" s="14"/>
    </row>
    <row r="1593" ht="15.75" hidden="1" customHeight="1">
      <c r="B1593" s="216"/>
      <c r="C1593" s="216"/>
      <c r="D1593" s="56"/>
      <c r="E1593" s="56"/>
      <c r="F1593" s="56"/>
      <c r="H1593" s="218"/>
      <c r="I1593" s="218"/>
      <c r="J1593" s="218"/>
      <c r="K1593" s="218"/>
      <c r="L1593" s="218"/>
      <c r="M1593" s="218"/>
      <c r="N1593" s="218"/>
      <c r="O1593" s="218"/>
      <c r="P1593" s="218"/>
      <c r="Q1593" s="218"/>
      <c r="R1593" s="218"/>
      <c r="S1593" s="218"/>
      <c r="T1593" s="218"/>
      <c r="U1593" s="218"/>
      <c r="X1593" s="219"/>
      <c r="AA1593" s="56"/>
      <c r="AF1593" s="56"/>
      <c r="AG1593" s="14"/>
    </row>
    <row r="1594" ht="15.75" hidden="1" customHeight="1">
      <c r="B1594" s="216"/>
      <c r="C1594" s="216"/>
      <c r="D1594" s="56"/>
      <c r="E1594" s="56"/>
      <c r="F1594" s="56"/>
      <c r="H1594" s="218"/>
      <c r="I1594" s="218"/>
      <c r="J1594" s="218"/>
      <c r="K1594" s="218"/>
      <c r="L1594" s="218"/>
      <c r="M1594" s="218"/>
      <c r="N1594" s="218"/>
      <c r="O1594" s="218"/>
      <c r="P1594" s="218"/>
      <c r="Q1594" s="218"/>
      <c r="R1594" s="218"/>
      <c r="S1594" s="218"/>
      <c r="T1594" s="218"/>
      <c r="U1594" s="218"/>
      <c r="X1594" s="219"/>
      <c r="AA1594" s="56"/>
      <c r="AF1594" s="56"/>
      <c r="AG1594" s="14"/>
    </row>
    <row r="1595" ht="15.75" hidden="1" customHeight="1">
      <c r="B1595" s="216"/>
      <c r="C1595" s="216"/>
      <c r="D1595" s="56"/>
      <c r="E1595" s="56"/>
      <c r="F1595" s="56"/>
      <c r="H1595" s="218"/>
      <c r="I1595" s="218"/>
      <c r="J1595" s="218"/>
      <c r="K1595" s="218"/>
      <c r="L1595" s="218"/>
      <c r="M1595" s="218"/>
      <c r="N1595" s="218"/>
      <c r="O1595" s="218"/>
      <c r="P1595" s="218"/>
      <c r="Q1595" s="218"/>
      <c r="R1595" s="218"/>
      <c r="S1595" s="218"/>
      <c r="T1595" s="218"/>
      <c r="U1595" s="218"/>
      <c r="X1595" s="219"/>
      <c r="AA1595" s="56"/>
      <c r="AF1595" s="56"/>
      <c r="AG1595" s="14"/>
    </row>
    <row r="1596" ht="15.75" hidden="1" customHeight="1">
      <c r="B1596" s="216"/>
      <c r="C1596" s="216"/>
      <c r="D1596" s="56"/>
      <c r="E1596" s="56"/>
      <c r="F1596" s="56"/>
      <c r="H1596" s="218"/>
      <c r="I1596" s="218"/>
      <c r="J1596" s="218"/>
      <c r="K1596" s="218"/>
      <c r="L1596" s="218"/>
      <c r="M1596" s="218"/>
      <c r="N1596" s="218"/>
      <c r="O1596" s="218"/>
      <c r="P1596" s="218"/>
      <c r="Q1596" s="218"/>
      <c r="R1596" s="218"/>
      <c r="S1596" s="218"/>
      <c r="T1596" s="218"/>
      <c r="U1596" s="218"/>
      <c r="X1596" s="219"/>
      <c r="AA1596" s="56"/>
      <c r="AF1596" s="56"/>
      <c r="AG1596" s="14"/>
    </row>
    <row r="1597" ht="15.75" hidden="1" customHeight="1">
      <c r="B1597" s="216"/>
      <c r="C1597" s="216"/>
      <c r="D1597" s="56"/>
      <c r="E1597" s="56"/>
      <c r="F1597" s="56"/>
      <c r="H1597" s="218"/>
      <c r="I1597" s="218"/>
      <c r="J1597" s="218"/>
      <c r="K1597" s="218"/>
      <c r="L1597" s="218"/>
      <c r="M1597" s="218"/>
      <c r="N1597" s="218"/>
      <c r="O1597" s="218"/>
      <c r="P1597" s="218"/>
      <c r="Q1597" s="218"/>
      <c r="R1597" s="218"/>
      <c r="S1597" s="218"/>
      <c r="T1597" s="218"/>
      <c r="U1597" s="218"/>
      <c r="X1597" s="219"/>
      <c r="AA1597" s="56"/>
      <c r="AF1597" s="56"/>
      <c r="AG1597" s="14"/>
    </row>
    <row r="1598" ht="15.75" hidden="1" customHeight="1">
      <c r="B1598" s="216"/>
      <c r="C1598" s="216"/>
      <c r="D1598" s="56"/>
      <c r="E1598" s="56"/>
      <c r="F1598" s="56"/>
      <c r="H1598" s="218"/>
      <c r="I1598" s="218"/>
      <c r="J1598" s="218"/>
      <c r="K1598" s="218"/>
      <c r="L1598" s="218"/>
      <c r="M1598" s="218"/>
      <c r="N1598" s="218"/>
      <c r="O1598" s="218"/>
      <c r="P1598" s="218"/>
      <c r="Q1598" s="218"/>
      <c r="R1598" s="218"/>
      <c r="S1598" s="218"/>
      <c r="T1598" s="218"/>
      <c r="U1598" s="218"/>
      <c r="X1598" s="219"/>
      <c r="AA1598" s="56"/>
      <c r="AF1598" s="56"/>
      <c r="AG1598" s="14"/>
    </row>
    <row r="1599" ht="15.75" hidden="1" customHeight="1">
      <c r="B1599" s="216"/>
      <c r="C1599" s="216"/>
      <c r="D1599" s="56"/>
      <c r="E1599" s="56"/>
      <c r="F1599" s="56"/>
      <c r="H1599" s="218"/>
      <c r="I1599" s="218"/>
      <c r="J1599" s="218"/>
      <c r="K1599" s="218"/>
      <c r="L1599" s="218"/>
      <c r="M1599" s="218"/>
      <c r="N1599" s="218"/>
      <c r="O1599" s="218"/>
      <c r="P1599" s="218"/>
      <c r="Q1599" s="218"/>
      <c r="R1599" s="218"/>
      <c r="S1599" s="218"/>
      <c r="T1599" s="218"/>
      <c r="U1599" s="218"/>
      <c r="X1599" s="219"/>
      <c r="AA1599" s="56"/>
      <c r="AF1599" s="56"/>
      <c r="AG1599" s="14"/>
    </row>
    <row r="1600" ht="15.75" hidden="1" customHeight="1">
      <c r="B1600" s="216"/>
      <c r="C1600" s="216"/>
      <c r="D1600" s="56"/>
      <c r="E1600" s="56"/>
      <c r="F1600" s="56"/>
      <c r="H1600" s="218"/>
      <c r="I1600" s="218"/>
      <c r="J1600" s="218"/>
      <c r="K1600" s="218"/>
      <c r="L1600" s="218"/>
      <c r="M1600" s="218"/>
      <c r="N1600" s="218"/>
      <c r="O1600" s="218"/>
      <c r="P1600" s="218"/>
      <c r="Q1600" s="218"/>
      <c r="R1600" s="218"/>
      <c r="S1600" s="218"/>
      <c r="T1600" s="218"/>
      <c r="U1600" s="218"/>
      <c r="X1600" s="219"/>
      <c r="AA1600" s="56"/>
      <c r="AF1600" s="56"/>
      <c r="AG1600" s="14"/>
    </row>
    <row r="1601" ht="15.75" hidden="1" customHeight="1">
      <c r="B1601" s="216"/>
      <c r="C1601" s="216"/>
      <c r="D1601" s="56"/>
      <c r="E1601" s="56"/>
      <c r="F1601" s="56"/>
      <c r="H1601" s="218"/>
      <c r="I1601" s="218"/>
      <c r="J1601" s="218"/>
      <c r="K1601" s="218"/>
      <c r="L1601" s="218"/>
      <c r="M1601" s="218"/>
      <c r="N1601" s="218"/>
      <c r="O1601" s="218"/>
      <c r="P1601" s="218"/>
      <c r="Q1601" s="218"/>
      <c r="R1601" s="218"/>
      <c r="S1601" s="218"/>
      <c r="T1601" s="218"/>
      <c r="U1601" s="218"/>
      <c r="X1601" s="219"/>
      <c r="AA1601" s="56"/>
      <c r="AF1601" s="56"/>
      <c r="AG1601" s="14"/>
    </row>
    <row r="1602" ht="15.75" hidden="1" customHeight="1">
      <c r="B1602" s="216"/>
      <c r="C1602" s="216"/>
      <c r="D1602" s="56"/>
      <c r="E1602" s="56"/>
      <c r="F1602" s="56"/>
      <c r="H1602" s="218"/>
      <c r="I1602" s="218"/>
      <c r="J1602" s="218"/>
      <c r="K1602" s="218"/>
      <c r="L1602" s="218"/>
      <c r="M1602" s="218"/>
      <c r="N1602" s="218"/>
      <c r="O1602" s="218"/>
      <c r="P1602" s="218"/>
      <c r="Q1602" s="218"/>
      <c r="R1602" s="218"/>
      <c r="S1602" s="218"/>
      <c r="T1602" s="218"/>
      <c r="U1602" s="218"/>
      <c r="X1602" s="219"/>
      <c r="AA1602" s="56"/>
      <c r="AF1602" s="56"/>
      <c r="AG1602" s="14"/>
    </row>
    <row r="1603" ht="15.75" hidden="1" customHeight="1">
      <c r="B1603" s="216"/>
      <c r="C1603" s="216"/>
      <c r="D1603" s="56"/>
      <c r="E1603" s="56"/>
      <c r="F1603" s="56"/>
      <c r="H1603" s="218"/>
      <c r="I1603" s="218"/>
      <c r="J1603" s="218"/>
      <c r="K1603" s="218"/>
      <c r="L1603" s="218"/>
      <c r="M1603" s="218"/>
      <c r="N1603" s="218"/>
      <c r="O1603" s="218"/>
      <c r="P1603" s="218"/>
      <c r="Q1603" s="218"/>
      <c r="R1603" s="218"/>
      <c r="S1603" s="218"/>
      <c r="T1603" s="218"/>
      <c r="U1603" s="218"/>
      <c r="X1603" s="219"/>
      <c r="AA1603" s="56"/>
      <c r="AF1603" s="56"/>
      <c r="AG1603" s="14"/>
    </row>
    <row r="1604" ht="15.75" hidden="1" customHeight="1">
      <c r="B1604" s="216"/>
      <c r="C1604" s="216"/>
      <c r="D1604" s="56"/>
      <c r="E1604" s="56"/>
      <c r="F1604" s="56"/>
      <c r="H1604" s="218"/>
      <c r="I1604" s="218"/>
      <c r="J1604" s="218"/>
      <c r="K1604" s="218"/>
      <c r="L1604" s="218"/>
      <c r="M1604" s="218"/>
      <c r="N1604" s="218"/>
      <c r="O1604" s="218"/>
      <c r="P1604" s="218"/>
      <c r="Q1604" s="218"/>
      <c r="R1604" s="218"/>
      <c r="S1604" s="218"/>
      <c r="T1604" s="218"/>
      <c r="U1604" s="218"/>
      <c r="X1604" s="219"/>
      <c r="AA1604" s="56"/>
      <c r="AF1604" s="56"/>
      <c r="AG1604" s="14"/>
    </row>
    <row r="1605" ht="15.75" hidden="1" customHeight="1">
      <c r="B1605" s="216"/>
      <c r="C1605" s="216"/>
      <c r="D1605" s="56"/>
      <c r="E1605" s="56"/>
      <c r="F1605" s="56"/>
      <c r="H1605" s="218"/>
      <c r="I1605" s="218"/>
      <c r="J1605" s="218"/>
      <c r="K1605" s="218"/>
      <c r="L1605" s="218"/>
      <c r="M1605" s="218"/>
      <c r="N1605" s="218"/>
      <c r="O1605" s="218"/>
      <c r="P1605" s="218"/>
      <c r="Q1605" s="218"/>
      <c r="R1605" s="218"/>
      <c r="S1605" s="218"/>
      <c r="T1605" s="218"/>
      <c r="U1605" s="218"/>
      <c r="X1605" s="219"/>
      <c r="AA1605" s="56"/>
      <c r="AF1605" s="56"/>
      <c r="AG1605" s="14"/>
    </row>
    <row r="1606" ht="15.75" hidden="1" customHeight="1">
      <c r="B1606" s="216"/>
      <c r="C1606" s="216"/>
      <c r="D1606" s="56"/>
      <c r="E1606" s="56"/>
      <c r="F1606" s="56"/>
      <c r="H1606" s="218"/>
      <c r="I1606" s="218"/>
      <c r="J1606" s="218"/>
      <c r="K1606" s="218"/>
      <c r="L1606" s="218"/>
      <c r="M1606" s="218"/>
      <c r="N1606" s="218"/>
      <c r="O1606" s="218"/>
      <c r="P1606" s="218"/>
      <c r="Q1606" s="218"/>
      <c r="R1606" s="218"/>
      <c r="S1606" s="218"/>
      <c r="T1606" s="218"/>
      <c r="U1606" s="218"/>
      <c r="X1606" s="219"/>
      <c r="AA1606" s="56"/>
      <c r="AF1606" s="56"/>
      <c r="AG1606" s="14"/>
    </row>
    <row r="1607" ht="15.75" hidden="1" customHeight="1">
      <c r="B1607" s="216"/>
      <c r="C1607" s="216"/>
      <c r="D1607" s="56"/>
      <c r="E1607" s="56"/>
      <c r="F1607" s="56"/>
      <c r="H1607" s="218"/>
      <c r="I1607" s="218"/>
      <c r="J1607" s="218"/>
      <c r="K1607" s="218"/>
      <c r="L1607" s="218"/>
      <c r="M1607" s="218"/>
      <c r="N1607" s="218"/>
      <c r="O1607" s="218"/>
      <c r="P1607" s="218"/>
      <c r="Q1607" s="218"/>
      <c r="R1607" s="218"/>
      <c r="S1607" s="218"/>
      <c r="T1607" s="218"/>
      <c r="U1607" s="218"/>
      <c r="X1607" s="219"/>
      <c r="AA1607" s="56"/>
      <c r="AF1607" s="56"/>
      <c r="AG1607" s="14"/>
    </row>
    <row r="1608" ht="15.75" hidden="1" customHeight="1">
      <c r="B1608" s="216"/>
      <c r="C1608" s="216"/>
      <c r="D1608" s="56"/>
      <c r="E1608" s="56"/>
      <c r="F1608" s="56"/>
      <c r="H1608" s="218"/>
      <c r="I1608" s="218"/>
      <c r="J1608" s="218"/>
      <c r="K1608" s="218"/>
      <c r="L1608" s="218"/>
      <c r="M1608" s="218"/>
      <c r="N1608" s="218"/>
      <c r="O1608" s="218"/>
      <c r="P1608" s="218"/>
      <c r="Q1608" s="218"/>
      <c r="R1608" s="218"/>
      <c r="S1608" s="218"/>
      <c r="T1608" s="218"/>
      <c r="U1608" s="218"/>
      <c r="X1608" s="219"/>
      <c r="AA1608" s="56"/>
      <c r="AF1608" s="56"/>
      <c r="AG1608" s="14"/>
    </row>
    <row r="1609" ht="15.75" hidden="1" customHeight="1">
      <c r="B1609" s="216"/>
      <c r="C1609" s="216"/>
      <c r="D1609" s="56"/>
      <c r="E1609" s="56"/>
      <c r="F1609" s="56"/>
      <c r="H1609" s="218"/>
      <c r="I1609" s="218"/>
      <c r="J1609" s="218"/>
      <c r="K1609" s="218"/>
      <c r="L1609" s="218"/>
      <c r="M1609" s="218"/>
      <c r="N1609" s="218"/>
      <c r="O1609" s="218"/>
      <c r="P1609" s="218"/>
      <c r="Q1609" s="218"/>
      <c r="R1609" s="218"/>
      <c r="S1609" s="218"/>
      <c r="T1609" s="218"/>
      <c r="U1609" s="218"/>
      <c r="X1609" s="219"/>
      <c r="AA1609" s="56"/>
      <c r="AF1609" s="56"/>
      <c r="AG1609" s="14"/>
    </row>
    <row r="1610" ht="15.75" hidden="1" customHeight="1">
      <c r="B1610" s="216"/>
      <c r="C1610" s="216"/>
      <c r="D1610" s="56"/>
      <c r="E1610" s="56"/>
      <c r="F1610" s="56"/>
      <c r="H1610" s="218"/>
      <c r="I1610" s="218"/>
      <c r="J1610" s="218"/>
      <c r="K1610" s="218"/>
      <c r="L1610" s="218"/>
      <c r="M1610" s="218"/>
      <c r="N1610" s="218"/>
      <c r="O1610" s="218"/>
      <c r="P1610" s="218"/>
      <c r="Q1610" s="218"/>
      <c r="R1610" s="218"/>
      <c r="S1610" s="218"/>
      <c r="T1610" s="218"/>
      <c r="U1610" s="218"/>
      <c r="X1610" s="219"/>
      <c r="AA1610" s="56"/>
      <c r="AF1610" s="56"/>
      <c r="AG1610" s="14"/>
    </row>
    <row r="1611" ht="15.75" hidden="1" customHeight="1">
      <c r="B1611" s="216"/>
      <c r="C1611" s="216"/>
      <c r="D1611" s="56"/>
      <c r="E1611" s="56"/>
      <c r="F1611" s="56"/>
      <c r="H1611" s="218"/>
      <c r="I1611" s="218"/>
      <c r="J1611" s="218"/>
      <c r="K1611" s="218"/>
      <c r="L1611" s="218"/>
      <c r="M1611" s="218"/>
      <c r="N1611" s="218"/>
      <c r="O1611" s="218"/>
      <c r="P1611" s="218"/>
      <c r="Q1611" s="218"/>
      <c r="R1611" s="218"/>
      <c r="S1611" s="218"/>
      <c r="T1611" s="218"/>
      <c r="U1611" s="218"/>
      <c r="X1611" s="219"/>
      <c r="AA1611" s="56"/>
      <c r="AF1611" s="56"/>
      <c r="AG1611" s="14"/>
    </row>
    <row r="1612" ht="15.75" hidden="1" customHeight="1">
      <c r="B1612" s="216"/>
      <c r="C1612" s="216"/>
      <c r="D1612" s="56"/>
      <c r="E1612" s="56"/>
      <c r="F1612" s="56"/>
      <c r="H1612" s="218"/>
      <c r="I1612" s="218"/>
      <c r="J1612" s="218"/>
      <c r="K1612" s="218"/>
      <c r="L1612" s="218"/>
      <c r="M1612" s="218"/>
      <c r="N1612" s="218"/>
      <c r="O1612" s="218"/>
      <c r="P1612" s="218"/>
      <c r="Q1612" s="218"/>
      <c r="R1612" s="218"/>
      <c r="S1612" s="218"/>
      <c r="T1612" s="218"/>
      <c r="U1612" s="218"/>
      <c r="X1612" s="219"/>
      <c r="AA1612" s="56"/>
      <c r="AF1612" s="56"/>
      <c r="AG1612" s="14"/>
    </row>
    <row r="1613" ht="15.75" hidden="1" customHeight="1">
      <c r="B1613" s="216"/>
      <c r="C1613" s="216"/>
      <c r="D1613" s="56"/>
      <c r="E1613" s="56"/>
      <c r="F1613" s="56"/>
      <c r="H1613" s="218"/>
      <c r="I1613" s="218"/>
      <c r="J1613" s="218"/>
      <c r="K1613" s="218"/>
      <c r="L1613" s="218"/>
      <c r="M1613" s="218"/>
      <c r="N1613" s="218"/>
      <c r="O1613" s="218"/>
      <c r="P1613" s="218"/>
      <c r="Q1613" s="218"/>
      <c r="R1613" s="218"/>
      <c r="S1613" s="218"/>
      <c r="T1613" s="218"/>
      <c r="U1613" s="218"/>
      <c r="X1613" s="219"/>
      <c r="AA1613" s="56"/>
      <c r="AF1613" s="56"/>
      <c r="AG1613" s="14"/>
    </row>
    <row r="1614" ht="15.75" hidden="1" customHeight="1">
      <c r="B1614" s="216"/>
      <c r="C1614" s="216"/>
      <c r="D1614" s="56"/>
      <c r="E1614" s="56"/>
      <c r="F1614" s="56"/>
      <c r="H1614" s="218"/>
      <c r="I1614" s="218"/>
      <c r="J1614" s="218"/>
      <c r="K1614" s="218"/>
      <c r="L1614" s="218"/>
      <c r="M1614" s="218"/>
      <c r="N1614" s="218"/>
      <c r="O1614" s="218"/>
      <c r="P1614" s="218"/>
      <c r="Q1614" s="218"/>
      <c r="R1614" s="218"/>
      <c r="S1614" s="218"/>
      <c r="T1614" s="218"/>
      <c r="U1614" s="218"/>
      <c r="X1614" s="219"/>
      <c r="AA1614" s="56"/>
      <c r="AF1614" s="56"/>
      <c r="AG1614" s="14"/>
    </row>
    <row r="1615" ht="15.75" hidden="1" customHeight="1">
      <c r="B1615" s="216"/>
      <c r="C1615" s="216"/>
      <c r="D1615" s="56"/>
      <c r="E1615" s="56"/>
      <c r="F1615" s="56"/>
      <c r="H1615" s="218"/>
      <c r="I1615" s="218"/>
      <c r="J1615" s="218"/>
      <c r="K1615" s="218"/>
      <c r="L1615" s="218"/>
      <c r="M1615" s="218"/>
      <c r="N1615" s="218"/>
      <c r="O1615" s="218"/>
      <c r="P1615" s="218"/>
      <c r="Q1615" s="218"/>
      <c r="R1615" s="218"/>
      <c r="S1615" s="218"/>
      <c r="T1615" s="218"/>
      <c r="U1615" s="218"/>
      <c r="X1615" s="219"/>
      <c r="AA1615" s="56"/>
      <c r="AF1615" s="56"/>
      <c r="AG1615" s="14"/>
    </row>
    <row r="1616" ht="15.75" hidden="1" customHeight="1">
      <c r="B1616" s="216"/>
      <c r="C1616" s="216"/>
      <c r="D1616" s="56"/>
      <c r="E1616" s="56"/>
      <c r="F1616" s="56"/>
      <c r="H1616" s="218"/>
      <c r="I1616" s="218"/>
      <c r="J1616" s="218"/>
      <c r="K1616" s="218"/>
      <c r="L1616" s="218"/>
      <c r="M1616" s="218"/>
      <c r="N1616" s="218"/>
      <c r="O1616" s="218"/>
      <c r="P1616" s="218"/>
      <c r="Q1616" s="218"/>
      <c r="R1616" s="218"/>
      <c r="S1616" s="218"/>
      <c r="T1616" s="218"/>
      <c r="U1616" s="218"/>
      <c r="X1616" s="219"/>
      <c r="AA1616" s="56"/>
      <c r="AF1616" s="56"/>
      <c r="AG1616" s="14"/>
    </row>
    <row r="1617" ht="15.75" hidden="1" customHeight="1">
      <c r="B1617" s="216"/>
      <c r="C1617" s="216"/>
      <c r="D1617" s="56"/>
      <c r="E1617" s="56"/>
      <c r="F1617" s="56"/>
      <c r="H1617" s="218"/>
      <c r="I1617" s="218"/>
      <c r="J1617" s="218"/>
      <c r="K1617" s="218"/>
      <c r="L1617" s="218"/>
      <c r="M1617" s="218"/>
      <c r="N1617" s="218"/>
      <c r="O1617" s="218"/>
      <c r="P1617" s="218"/>
      <c r="Q1617" s="218"/>
      <c r="R1617" s="218"/>
      <c r="S1617" s="218"/>
      <c r="T1617" s="218"/>
      <c r="U1617" s="218"/>
      <c r="X1617" s="219"/>
      <c r="AA1617" s="56"/>
      <c r="AF1617" s="56"/>
      <c r="AG1617" s="14"/>
    </row>
    <row r="1618" ht="15.75" hidden="1" customHeight="1">
      <c r="B1618" s="216"/>
      <c r="C1618" s="216"/>
      <c r="D1618" s="56"/>
      <c r="E1618" s="56"/>
      <c r="F1618" s="56"/>
      <c r="H1618" s="218"/>
      <c r="I1618" s="218"/>
      <c r="J1618" s="218"/>
      <c r="K1618" s="218"/>
      <c r="L1618" s="218"/>
      <c r="M1618" s="218"/>
      <c r="N1618" s="218"/>
      <c r="O1618" s="218"/>
      <c r="P1618" s="218"/>
      <c r="Q1618" s="218"/>
      <c r="R1618" s="218"/>
      <c r="S1618" s="218"/>
      <c r="T1618" s="218"/>
      <c r="U1618" s="218"/>
      <c r="X1618" s="219"/>
      <c r="AA1618" s="56"/>
      <c r="AF1618" s="56"/>
      <c r="AG1618" s="14"/>
    </row>
    <row r="1619" ht="15.75" hidden="1" customHeight="1">
      <c r="B1619" s="216"/>
      <c r="C1619" s="216"/>
      <c r="D1619" s="56"/>
      <c r="E1619" s="56"/>
      <c r="F1619" s="56"/>
      <c r="H1619" s="218"/>
      <c r="I1619" s="218"/>
      <c r="J1619" s="218"/>
      <c r="K1619" s="218"/>
      <c r="L1619" s="218"/>
      <c r="M1619" s="218"/>
      <c r="N1619" s="218"/>
      <c r="O1619" s="218"/>
      <c r="P1619" s="218"/>
      <c r="Q1619" s="218"/>
      <c r="R1619" s="218"/>
      <c r="S1619" s="218"/>
      <c r="T1619" s="218"/>
      <c r="U1619" s="218"/>
      <c r="X1619" s="219"/>
      <c r="AA1619" s="56"/>
      <c r="AF1619" s="56"/>
      <c r="AG1619" s="14"/>
    </row>
    <row r="1620" ht="15.75" hidden="1" customHeight="1">
      <c r="B1620" s="216"/>
      <c r="C1620" s="216"/>
      <c r="D1620" s="56"/>
      <c r="E1620" s="56"/>
      <c r="F1620" s="56"/>
      <c r="H1620" s="218"/>
      <c r="I1620" s="218"/>
      <c r="J1620" s="218"/>
      <c r="K1620" s="218"/>
      <c r="L1620" s="218"/>
      <c r="M1620" s="218"/>
      <c r="N1620" s="218"/>
      <c r="O1620" s="218"/>
      <c r="P1620" s="218"/>
      <c r="Q1620" s="218"/>
      <c r="R1620" s="218"/>
      <c r="S1620" s="218"/>
      <c r="T1620" s="218"/>
      <c r="U1620" s="218"/>
      <c r="X1620" s="219"/>
      <c r="AA1620" s="56"/>
      <c r="AF1620" s="56"/>
      <c r="AG1620" s="14"/>
    </row>
    <row r="1621" ht="15.75" hidden="1" customHeight="1">
      <c r="B1621" s="216"/>
      <c r="C1621" s="216"/>
      <c r="D1621" s="56"/>
      <c r="E1621" s="56"/>
      <c r="F1621" s="56"/>
      <c r="H1621" s="218"/>
      <c r="I1621" s="218"/>
      <c r="J1621" s="218"/>
      <c r="K1621" s="218"/>
      <c r="L1621" s="218"/>
      <c r="M1621" s="218"/>
      <c r="N1621" s="218"/>
      <c r="O1621" s="218"/>
      <c r="P1621" s="218"/>
      <c r="Q1621" s="218"/>
      <c r="R1621" s="218"/>
      <c r="S1621" s="218"/>
      <c r="T1621" s="218"/>
      <c r="U1621" s="218"/>
      <c r="X1621" s="219"/>
      <c r="AA1621" s="56"/>
      <c r="AF1621" s="56"/>
      <c r="AG1621" s="14"/>
    </row>
    <row r="1622" ht="15.75" hidden="1" customHeight="1">
      <c r="B1622" s="216"/>
      <c r="C1622" s="216"/>
      <c r="D1622" s="56"/>
      <c r="E1622" s="56"/>
      <c r="F1622" s="56"/>
      <c r="H1622" s="218"/>
      <c r="I1622" s="218"/>
      <c r="J1622" s="218"/>
      <c r="K1622" s="218"/>
      <c r="L1622" s="218"/>
      <c r="M1622" s="218"/>
      <c r="N1622" s="218"/>
      <c r="O1622" s="218"/>
      <c r="P1622" s="218"/>
      <c r="Q1622" s="218"/>
      <c r="R1622" s="218"/>
      <c r="S1622" s="218"/>
      <c r="T1622" s="218"/>
      <c r="U1622" s="218"/>
      <c r="X1622" s="219"/>
      <c r="AA1622" s="56"/>
      <c r="AF1622" s="56"/>
      <c r="AG1622" s="14"/>
    </row>
    <row r="1623" ht="15.75" hidden="1" customHeight="1">
      <c r="B1623" s="216"/>
      <c r="C1623" s="216"/>
      <c r="D1623" s="56"/>
      <c r="E1623" s="56"/>
      <c r="F1623" s="56"/>
      <c r="H1623" s="218"/>
      <c r="I1623" s="218"/>
      <c r="J1623" s="218"/>
      <c r="K1623" s="218"/>
      <c r="L1623" s="218"/>
      <c r="M1623" s="218"/>
      <c r="N1623" s="218"/>
      <c r="O1623" s="218"/>
      <c r="P1623" s="218"/>
      <c r="Q1623" s="218"/>
      <c r="R1623" s="218"/>
      <c r="S1623" s="218"/>
      <c r="T1623" s="218"/>
      <c r="U1623" s="218"/>
      <c r="X1623" s="219"/>
      <c r="AA1623" s="56"/>
      <c r="AF1623" s="56"/>
      <c r="AG1623" s="14"/>
    </row>
    <row r="1624" ht="15.75" hidden="1" customHeight="1">
      <c r="B1624" s="216"/>
      <c r="C1624" s="216"/>
      <c r="D1624" s="56"/>
      <c r="E1624" s="56"/>
      <c r="F1624" s="56"/>
      <c r="H1624" s="218"/>
      <c r="I1624" s="218"/>
      <c r="J1624" s="218"/>
      <c r="K1624" s="218"/>
      <c r="L1624" s="218"/>
      <c r="M1624" s="218"/>
      <c r="N1624" s="218"/>
      <c r="O1624" s="218"/>
      <c r="P1624" s="218"/>
      <c r="Q1624" s="218"/>
      <c r="R1624" s="218"/>
      <c r="S1624" s="218"/>
      <c r="T1624" s="218"/>
      <c r="U1624" s="218"/>
      <c r="X1624" s="219"/>
      <c r="AA1624" s="56"/>
      <c r="AF1624" s="56"/>
      <c r="AG1624" s="14"/>
    </row>
    <row r="1625" ht="15.75" hidden="1" customHeight="1">
      <c r="B1625" s="216"/>
      <c r="C1625" s="216"/>
      <c r="D1625" s="56"/>
      <c r="E1625" s="56"/>
      <c r="F1625" s="56"/>
      <c r="H1625" s="218"/>
      <c r="I1625" s="218"/>
      <c r="J1625" s="218"/>
      <c r="K1625" s="218"/>
      <c r="L1625" s="218"/>
      <c r="M1625" s="218"/>
      <c r="N1625" s="218"/>
      <c r="O1625" s="218"/>
      <c r="P1625" s="218"/>
      <c r="Q1625" s="218"/>
      <c r="R1625" s="218"/>
      <c r="S1625" s="218"/>
      <c r="T1625" s="218"/>
      <c r="U1625" s="218"/>
      <c r="X1625" s="219"/>
      <c r="AA1625" s="56"/>
      <c r="AF1625" s="56"/>
      <c r="AG1625" s="14"/>
    </row>
    <row r="1626" ht="15.75" hidden="1" customHeight="1">
      <c r="B1626" s="216"/>
      <c r="C1626" s="216"/>
      <c r="D1626" s="56"/>
      <c r="E1626" s="56"/>
      <c r="F1626" s="56"/>
      <c r="H1626" s="218"/>
      <c r="I1626" s="218"/>
      <c r="J1626" s="218"/>
      <c r="K1626" s="218"/>
      <c r="L1626" s="218"/>
      <c r="M1626" s="218"/>
      <c r="N1626" s="218"/>
      <c r="O1626" s="218"/>
      <c r="P1626" s="218"/>
      <c r="Q1626" s="218"/>
      <c r="R1626" s="218"/>
      <c r="S1626" s="218"/>
      <c r="T1626" s="218"/>
      <c r="U1626" s="218"/>
      <c r="X1626" s="219"/>
      <c r="AA1626" s="56"/>
      <c r="AF1626" s="56"/>
      <c r="AG1626" s="14"/>
    </row>
    <row r="1627" ht="15.75" hidden="1" customHeight="1">
      <c r="B1627" s="216"/>
      <c r="C1627" s="216"/>
      <c r="D1627" s="56"/>
      <c r="E1627" s="56"/>
      <c r="F1627" s="56"/>
      <c r="H1627" s="218"/>
      <c r="I1627" s="218"/>
      <c r="J1627" s="218"/>
      <c r="K1627" s="218"/>
      <c r="L1627" s="218"/>
      <c r="M1627" s="218"/>
      <c r="N1627" s="218"/>
      <c r="O1627" s="218"/>
      <c r="P1627" s="218"/>
      <c r="Q1627" s="218"/>
      <c r="R1627" s="218"/>
      <c r="S1627" s="218"/>
      <c r="T1627" s="218"/>
      <c r="U1627" s="218"/>
      <c r="X1627" s="219"/>
      <c r="AA1627" s="56"/>
      <c r="AF1627" s="56"/>
      <c r="AG1627" s="14"/>
    </row>
    <row r="1628" ht="15.75" hidden="1" customHeight="1">
      <c r="B1628" s="216"/>
      <c r="C1628" s="216"/>
      <c r="D1628" s="56"/>
      <c r="E1628" s="56"/>
      <c r="F1628" s="56"/>
      <c r="H1628" s="218"/>
      <c r="I1628" s="218"/>
      <c r="J1628" s="218"/>
      <c r="K1628" s="218"/>
      <c r="L1628" s="218"/>
      <c r="M1628" s="218"/>
      <c r="N1628" s="218"/>
      <c r="O1628" s="218"/>
      <c r="P1628" s="218"/>
      <c r="Q1628" s="218"/>
      <c r="R1628" s="218"/>
      <c r="S1628" s="218"/>
      <c r="T1628" s="218"/>
      <c r="U1628" s="218"/>
      <c r="X1628" s="219"/>
      <c r="AA1628" s="56"/>
      <c r="AF1628" s="56"/>
      <c r="AG1628" s="14"/>
    </row>
    <row r="1629" ht="15.75" hidden="1" customHeight="1">
      <c r="B1629" s="216"/>
      <c r="C1629" s="216"/>
      <c r="D1629" s="56"/>
      <c r="E1629" s="56"/>
      <c r="F1629" s="56"/>
      <c r="H1629" s="218"/>
      <c r="I1629" s="218"/>
      <c r="J1629" s="218"/>
      <c r="K1629" s="218"/>
      <c r="L1629" s="218"/>
      <c r="M1629" s="218"/>
      <c r="N1629" s="218"/>
      <c r="O1629" s="218"/>
      <c r="P1629" s="218"/>
      <c r="Q1629" s="218"/>
      <c r="R1629" s="218"/>
      <c r="S1629" s="218"/>
      <c r="T1629" s="218"/>
      <c r="U1629" s="218"/>
      <c r="X1629" s="219"/>
      <c r="AA1629" s="56"/>
      <c r="AF1629" s="56"/>
      <c r="AG1629" s="14"/>
    </row>
    <row r="1630" ht="15.75" hidden="1" customHeight="1">
      <c r="B1630" s="216"/>
      <c r="C1630" s="216"/>
      <c r="D1630" s="56"/>
      <c r="E1630" s="56"/>
      <c r="F1630" s="56"/>
      <c r="H1630" s="218"/>
      <c r="I1630" s="218"/>
      <c r="J1630" s="218"/>
      <c r="K1630" s="218"/>
      <c r="L1630" s="218"/>
      <c r="M1630" s="218"/>
      <c r="N1630" s="218"/>
      <c r="O1630" s="218"/>
      <c r="P1630" s="218"/>
      <c r="Q1630" s="218"/>
      <c r="R1630" s="218"/>
      <c r="S1630" s="218"/>
      <c r="T1630" s="218"/>
      <c r="U1630" s="218"/>
      <c r="X1630" s="219"/>
      <c r="AA1630" s="56"/>
      <c r="AF1630" s="56"/>
      <c r="AG1630" s="14"/>
    </row>
    <row r="1631" ht="15.75" hidden="1" customHeight="1">
      <c r="B1631" s="216"/>
      <c r="C1631" s="216"/>
      <c r="D1631" s="56"/>
      <c r="E1631" s="56"/>
      <c r="F1631" s="56"/>
      <c r="H1631" s="218"/>
      <c r="I1631" s="218"/>
      <c r="J1631" s="218"/>
      <c r="K1631" s="218"/>
      <c r="L1631" s="218"/>
      <c r="M1631" s="218"/>
      <c r="N1631" s="218"/>
      <c r="O1631" s="218"/>
      <c r="P1631" s="218"/>
      <c r="Q1631" s="218"/>
      <c r="R1631" s="218"/>
      <c r="S1631" s="218"/>
      <c r="T1631" s="218"/>
      <c r="U1631" s="218"/>
      <c r="X1631" s="219"/>
      <c r="AA1631" s="56"/>
      <c r="AF1631" s="56"/>
      <c r="AG1631" s="14"/>
    </row>
    <row r="1632" ht="15.75" hidden="1" customHeight="1">
      <c r="B1632" s="216"/>
      <c r="C1632" s="216"/>
      <c r="D1632" s="56"/>
      <c r="E1632" s="56"/>
      <c r="F1632" s="56"/>
      <c r="H1632" s="218"/>
      <c r="I1632" s="218"/>
      <c r="J1632" s="218"/>
      <c r="K1632" s="218"/>
      <c r="L1632" s="218"/>
      <c r="M1632" s="218"/>
      <c r="N1632" s="218"/>
      <c r="O1632" s="218"/>
      <c r="P1632" s="218"/>
      <c r="Q1632" s="218"/>
      <c r="R1632" s="218"/>
      <c r="S1632" s="218"/>
      <c r="T1632" s="218"/>
      <c r="U1632" s="218"/>
      <c r="X1632" s="219"/>
      <c r="AA1632" s="56"/>
      <c r="AF1632" s="56"/>
      <c r="AG1632" s="14"/>
    </row>
    <row r="1633" ht="15.75" hidden="1" customHeight="1">
      <c r="B1633" s="216"/>
      <c r="C1633" s="216"/>
      <c r="D1633" s="56"/>
      <c r="E1633" s="56"/>
      <c r="F1633" s="56"/>
      <c r="H1633" s="218"/>
      <c r="I1633" s="218"/>
      <c r="J1633" s="218"/>
      <c r="K1633" s="218"/>
      <c r="L1633" s="218"/>
      <c r="M1633" s="218"/>
      <c r="N1633" s="218"/>
      <c r="O1633" s="218"/>
      <c r="P1633" s="218"/>
      <c r="Q1633" s="218"/>
      <c r="R1633" s="218"/>
      <c r="S1633" s="218"/>
      <c r="T1633" s="218"/>
      <c r="U1633" s="218"/>
      <c r="X1633" s="219"/>
      <c r="AA1633" s="56"/>
      <c r="AF1633" s="56"/>
      <c r="AG1633" s="14"/>
    </row>
    <row r="1634" ht="15.75" hidden="1" customHeight="1">
      <c r="B1634" s="216"/>
      <c r="C1634" s="216"/>
      <c r="D1634" s="56"/>
      <c r="E1634" s="56"/>
      <c r="F1634" s="56"/>
      <c r="H1634" s="218"/>
      <c r="I1634" s="218"/>
      <c r="J1634" s="218"/>
      <c r="K1634" s="218"/>
      <c r="L1634" s="218"/>
      <c r="M1634" s="218"/>
      <c r="N1634" s="218"/>
      <c r="O1634" s="218"/>
      <c r="P1634" s="218"/>
      <c r="Q1634" s="218"/>
      <c r="R1634" s="218"/>
      <c r="S1634" s="218"/>
      <c r="T1634" s="218"/>
      <c r="U1634" s="218"/>
      <c r="X1634" s="219"/>
      <c r="AA1634" s="56"/>
      <c r="AF1634" s="56"/>
      <c r="AG1634" s="14"/>
    </row>
    <row r="1635" ht="15.75" hidden="1" customHeight="1">
      <c r="B1635" s="216"/>
      <c r="C1635" s="216"/>
      <c r="D1635" s="56"/>
      <c r="E1635" s="56"/>
      <c r="F1635" s="56"/>
      <c r="H1635" s="218"/>
      <c r="I1635" s="218"/>
      <c r="J1635" s="218"/>
      <c r="K1635" s="218"/>
      <c r="L1635" s="218"/>
      <c r="M1635" s="218"/>
      <c r="N1635" s="218"/>
      <c r="O1635" s="218"/>
      <c r="P1635" s="218"/>
      <c r="Q1635" s="218"/>
      <c r="R1635" s="218"/>
      <c r="S1635" s="218"/>
      <c r="T1635" s="218"/>
      <c r="U1635" s="218"/>
      <c r="X1635" s="219"/>
      <c r="AA1635" s="56"/>
      <c r="AF1635" s="56"/>
      <c r="AG1635" s="14"/>
    </row>
    <row r="1636" ht="15.75" hidden="1" customHeight="1">
      <c r="B1636" s="216"/>
      <c r="C1636" s="216"/>
      <c r="D1636" s="56"/>
      <c r="E1636" s="56"/>
      <c r="F1636" s="56"/>
      <c r="H1636" s="218"/>
      <c r="I1636" s="218"/>
      <c r="J1636" s="218"/>
      <c r="K1636" s="218"/>
      <c r="L1636" s="218"/>
      <c r="M1636" s="218"/>
      <c r="N1636" s="218"/>
      <c r="O1636" s="218"/>
      <c r="P1636" s="218"/>
      <c r="Q1636" s="218"/>
      <c r="R1636" s="218"/>
      <c r="S1636" s="218"/>
      <c r="T1636" s="218"/>
      <c r="U1636" s="218"/>
      <c r="X1636" s="219"/>
      <c r="AA1636" s="56"/>
      <c r="AF1636" s="56"/>
      <c r="AG1636" s="14"/>
    </row>
    <row r="1637" ht="15.75" hidden="1" customHeight="1">
      <c r="B1637" s="216"/>
      <c r="C1637" s="216"/>
      <c r="D1637" s="56"/>
      <c r="E1637" s="56"/>
      <c r="F1637" s="56"/>
      <c r="H1637" s="218"/>
      <c r="I1637" s="218"/>
      <c r="J1637" s="218"/>
      <c r="K1637" s="218"/>
      <c r="L1637" s="218"/>
      <c r="M1637" s="218"/>
      <c r="N1637" s="218"/>
      <c r="O1637" s="218"/>
      <c r="P1637" s="218"/>
      <c r="Q1637" s="218"/>
      <c r="R1637" s="218"/>
      <c r="S1637" s="218"/>
      <c r="T1637" s="218"/>
      <c r="U1637" s="218"/>
      <c r="X1637" s="219"/>
      <c r="AA1637" s="56"/>
      <c r="AF1637" s="56"/>
      <c r="AG1637" s="14"/>
    </row>
    <row r="1638" ht="15.75" hidden="1" customHeight="1">
      <c r="B1638" s="216"/>
      <c r="C1638" s="216"/>
      <c r="D1638" s="56"/>
      <c r="E1638" s="56"/>
      <c r="F1638" s="56"/>
      <c r="H1638" s="218"/>
      <c r="I1638" s="218"/>
      <c r="J1638" s="218"/>
      <c r="K1638" s="218"/>
      <c r="L1638" s="218"/>
      <c r="M1638" s="218"/>
      <c r="N1638" s="218"/>
      <c r="O1638" s="218"/>
      <c r="P1638" s="218"/>
      <c r="Q1638" s="218"/>
      <c r="R1638" s="218"/>
      <c r="S1638" s="218"/>
      <c r="T1638" s="218"/>
      <c r="U1638" s="218"/>
      <c r="X1638" s="219"/>
      <c r="AA1638" s="56"/>
      <c r="AF1638" s="56"/>
      <c r="AG1638" s="14"/>
    </row>
    <row r="1639" ht="15.75" hidden="1" customHeight="1">
      <c r="B1639" s="216"/>
      <c r="C1639" s="216"/>
      <c r="D1639" s="56"/>
      <c r="E1639" s="56"/>
      <c r="F1639" s="56"/>
      <c r="H1639" s="218"/>
      <c r="I1639" s="218"/>
      <c r="J1639" s="218"/>
      <c r="K1639" s="218"/>
      <c r="L1639" s="218"/>
      <c r="M1639" s="218"/>
      <c r="N1639" s="218"/>
      <c r="O1639" s="218"/>
      <c r="P1639" s="218"/>
      <c r="Q1639" s="218"/>
      <c r="R1639" s="218"/>
      <c r="S1639" s="218"/>
      <c r="T1639" s="218"/>
      <c r="U1639" s="218"/>
      <c r="X1639" s="219"/>
      <c r="AA1639" s="56"/>
      <c r="AF1639" s="56"/>
      <c r="AG1639" s="14"/>
    </row>
    <row r="1640" ht="15.75" hidden="1" customHeight="1">
      <c r="B1640" s="216"/>
      <c r="C1640" s="216"/>
      <c r="D1640" s="56"/>
      <c r="E1640" s="56"/>
      <c r="F1640" s="56"/>
      <c r="H1640" s="218"/>
      <c r="I1640" s="218"/>
      <c r="J1640" s="218"/>
      <c r="K1640" s="218"/>
      <c r="L1640" s="218"/>
      <c r="M1640" s="218"/>
      <c r="N1640" s="218"/>
      <c r="O1640" s="218"/>
      <c r="P1640" s="218"/>
      <c r="Q1640" s="218"/>
      <c r="R1640" s="218"/>
      <c r="S1640" s="218"/>
      <c r="T1640" s="218"/>
      <c r="U1640" s="218"/>
      <c r="X1640" s="219"/>
      <c r="AA1640" s="56"/>
      <c r="AF1640" s="56"/>
      <c r="AG1640" s="14"/>
    </row>
    <row r="1641" ht="15.75" hidden="1" customHeight="1">
      <c r="B1641" s="216"/>
      <c r="C1641" s="216"/>
      <c r="D1641" s="56"/>
      <c r="E1641" s="56"/>
      <c r="F1641" s="56"/>
      <c r="H1641" s="218"/>
      <c r="I1641" s="218"/>
      <c r="J1641" s="218"/>
      <c r="K1641" s="218"/>
      <c r="L1641" s="218"/>
      <c r="M1641" s="218"/>
      <c r="N1641" s="218"/>
      <c r="O1641" s="218"/>
      <c r="P1641" s="218"/>
      <c r="Q1641" s="218"/>
      <c r="R1641" s="218"/>
      <c r="S1641" s="218"/>
      <c r="T1641" s="218"/>
      <c r="U1641" s="218"/>
      <c r="X1641" s="219"/>
      <c r="AA1641" s="56"/>
      <c r="AF1641" s="56"/>
      <c r="AG1641" s="14"/>
    </row>
    <row r="1642" ht="15.75" hidden="1" customHeight="1">
      <c r="B1642" s="216"/>
      <c r="C1642" s="216"/>
      <c r="D1642" s="56"/>
      <c r="E1642" s="56"/>
      <c r="F1642" s="56"/>
      <c r="H1642" s="218"/>
      <c r="I1642" s="218"/>
      <c r="J1642" s="218"/>
      <c r="K1642" s="218"/>
      <c r="L1642" s="218"/>
      <c r="M1642" s="218"/>
      <c r="N1642" s="218"/>
      <c r="O1642" s="218"/>
      <c r="P1642" s="218"/>
      <c r="Q1642" s="218"/>
      <c r="R1642" s="218"/>
      <c r="S1642" s="218"/>
      <c r="T1642" s="218"/>
      <c r="U1642" s="218"/>
      <c r="X1642" s="219"/>
      <c r="AA1642" s="56"/>
      <c r="AF1642" s="56"/>
      <c r="AG1642" s="14"/>
    </row>
    <row r="1643" ht="15.75" hidden="1" customHeight="1">
      <c r="B1643" s="216"/>
      <c r="C1643" s="216"/>
      <c r="D1643" s="56"/>
      <c r="E1643" s="56"/>
      <c r="F1643" s="56"/>
      <c r="H1643" s="218"/>
      <c r="I1643" s="218"/>
      <c r="J1643" s="218"/>
      <c r="K1643" s="218"/>
      <c r="L1643" s="218"/>
      <c r="M1643" s="218"/>
      <c r="N1643" s="218"/>
      <c r="O1643" s="218"/>
      <c r="P1643" s="218"/>
      <c r="Q1643" s="218"/>
      <c r="R1643" s="218"/>
      <c r="S1643" s="218"/>
      <c r="T1643" s="218"/>
      <c r="U1643" s="218"/>
      <c r="X1643" s="219"/>
      <c r="AA1643" s="56"/>
      <c r="AF1643" s="56"/>
      <c r="AG1643" s="14"/>
    </row>
    <row r="1644" ht="15.75" hidden="1" customHeight="1">
      <c r="B1644" s="216"/>
      <c r="C1644" s="216"/>
      <c r="D1644" s="56"/>
      <c r="E1644" s="56"/>
      <c r="F1644" s="56"/>
      <c r="H1644" s="218"/>
      <c r="I1644" s="218"/>
      <c r="J1644" s="218"/>
      <c r="K1644" s="218"/>
      <c r="L1644" s="218"/>
      <c r="M1644" s="218"/>
      <c r="N1644" s="218"/>
      <c r="O1644" s="218"/>
      <c r="P1644" s="218"/>
      <c r="Q1644" s="218"/>
      <c r="R1644" s="218"/>
      <c r="S1644" s="218"/>
      <c r="T1644" s="218"/>
      <c r="U1644" s="218"/>
      <c r="X1644" s="219"/>
      <c r="AA1644" s="56"/>
      <c r="AF1644" s="56"/>
      <c r="AG1644" s="14"/>
    </row>
    <row r="1645" ht="15.75" hidden="1" customHeight="1">
      <c r="B1645" s="216"/>
      <c r="C1645" s="216"/>
      <c r="D1645" s="56"/>
      <c r="E1645" s="56"/>
      <c r="F1645" s="56"/>
      <c r="H1645" s="218"/>
      <c r="I1645" s="218"/>
      <c r="J1645" s="218"/>
      <c r="K1645" s="218"/>
      <c r="L1645" s="218"/>
      <c r="M1645" s="218"/>
      <c r="N1645" s="218"/>
      <c r="O1645" s="218"/>
      <c r="P1645" s="218"/>
      <c r="Q1645" s="218"/>
      <c r="R1645" s="218"/>
      <c r="S1645" s="218"/>
      <c r="T1645" s="218"/>
      <c r="U1645" s="218"/>
      <c r="X1645" s="219"/>
      <c r="AA1645" s="56"/>
      <c r="AF1645" s="56"/>
      <c r="AG1645" s="14"/>
    </row>
    <row r="1646" ht="15.75" hidden="1" customHeight="1">
      <c r="B1646" s="216"/>
      <c r="C1646" s="216"/>
      <c r="D1646" s="56"/>
      <c r="E1646" s="56"/>
      <c r="F1646" s="56"/>
      <c r="H1646" s="218"/>
      <c r="I1646" s="218"/>
      <c r="J1646" s="218"/>
      <c r="K1646" s="218"/>
      <c r="L1646" s="218"/>
      <c r="M1646" s="218"/>
      <c r="N1646" s="218"/>
      <c r="O1646" s="218"/>
      <c r="P1646" s="218"/>
      <c r="Q1646" s="218"/>
      <c r="R1646" s="218"/>
      <c r="S1646" s="218"/>
      <c r="T1646" s="218"/>
      <c r="U1646" s="218"/>
      <c r="X1646" s="219"/>
      <c r="AA1646" s="56"/>
      <c r="AF1646" s="56"/>
      <c r="AG1646" s="14"/>
    </row>
    <row r="1647" ht="15.75" hidden="1" customHeight="1">
      <c r="B1647" s="216"/>
      <c r="C1647" s="216"/>
      <c r="D1647" s="56"/>
      <c r="E1647" s="56"/>
      <c r="F1647" s="56"/>
      <c r="H1647" s="218"/>
      <c r="I1647" s="218"/>
      <c r="J1647" s="218"/>
      <c r="K1647" s="218"/>
      <c r="L1647" s="218"/>
      <c r="M1647" s="218"/>
      <c r="N1647" s="218"/>
      <c r="O1647" s="218"/>
      <c r="P1647" s="218"/>
      <c r="Q1647" s="218"/>
      <c r="R1647" s="218"/>
      <c r="S1647" s="218"/>
      <c r="T1647" s="218"/>
      <c r="U1647" s="218"/>
      <c r="X1647" s="219"/>
      <c r="AA1647" s="56"/>
      <c r="AF1647" s="56"/>
      <c r="AG1647" s="14"/>
    </row>
    <row r="1648" ht="15.75" hidden="1" customHeight="1">
      <c r="B1648" s="216"/>
      <c r="C1648" s="216"/>
      <c r="D1648" s="56"/>
      <c r="E1648" s="56"/>
      <c r="F1648" s="56"/>
      <c r="H1648" s="218"/>
      <c r="I1648" s="218"/>
      <c r="J1648" s="218"/>
      <c r="K1648" s="218"/>
      <c r="L1648" s="218"/>
      <c r="M1648" s="218"/>
      <c r="N1648" s="218"/>
      <c r="O1648" s="218"/>
      <c r="P1648" s="218"/>
      <c r="Q1648" s="218"/>
      <c r="R1648" s="218"/>
      <c r="S1648" s="218"/>
      <c r="T1648" s="218"/>
      <c r="U1648" s="218"/>
      <c r="X1648" s="219"/>
      <c r="AA1648" s="56"/>
      <c r="AF1648" s="56"/>
      <c r="AG1648" s="14"/>
    </row>
    <row r="1649" ht="15.75" hidden="1" customHeight="1">
      <c r="B1649" s="216"/>
      <c r="C1649" s="216"/>
      <c r="D1649" s="56"/>
      <c r="E1649" s="56"/>
      <c r="F1649" s="56"/>
      <c r="H1649" s="218"/>
      <c r="I1649" s="218"/>
      <c r="J1649" s="218"/>
      <c r="K1649" s="218"/>
      <c r="L1649" s="218"/>
      <c r="M1649" s="218"/>
      <c r="N1649" s="218"/>
      <c r="O1649" s="218"/>
      <c r="P1649" s="218"/>
      <c r="Q1649" s="218"/>
      <c r="R1649" s="218"/>
      <c r="S1649" s="218"/>
      <c r="T1649" s="218"/>
      <c r="U1649" s="218"/>
      <c r="X1649" s="219"/>
      <c r="AA1649" s="56"/>
      <c r="AF1649" s="56"/>
      <c r="AG1649" s="14"/>
    </row>
    <row r="1650" ht="15.75" hidden="1" customHeight="1">
      <c r="B1650" s="216"/>
      <c r="C1650" s="216"/>
      <c r="D1650" s="56"/>
      <c r="E1650" s="56"/>
      <c r="F1650" s="56"/>
      <c r="H1650" s="218"/>
      <c r="I1650" s="218"/>
      <c r="J1650" s="218"/>
      <c r="K1650" s="218"/>
      <c r="L1650" s="218"/>
      <c r="M1650" s="218"/>
      <c r="N1650" s="218"/>
      <c r="O1650" s="218"/>
      <c r="P1650" s="218"/>
      <c r="Q1650" s="218"/>
      <c r="R1650" s="218"/>
      <c r="S1650" s="218"/>
      <c r="T1650" s="218"/>
      <c r="U1650" s="218"/>
      <c r="X1650" s="219"/>
      <c r="AA1650" s="56"/>
      <c r="AF1650" s="56"/>
      <c r="AG1650" s="14"/>
    </row>
    <row r="1651" ht="15.75" hidden="1" customHeight="1">
      <c r="B1651" s="216"/>
      <c r="C1651" s="216"/>
      <c r="D1651" s="56"/>
      <c r="E1651" s="56"/>
      <c r="F1651" s="56"/>
      <c r="H1651" s="218"/>
      <c r="I1651" s="218"/>
      <c r="J1651" s="218"/>
      <c r="K1651" s="218"/>
      <c r="L1651" s="218"/>
      <c r="M1651" s="218"/>
      <c r="N1651" s="218"/>
      <c r="O1651" s="218"/>
      <c r="P1651" s="218"/>
      <c r="Q1651" s="218"/>
      <c r="R1651" s="218"/>
      <c r="S1651" s="218"/>
      <c r="T1651" s="218"/>
      <c r="U1651" s="218"/>
      <c r="X1651" s="219"/>
      <c r="AA1651" s="56"/>
      <c r="AF1651" s="56"/>
      <c r="AG1651" s="14"/>
    </row>
    <row r="1652" ht="15.75" hidden="1" customHeight="1">
      <c r="B1652" s="216"/>
      <c r="C1652" s="216"/>
      <c r="D1652" s="56"/>
      <c r="E1652" s="56"/>
      <c r="F1652" s="56"/>
      <c r="H1652" s="218"/>
      <c r="I1652" s="218"/>
      <c r="J1652" s="218"/>
      <c r="K1652" s="218"/>
      <c r="L1652" s="218"/>
      <c r="M1652" s="218"/>
      <c r="N1652" s="218"/>
      <c r="O1652" s="218"/>
      <c r="P1652" s="218"/>
      <c r="Q1652" s="218"/>
      <c r="R1652" s="218"/>
      <c r="S1652" s="218"/>
      <c r="T1652" s="218"/>
      <c r="U1652" s="218"/>
      <c r="X1652" s="219"/>
      <c r="AA1652" s="56"/>
      <c r="AF1652" s="56"/>
      <c r="AG1652" s="14"/>
    </row>
    <row r="1653" ht="15.75" hidden="1" customHeight="1">
      <c r="B1653" s="216"/>
      <c r="C1653" s="216"/>
      <c r="D1653" s="56"/>
      <c r="E1653" s="56"/>
      <c r="F1653" s="56"/>
      <c r="H1653" s="218"/>
      <c r="I1653" s="218"/>
      <c r="J1653" s="218"/>
      <c r="K1653" s="218"/>
      <c r="L1653" s="218"/>
      <c r="M1653" s="218"/>
      <c r="N1653" s="218"/>
      <c r="O1653" s="218"/>
      <c r="P1653" s="218"/>
      <c r="Q1653" s="218"/>
      <c r="R1653" s="218"/>
      <c r="S1653" s="218"/>
      <c r="T1653" s="218"/>
      <c r="U1653" s="218"/>
      <c r="X1653" s="219"/>
      <c r="AA1653" s="56"/>
      <c r="AF1653" s="56"/>
      <c r="AG1653" s="14"/>
    </row>
    <row r="1654" ht="15.75" hidden="1" customHeight="1">
      <c r="B1654" s="216"/>
      <c r="C1654" s="216"/>
      <c r="D1654" s="56"/>
      <c r="E1654" s="56"/>
      <c r="F1654" s="56"/>
      <c r="H1654" s="218"/>
      <c r="I1654" s="218"/>
      <c r="J1654" s="218"/>
      <c r="K1654" s="218"/>
      <c r="L1654" s="218"/>
      <c r="M1654" s="218"/>
      <c r="N1654" s="218"/>
      <c r="O1654" s="218"/>
      <c r="P1654" s="218"/>
      <c r="Q1654" s="218"/>
      <c r="R1654" s="218"/>
      <c r="S1654" s="218"/>
      <c r="T1654" s="218"/>
      <c r="U1654" s="218"/>
      <c r="X1654" s="219"/>
      <c r="AA1654" s="56"/>
      <c r="AF1654" s="56"/>
      <c r="AG1654" s="14"/>
    </row>
    <row r="1655" ht="15.75" hidden="1" customHeight="1">
      <c r="B1655" s="216"/>
      <c r="C1655" s="216"/>
      <c r="D1655" s="56"/>
      <c r="E1655" s="56"/>
      <c r="F1655" s="56"/>
      <c r="H1655" s="218"/>
      <c r="I1655" s="218"/>
      <c r="J1655" s="218"/>
      <c r="K1655" s="218"/>
      <c r="L1655" s="218"/>
      <c r="M1655" s="218"/>
      <c r="N1655" s="218"/>
      <c r="O1655" s="218"/>
      <c r="P1655" s="218"/>
      <c r="Q1655" s="218"/>
      <c r="R1655" s="218"/>
      <c r="S1655" s="218"/>
      <c r="T1655" s="218"/>
      <c r="U1655" s="218"/>
      <c r="X1655" s="219"/>
      <c r="AA1655" s="56"/>
      <c r="AF1655" s="56"/>
      <c r="AG1655" s="14"/>
    </row>
    <row r="1656" ht="15.75" hidden="1" customHeight="1">
      <c r="B1656" s="216"/>
      <c r="C1656" s="216"/>
      <c r="D1656" s="56"/>
      <c r="E1656" s="56"/>
      <c r="F1656" s="56"/>
      <c r="H1656" s="218"/>
      <c r="I1656" s="218"/>
      <c r="J1656" s="218"/>
      <c r="K1656" s="218"/>
      <c r="L1656" s="218"/>
      <c r="M1656" s="218"/>
      <c r="N1656" s="218"/>
      <c r="O1656" s="218"/>
      <c r="P1656" s="218"/>
      <c r="Q1656" s="218"/>
      <c r="R1656" s="218"/>
      <c r="S1656" s="218"/>
      <c r="T1656" s="218"/>
      <c r="U1656" s="218"/>
      <c r="X1656" s="219"/>
      <c r="AA1656" s="56"/>
      <c r="AF1656" s="56"/>
      <c r="AG1656" s="14"/>
    </row>
    <row r="1657" ht="15.75" hidden="1" customHeight="1">
      <c r="B1657" s="216"/>
      <c r="C1657" s="216"/>
      <c r="D1657" s="56"/>
      <c r="E1657" s="56"/>
      <c r="F1657" s="56"/>
      <c r="H1657" s="218"/>
      <c r="I1657" s="218"/>
      <c r="J1657" s="218"/>
      <c r="K1657" s="218"/>
      <c r="L1657" s="218"/>
      <c r="M1657" s="218"/>
      <c r="N1657" s="218"/>
      <c r="O1657" s="218"/>
      <c r="P1657" s="218"/>
      <c r="Q1657" s="218"/>
      <c r="R1657" s="218"/>
      <c r="S1657" s="218"/>
      <c r="T1657" s="218"/>
      <c r="U1657" s="218"/>
      <c r="X1657" s="219"/>
      <c r="AA1657" s="56"/>
      <c r="AF1657" s="56"/>
      <c r="AG1657" s="14"/>
    </row>
    <row r="1658" ht="15.75" hidden="1" customHeight="1">
      <c r="B1658" s="216"/>
      <c r="C1658" s="216"/>
      <c r="D1658" s="56"/>
      <c r="E1658" s="56"/>
      <c r="F1658" s="56"/>
      <c r="H1658" s="218"/>
      <c r="I1658" s="218"/>
      <c r="J1658" s="218"/>
      <c r="K1658" s="218"/>
      <c r="L1658" s="218"/>
      <c r="M1658" s="218"/>
      <c r="N1658" s="218"/>
      <c r="O1658" s="218"/>
      <c r="P1658" s="218"/>
      <c r="Q1658" s="218"/>
      <c r="R1658" s="218"/>
      <c r="S1658" s="218"/>
      <c r="T1658" s="218"/>
      <c r="U1658" s="218"/>
      <c r="X1658" s="219"/>
      <c r="AA1658" s="56"/>
      <c r="AF1658" s="56"/>
      <c r="AG1658" s="14"/>
    </row>
    <row r="1659" ht="15.75" hidden="1" customHeight="1">
      <c r="B1659" s="216"/>
      <c r="C1659" s="216"/>
      <c r="D1659" s="56"/>
      <c r="E1659" s="56"/>
      <c r="F1659" s="56"/>
      <c r="H1659" s="218"/>
      <c r="I1659" s="218"/>
      <c r="J1659" s="218"/>
      <c r="K1659" s="218"/>
      <c r="L1659" s="218"/>
      <c r="M1659" s="218"/>
      <c r="N1659" s="218"/>
      <c r="O1659" s="218"/>
      <c r="P1659" s="218"/>
      <c r="Q1659" s="218"/>
      <c r="R1659" s="218"/>
      <c r="S1659" s="218"/>
      <c r="T1659" s="218"/>
      <c r="U1659" s="218"/>
      <c r="X1659" s="219"/>
      <c r="AA1659" s="56"/>
      <c r="AF1659" s="56"/>
      <c r="AG1659" s="14"/>
    </row>
    <row r="1660" ht="15.75" hidden="1" customHeight="1">
      <c r="B1660" s="216"/>
      <c r="C1660" s="216"/>
      <c r="D1660" s="56"/>
      <c r="E1660" s="56"/>
      <c r="F1660" s="56"/>
      <c r="H1660" s="218"/>
      <c r="I1660" s="218"/>
      <c r="J1660" s="218"/>
      <c r="K1660" s="218"/>
      <c r="L1660" s="218"/>
      <c r="M1660" s="218"/>
      <c r="N1660" s="218"/>
      <c r="O1660" s="218"/>
      <c r="P1660" s="218"/>
      <c r="Q1660" s="218"/>
      <c r="R1660" s="218"/>
      <c r="S1660" s="218"/>
      <c r="T1660" s="218"/>
      <c r="U1660" s="218"/>
      <c r="X1660" s="219"/>
      <c r="AA1660" s="56"/>
      <c r="AF1660" s="56"/>
      <c r="AG1660" s="14"/>
    </row>
    <row r="1661" ht="15.75" hidden="1" customHeight="1">
      <c r="B1661" s="216"/>
      <c r="C1661" s="216"/>
      <c r="D1661" s="56"/>
      <c r="E1661" s="56"/>
      <c r="F1661" s="56"/>
      <c r="H1661" s="218"/>
      <c r="I1661" s="218"/>
      <c r="J1661" s="218"/>
      <c r="K1661" s="218"/>
      <c r="L1661" s="218"/>
      <c r="M1661" s="218"/>
      <c r="N1661" s="218"/>
      <c r="O1661" s="218"/>
      <c r="P1661" s="218"/>
      <c r="Q1661" s="218"/>
      <c r="R1661" s="218"/>
      <c r="S1661" s="218"/>
      <c r="T1661" s="218"/>
      <c r="U1661" s="218"/>
      <c r="X1661" s="219"/>
      <c r="AA1661" s="56"/>
      <c r="AF1661" s="56"/>
      <c r="AG1661" s="14"/>
    </row>
    <row r="1662" ht="15.75" hidden="1" customHeight="1">
      <c r="B1662" s="216"/>
      <c r="C1662" s="216"/>
      <c r="D1662" s="56"/>
      <c r="E1662" s="56"/>
      <c r="F1662" s="56"/>
      <c r="H1662" s="218"/>
      <c r="I1662" s="218"/>
      <c r="J1662" s="218"/>
      <c r="K1662" s="218"/>
      <c r="L1662" s="218"/>
      <c r="M1662" s="218"/>
      <c r="N1662" s="218"/>
      <c r="O1662" s="218"/>
      <c r="P1662" s="218"/>
      <c r="Q1662" s="218"/>
      <c r="R1662" s="218"/>
      <c r="S1662" s="218"/>
      <c r="T1662" s="218"/>
      <c r="U1662" s="218"/>
      <c r="X1662" s="219"/>
      <c r="AA1662" s="56"/>
      <c r="AF1662" s="56"/>
      <c r="AG1662" s="14"/>
    </row>
    <row r="1663" ht="15.75" hidden="1" customHeight="1">
      <c r="B1663" s="216"/>
      <c r="C1663" s="216"/>
      <c r="D1663" s="56"/>
      <c r="E1663" s="56"/>
      <c r="F1663" s="56"/>
      <c r="H1663" s="218"/>
      <c r="I1663" s="218"/>
      <c r="J1663" s="218"/>
      <c r="K1663" s="218"/>
      <c r="L1663" s="218"/>
      <c r="M1663" s="218"/>
      <c r="N1663" s="218"/>
      <c r="O1663" s="218"/>
      <c r="P1663" s="218"/>
      <c r="Q1663" s="218"/>
      <c r="R1663" s="218"/>
      <c r="S1663" s="218"/>
      <c r="T1663" s="218"/>
      <c r="U1663" s="218"/>
      <c r="X1663" s="219"/>
      <c r="AA1663" s="56"/>
      <c r="AF1663" s="56"/>
      <c r="AG1663" s="14"/>
    </row>
    <row r="1664" ht="15.75" hidden="1" customHeight="1">
      <c r="B1664" s="216"/>
      <c r="C1664" s="216"/>
      <c r="D1664" s="56"/>
      <c r="E1664" s="56"/>
      <c r="F1664" s="56"/>
      <c r="H1664" s="218"/>
      <c r="I1664" s="218"/>
      <c r="J1664" s="218"/>
      <c r="K1664" s="218"/>
      <c r="L1664" s="218"/>
      <c r="M1664" s="218"/>
      <c r="N1664" s="218"/>
      <c r="O1664" s="218"/>
      <c r="P1664" s="218"/>
      <c r="Q1664" s="218"/>
      <c r="R1664" s="218"/>
      <c r="S1664" s="218"/>
      <c r="T1664" s="218"/>
      <c r="U1664" s="218"/>
      <c r="X1664" s="219"/>
      <c r="AA1664" s="56"/>
      <c r="AF1664" s="56"/>
      <c r="AG1664" s="14"/>
    </row>
    <row r="1665" ht="15.75" hidden="1" customHeight="1">
      <c r="B1665" s="216"/>
      <c r="C1665" s="216"/>
      <c r="D1665" s="56"/>
      <c r="E1665" s="56"/>
      <c r="F1665" s="56"/>
      <c r="H1665" s="218"/>
      <c r="I1665" s="218"/>
      <c r="J1665" s="218"/>
      <c r="K1665" s="218"/>
      <c r="L1665" s="218"/>
      <c r="M1665" s="218"/>
      <c r="N1665" s="218"/>
      <c r="O1665" s="218"/>
      <c r="P1665" s="218"/>
      <c r="Q1665" s="218"/>
      <c r="R1665" s="218"/>
      <c r="S1665" s="218"/>
      <c r="T1665" s="218"/>
      <c r="U1665" s="218"/>
      <c r="X1665" s="219"/>
      <c r="AA1665" s="56"/>
      <c r="AF1665" s="56"/>
      <c r="AG1665" s="14"/>
    </row>
    <row r="1666" ht="15.75" hidden="1" customHeight="1">
      <c r="B1666" s="216"/>
      <c r="C1666" s="216"/>
      <c r="D1666" s="56"/>
      <c r="E1666" s="56"/>
      <c r="F1666" s="56"/>
      <c r="H1666" s="218"/>
      <c r="I1666" s="218"/>
      <c r="J1666" s="218"/>
      <c r="K1666" s="218"/>
      <c r="L1666" s="218"/>
      <c r="M1666" s="218"/>
      <c r="N1666" s="218"/>
      <c r="O1666" s="218"/>
      <c r="P1666" s="218"/>
      <c r="Q1666" s="218"/>
      <c r="R1666" s="218"/>
      <c r="S1666" s="218"/>
      <c r="T1666" s="218"/>
      <c r="U1666" s="218"/>
      <c r="X1666" s="219"/>
      <c r="AA1666" s="56"/>
      <c r="AF1666" s="56"/>
      <c r="AG1666" s="14"/>
    </row>
    <row r="1667" ht="15.75" hidden="1" customHeight="1">
      <c r="B1667" s="216"/>
      <c r="C1667" s="216"/>
      <c r="D1667" s="56"/>
      <c r="E1667" s="56"/>
      <c r="F1667" s="56"/>
      <c r="H1667" s="218"/>
      <c r="I1667" s="218"/>
      <c r="J1667" s="218"/>
      <c r="K1667" s="218"/>
      <c r="L1667" s="218"/>
      <c r="M1667" s="218"/>
      <c r="N1667" s="218"/>
      <c r="O1667" s="218"/>
      <c r="P1667" s="218"/>
      <c r="Q1667" s="218"/>
      <c r="R1667" s="218"/>
      <c r="S1667" s="218"/>
      <c r="T1667" s="218"/>
      <c r="U1667" s="218"/>
      <c r="X1667" s="219"/>
      <c r="AA1667" s="56"/>
      <c r="AF1667" s="56"/>
      <c r="AG1667" s="14"/>
    </row>
    <row r="1668" ht="15.75" hidden="1" customHeight="1">
      <c r="B1668" s="216"/>
      <c r="C1668" s="216"/>
      <c r="D1668" s="56"/>
      <c r="E1668" s="56"/>
      <c r="F1668" s="56"/>
      <c r="H1668" s="218"/>
      <c r="I1668" s="218"/>
      <c r="J1668" s="218"/>
      <c r="K1668" s="218"/>
      <c r="L1668" s="218"/>
      <c r="M1668" s="218"/>
      <c r="N1668" s="218"/>
      <c r="O1668" s="218"/>
      <c r="P1668" s="218"/>
      <c r="Q1668" s="218"/>
      <c r="R1668" s="218"/>
      <c r="S1668" s="218"/>
      <c r="T1668" s="218"/>
      <c r="U1668" s="218"/>
      <c r="X1668" s="219"/>
      <c r="AA1668" s="56"/>
      <c r="AF1668" s="56"/>
      <c r="AG1668" s="14"/>
    </row>
    <row r="1669" ht="15.75" hidden="1" customHeight="1">
      <c r="B1669" s="216"/>
      <c r="C1669" s="216"/>
      <c r="D1669" s="56"/>
      <c r="E1669" s="56"/>
      <c r="F1669" s="56"/>
      <c r="H1669" s="218"/>
      <c r="I1669" s="218"/>
      <c r="J1669" s="218"/>
      <c r="K1669" s="218"/>
      <c r="L1669" s="218"/>
      <c r="M1669" s="218"/>
      <c r="N1669" s="218"/>
      <c r="O1669" s="218"/>
      <c r="P1669" s="218"/>
      <c r="Q1669" s="218"/>
      <c r="R1669" s="218"/>
      <c r="S1669" s="218"/>
      <c r="T1669" s="218"/>
      <c r="U1669" s="218"/>
      <c r="X1669" s="219"/>
      <c r="AA1669" s="56"/>
      <c r="AF1669" s="56"/>
      <c r="AG1669" s="14"/>
    </row>
    <row r="1670" ht="15.75" hidden="1" customHeight="1">
      <c r="B1670" s="216"/>
      <c r="C1670" s="216"/>
      <c r="D1670" s="56"/>
      <c r="E1670" s="56"/>
      <c r="F1670" s="56"/>
      <c r="H1670" s="218"/>
      <c r="I1670" s="218"/>
      <c r="J1670" s="218"/>
      <c r="K1670" s="218"/>
      <c r="L1670" s="218"/>
      <c r="M1670" s="218"/>
      <c r="N1670" s="218"/>
      <c r="O1670" s="218"/>
      <c r="P1670" s="218"/>
      <c r="Q1670" s="218"/>
      <c r="R1670" s="218"/>
      <c r="S1670" s="218"/>
      <c r="T1670" s="218"/>
      <c r="U1670" s="218"/>
      <c r="X1670" s="219"/>
      <c r="AA1670" s="56"/>
      <c r="AF1670" s="56"/>
      <c r="AG1670" s="14"/>
    </row>
    <row r="1671" ht="15.75" hidden="1" customHeight="1">
      <c r="B1671" s="216"/>
      <c r="C1671" s="216"/>
      <c r="D1671" s="56"/>
      <c r="E1671" s="56"/>
      <c r="F1671" s="56"/>
      <c r="H1671" s="218"/>
      <c r="I1671" s="218"/>
      <c r="J1671" s="218"/>
      <c r="K1671" s="218"/>
      <c r="L1671" s="218"/>
      <c r="M1671" s="218"/>
      <c r="N1671" s="218"/>
      <c r="O1671" s="218"/>
      <c r="P1671" s="218"/>
      <c r="Q1671" s="218"/>
      <c r="R1671" s="218"/>
      <c r="S1671" s="218"/>
      <c r="T1671" s="218"/>
      <c r="U1671" s="218"/>
      <c r="X1671" s="219"/>
      <c r="AA1671" s="56"/>
      <c r="AF1671" s="56"/>
      <c r="AG1671" s="14"/>
    </row>
    <row r="1672" ht="15.75" hidden="1" customHeight="1">
      <c r="B1672" s="216"/>
      <c r="C1672" s="216"/>
      <c r="D1672" s="56"/>
      <c r="E1672" s="56"/>
      <c r="F1672" s="56"/>
      <c r="H1672" s="218"/>
      <c r="I1672" s="218"/>
      <c r="J1672" s="218"/>
      <c r="K1672" s="218"/>
      <c r="L1672" s="218"/>
      <c r="M1672" s="218"/>
      <c r="N1672" s="218"/>
      <c r="O1672" s="218"/>
      <c r="P1672" s="218"/>
      <c r="Q1672" s="218"/>
      <c r="R1672" s="218"/>
      <c r="S1672" s="218"/>
      <c r="T1672" s="218"/>
      <c r="U1672" s="218"/>
      <c r="X1672" s="219"/>
      <c r="AA1672" s="56"/>
      <c r="AF1672" s="56"/>
      <c r="AG1672" s="14"/>
    </row>
    <row r="1673" ht="15.75" hidden="1" customHeight="1">
      <c r="B1673" s="216"/>
      <c r="C1673" s="216"/>
      <c r="D1673" s="56"/>
      <c r="E1673" s="56"/>
      <c r="F1673" s="56"/>
      <c r="H1673" s="218"/>
      <c r="I1673" s="218"/>
      <c r="J1673" s="218"/>
      <c r="K1673" s="218"/>
      <c r="L1673" s="218"/>
      <c r="M1673" s="218"/>
      <c r="N1673" s="218"/>
      <c r="O1673" s="218"/>
      <c r="P1673" s="218"/>
      <c r="Q1673" s="218"/>
      <c r="R1673" s="218"/>
      <c r="S1673" s="218"/>
      <c r="T1673" s="218"/>
      <c r="U1673" s="218"/>
      <c r="X1673" s="219"/>
      <c r="AA1673" s="56"/>
      <c r="AF1673" s="56"/>
      <c r="AG1673" s="14"/>
    </row>
    <row r="1674" ht="15.75" hidden="1" customHeight="1">
      <c r="B1674" s="216"/>
      <c r="C1674" s="216"/>
      <c r="D1674" s="56"/>
      <c r="E1674" s="56"/>
      <c r="F1674" s="56"/>
      <c r="H1674" s="218"/>
      <c r="I1674" s="218"/>
      <c r="J1674" s="218"/>
      <c r="K1674" s="218"/>
      <c r="L1674" s="218"/>
      <c r="M1674" s="218"/>
      <c r="N1674" s="218"/>
      <c r="O1674" s="218"/>
      <c r="P1674" s="218"/>
      <c r="Q1674" s="218"/>
      <c r="R1674" s="218"/>
      <c r="S1674" s="218"/>
      <c r="T1674" s="218"/>
      <c r="U1674" s="218"/>
      <c r="X1674" s="219"/>
      <c r="AA1674" s="56"/>
      <c r="AF1674" s="56"/>
      <c r="AG1674" s="14"/>
    </row>
    <row r="1675" ht="15.75" hidden="1" customHeight="1">
      <c r="B1675" s="216"/>
      <c r="C1675" s="216"/>
      <c r="D1675" s="56"/>
      <c r="E1675" s="56"/>
      <c r="F1675" s="56"/>
      <c r="H1675" s="218"/>
      <c r="I1675" s="218"/>
      <c r="J1675" s="218"/>
      <c r="K1675" s="218"/>
      <c r="L1675" s="218"/>
      <c r="M1675" s="218"/>
      <c r="N1675" s="218"/>
      <c r="O1675" s="218"/>
      <c r="P1675" s="218"/>
      <c r="Q1675" s="218"/>
      <c r="R1675" s="218"/>
      <c r="S1675" s="218"/>
      <c r="T1675" s="218"/>
      <c r="U1675" s="218"/>
      <c r="X1675" s="219"/>
      <c r="AA1675" s="56"/>
      <c r="AF1675" s="56"/>
      <c r="AG1675" s="14"/>
    </row>
    <row r="1676" ht="15.75" hidden="1" customHeight="1">
      <c r="B1676" s="216"/>
      <c r="C1676" s="216"/>
      <c r="D1676" s="56"/>
      <c r="E1676" s="56"/>
      <c r="F1676" s="56"/>
      <c r="H1676" s="218"/>
      <c r="I1676" s="218"/>
      <c r="J1676" s="218"/>
      <c r="K1676" s="218"/>
      <c r="L1676" s="218"/>
      <c r="M1676" s="218"/>
      <c r="N1676" s="218"/>
      <c r="O1676" s="218"/>
      <c r="P1676" s="218"/>
      <c r="Q1676" s="218"/>
      <c r="R1676" s="218"/>
      <c r="S1676" s="218"/>
      <c r="T1676" s="218"/>
      <c r="U1676" s="218"/>
      <c r="X1676" s="219"/>
      <c r="AA1676" s="56"/>
      <c r="AF1676" s="56"/>
      <c r="AG1676" s="14"/>
    </row>
    <row r="1677" ht="15.75" hidden="1" customHeight="1">
      <c r="B1677" s="216"/>
      <c r="C1677" s="216"/>
      <c r="D1677" s="56"/>
      <c r="E1677" s="56"/>
      <c r="F1677" s="56"/>
      <c r="H1677" s="218"/>
      <c r="I1677" s="218"/>
      <c r="J1677" s="218"/>
      <c r="K1677" s="218"/>
      <c r="L1677" s="218"/>
      <c r="M1677" s="218"/>
      <c r="N1677" s="218"/>
      <c r="O1677" s="218"/>
      <c r="P1677" s="218"/>
      <c r="Q1677" s="218"/>
      <c r="R1677" s="218"/>
      <c r="S1677" s="218"/>
      <c r="T1677" s="218"/>
      <c r="U1677" s="218"/>
      <c r="X1677" s="219"/>
      <c r="AA1677" s="56"/>
      <c r="AF1677" s="56"/>
      <c r="AG1677" s="14"/>
    </row>
    <row r="1678" ht="15.75" hidden="1" customHeight="1">
      <c r="B1678" s="216"/>
      <c r="C1678" s="216"/>
      <c r="D1678" s="56"/>
      <c r="E1678" s="56"/>
      <c r="F1678" s="56"/>
      <c r="H1678" s="218"/>
      <c r="I1678" s="218"/>
      <c r="J1678" s="218"/>
      <c r="K1678" s="218"/>
      <c r="L1678" s="218"/>
      <c r="M1678" s="218"/>
      <c r="N1678" s="218"/>
      <c r="O1678" s="218"/>
      <c r="P1678" s="218"/>
      <c r="Q1678" s="218"/>
      <c r="R1678" s="218"/>
      <c r="S1678" s="218"/>
      <c r="T1678" s="218"/>
      <c r="U1678" s="218"/>
      <c r="X1678" s="219"/>
      <c r="AA1678" s="56"/>
      <c r="AF1678" s="56"/>
      <c r="AG1678" s="14"/>
    </row>
    <row r="1679" ht="15.75" hidden="1" customHeight="1">
      <c r="B1679" s="216"/>
      <c r="C1679" s="216"/>
      <c r="D1679" s="56"/>
      <c r="E1679" s="56"/>
      <c r="F1679" s="56"/>
      <c r="H1679" s="218"/>
      <c r="I1679" s="218"/>
      <c r="J1679" s="218"/>
      <c r="K1679" s="218"/>
      <c r="L1679" s="218"/>
      <c r="M1679" s="218"/>
      <c r="N1679" s="218"/>
      <c r="O1679" s="218"/>
      <c r="P1679" s="218"/>
      <c r="Q1679" s="218"/>
      <c r="R1679" s="218"/>
      <c r="S1679" s="218"/>
      <c r="T1679" s="218"/>
      <c r="U1679" s="218"/>
      <c r="X1679" s="219"/>
      <c r="AA1679" s="56"/>
      <c r="AF1679" s="56"/>
      <c r="AG1679" s="14"/>
    </row>
    <row r="1680" ht="15.75" hidden="1" customHeight="1">
      <c r="B1680" s="216"/>
      <c r="C1680" s="216"/>
      <c r="D1680" s="56"/>
      <c r="E1680" s="56"/>
      <c r="F1680" s="56"/>
      <c r="H1680" s="218"/>
      <c r="I1680" s="218"/>
      <c r="J1680" s="218"/>
      <c r="K1680" s="218"/>
      <c r="L1680" s="218"/>
      <c r="M1680" s="218"/>
      <c r="N1680" s="218"/>
      <c r="O1680" s="218"/>
      <c r="P1680" s="218"/>
      <c r="Q1680" s="218"/>
      <c r="R1680" s="218"/>
      <c r="S1680" s="218"/>
      <c r="T1680" s="218"/>
      <c r="U1680" s="218"/>
      <c r="X1680" s="219"/>
      <c r="AA1680" s="56"/>
      <c r="AF1680" s="56"/>
      <c r="AG1680" s="14"/>
    </row>
    <row r="1681" ht="15.75" hidden="1" customHeight="1">
      <c r="B1681" s="216"/>
      <c r="C1681" s="216"/>
      <c r="D1681" s="56"/>
      <c r="E1681" s="56"/>
      <c r="F1681" s="56"/>
      <c r="H1681" s="218"/>
      <c r="I1681" s="218"/>
      <c r="J1681" s="218"/>
      <c r="K1681" s="218"/>
      <c r="L1681" s="218"/>
      <c r="M1681" s="218"/>
      <c r="N1681" s="218"/>
      <c r="O1681" s="218"/>
      <c r="P1681" s="218"/>
      <c r="Q1681" s="218"/>
      <c r="R1681" s="218"/>
      <c r="S1681" s="218"/>
      <c r="T1681" s="218"/>
      <c r="U1681" s="218"/>
      <c r="X1681" s="219"/>
      <c r="AA1681" s="56"/>
      <c r="AF1681" s="56"/>
      <c r="AG1681" s="14"/>
    </row>
    <row r="1682" ht="15.75" hidden="1" customHeight="1">
      <c r="B1682" s="216"/>
      <c r="C1682" s="216"/>
      <c r="D1682" s="56"/>
      <c r="E1682" s="56"/>
      <c r="F1682" s="56"/>
      <c r="H1682" s="218"/>
      <c r="I1682" s="218"/>
      <c r="J1682" s="218"/>
      <c r="K1682" s="218"/>
      <c r="L1682" s="218"/>
      <c r="M1682" s="218"/>
      <c r="N1682" s="218"/>
      <c r="O1682" s="218"/>
      <c r="P1682" s="218"/>
      <c r="Q1682" s="218"/>
      <c r="R1682" s="218"/>
      <c r="S1682" s="218"/>
      <c r="T1682" s="218"/>
      <c r="U1682" s="218"/>
      <c r="X1682" s="219"/>
      <c r="AA1682" s="56"/>
      <c r="AF1682" s="56"/>
      <c r="AG1682" s="14"/>
    </row>
    <row r="1683" ht="15.75" hidden="1" customHeight="1">
      <c r="B1683" s="216"/>
      <c r="C1683" s="216"/>
      <c r="D1683" s="56"/>
      <c r="E1683" s="56"/>
      <c r="F1683" s="56"/>
      <c r="H1683" s="218"/>
      <c r="I1683" s="218"/>
      <c r="J1683" s="218"/>
      <c r="K1683" s="218"/>
      <c r="L1683" s="218"/>
      <c r="M1683" s="218"/>
      <c r="N1683" s="218"/>
      <c r="O1683" s="218"/>
      <c r="P1683" s="218"/>
      <c r="Q1683" s="218"/>
      <c r="R1683" s="218"/>
      <c r="S1683" s="218"/>
      <c r="T1683" s="218"/>
      <c r="U1683" s="218"/>
      <c r="X1683" s="219"/>
      <c r="AA1683" s="56"/>
      <c r="AF1683" s="56"/>
      <c r="AG1683" s="14"/>
    </row>
    <row r="1684" ht="15.75" hidden="1" customHeight="1">
      <c r="B1684" s="216"/>
      <c r="C1684" s="216"/>
      <c r="D1684" s="56"/>
      <c r="E1684" s="56"/>
      <c r="F1684" s="56"/>
      <c r="H1684" s="218"/>
      <c r="I1684" s="218"/>
      <c r="J1684" s="218"/>
      <c r="K1684" s="218"/>
      <c r="L1684" s="218"/>
      <c r="M1684" s="218"/>
      <c r="N1684" s="218"/>
      <c r="O1684" s="218"/>
      <c r="P1684" s="218"/>
      <c r="Q1684" s="218"/>
      <c r="R1684" s="218"/>
      <c r="S1684" s="218"/>
      <c r="T1684" s="218"/>
      <c r="U1684" s="218"/>
      <c r="X1684" s="219"/>
      <c r="AA1684" s="56"/>
      <c r="AF1684" s="56"/>
      <c r="AG1684" s="14"/>
    </row>
    <row r="1685" ht="15.75" hidden="1" customHeight="1">
      <c r="B1685" s="216"/>
      <c r="C1685" s="216"/>
      <c r="D1685" s="56"/>
      <c r="E1685" s="56"/>
      <c r="F1685" s="56"/>
      <c r="H1685" s="218"/>
      <c r="I1685" s="218"/>
      <c r="J1685" s="218"/>
      <c r="K1685" s="218"/>
      <c r="L1685" s="218"/>
      <c r="M1685" s="218"/>
      <c r="N1685" s="218"/>
      <c r="O1685" s="218"/>
      <c r="P1685" s="218"/>
      <c r="Q1685" s="218"/>
      <c r="R1685" s="218"/>
      <c r="S1685" s="218"/>
      <c r="T1685" s="218"/>
      <c r="U1685" s="218"/>
      <c r="X1685" s="219"/>
      <c r="AA1685" s="56"/>
      <c r="AF1685" s="56"/>
      <c r="AG1685" s="14"/>
    </row>
    <row r="1686" ht="15.75" hidden="1" customHeight="1">
      <c r="B1686" s="216"/>
      <c r="C1686" s="216"/>
      <c r="D1686" s="56"/>
      <c r="E1686" s="56"/>
      <c r="F1686" s="56"/>
      <c r="H1686" s="218"/>
      <c r="I1686" s="218"/>
      <c r="J1686" s="218"/>
      <c r="K1686" s="218"/>
      <c r="L1686" s="218"/>
      <c r="M1686" s="218"/>
      <c r="N1686" s="218"/>
      <c r="O1686" s="218"/>
      <c r="P1686" s="218"/>
      <c r="Q1686" s="218"/>
      <c r="R1686" s="218"/>
      <c r="S1686" s="218"/>
      <c r="T1686" s="218"/>
      <c r="U1686" s="218"/>
      <c r="X1686" s="219"/>
      <c r="AA1686" s="56"/>
      <c r="AF1686" s="56"/>
      <c r="AG1686" s="14"/>
    </row>
    <row r="1687" ht="15.75" hidden="1" customHeight="1">
      <c r="B1687" s="216"/>
      <c r="C1687" s="216"/>
      <c r="D1687" s="56"/>
      <c r="E1687" s="56"/>
      <c r="F1687" s="56"/>
      <c r="H1687" s="218"/>
      <c r="I1687" s="218"/>
      <c r="J1687" s="218"/>
      <c r="K1687" s="218"/>
      <c r="L1687" s="218"/>
      <c r="M1687" s="218"/>
      <c r="N1687" s="218"/>
      <c r="O1687" s="218"/>
      <c r="P1687" s="218"/>
      <c r="Q1687" s="218"/>
      <c r="R1687" s="218"/>
      <c r="S1687" s="218"/>
      <c r="T1687" s="218"/>
      <c r="U1687" s="218"/>
      <c r="X1687" s="219"/>
      <c r="AA1687" s="56"/>
      <c r="AF1687" s="56"/>
      <c r="AG1687" s="14"/>
    </row>
    <row r="1688" ht="15.75" hidden="1" customHeight="1">
      <c r="B1688" s="216"/>
      <c r="C1688" s="216"/>
      <c r="D1688" s="56"/>
      <c r="E1688" s="56"/>
      <c r="F1688" s="56"/>
      <c r="H1688" s="218"/>
      <c r="I1688" s="218"/>
      <c r="J1688" s="218"/>
      <c r="K1688" s="218"/>
      <c r="L1688" s="218"/>
      <c r="M1688" s="218"/>
      <c r="N1688" s="218"/>
      <c r="O1688" s="218"/>
      <c r="P1688" s="218"/>
      <c r="Q1688" s="218"/>
      <c r="R1688" s="218"/>
      <c r="S1688" s="218"/>
      <c r="T1688" s="218"/>
      <c r="U1688" s="218"/>
      <c r="X1688" s="219"/>
      <c r="AA1688" s="56"/>
      <c r="AF1688" s="56"/>
      <c r="AG1688" s="14"/>
    </row>
    <row r="1689" ht="15.75" hidden="1" customHeight="1">
      <c r="B1689" s="216"/>
      <c r="C1689" s="216"/>
      <c r="D1689" s="56"/>
      <c r="E1689" s="56"/>
      <c r="F1689" s="56"/>
      <c r="H1689" s="218"/>
      <c r="I1689" s="218"/>
      <c r="J1689" s="218"/>
      <c r="K1689" s="218"/>
      <c r="L1689" s="218"/>
      <c r="M1689" s="218"/>
      <c r="N1689" s="218"/>
      <c r="O1689" s="218"/>
      <c r="P1689" s="218"/>
      <c r="Q1689" s="218"/>
      <c r="R1689" s="218"/>
      <c r="S1689" s="218"/>
      <c r="T1689" s="218"/>
      <c r="U1689" s="218"/>
      <c r="X1689" s="219"/>
      <c r="AA1689" s="56"/>
      <c r="AF1689" s="56"/>
      <c r="AG1689" s="14"/>
    </row>
    <row r="1690" ht="15.75" hidden="1" customHeight="1">
      <c r="B1690" s="216"/>
      <c r="C1690" s="216"/>
      <c r="D1690" s="56"/>
      <c r="E1690" s="56"/>
      <c r="F1690" s="56"/>
      <c r="H1690" s="218"/>
      <c r="I1690" s="218"/>
      <c r="J1690" s="218"/>
      <c r="K1690" s="218"/>
      <c r="L1690" s="218"/>
      <c r="M1690" s="218"/>
      <c r="N1690" s="218"/>
      <c r="O1690" s="218"/>
      <c r="P1690" s="218"/>
      <c r="Q1690" s="218"/>
      <c r="R1690" s="218"/>
      <c r="S1690" s="218"/>
      <c r="T1690" s="218"/>
      <c r="U1690" s="218"/>
      <c r="X1690" s="219"/>
      <c r="AA1690" s="56"/>
      <c r="AF1690" s="56"/>
      <c r="AG1690" s="14"/>
    </row>
    <row r="1691" ht="15.75" hidden="1" customHeight="1">
      <c r="B1691" s="216"/>
      <c r="C1691" s="216"/>
      <c r="D1691" s="56"/>
      <c r="E1691" s="56"/>
      <c r="F1691" s="56"/>
      <c r="H1691" s="218"/>
      <c r="I1691" s="218"/>
      <c r="J1691" s="218"/>
      <c r="K1691" s="218"/>
      <c r="L1691" s="218"/>
      <c r="M1691" s="218"/>
      <c r="N1691" s="218"/>
      <c r="O1691" s="218"/>
      <c r="P1691" s="218"/>
      <c r="Q1691" s="218"/>
      <c r="R1691" s="218"/>
      <c r="S1691" s="218"/>
      <c r="T1691" s="218"/>
      <c r="U1691" s="218"/>
      <c r="X1691" s="219"/>
      <c r="AA1691" s="56"/>
      <c r="AF1691" s="56"/>
      <c r="AG1691" s="14"/>
    </row>
    <row r="1692" ht="15.75" hidden="1" customHeight="1">
      <c r="B1692" s="216"/>
      <c r="C1692" s="216"/>
      <c r="D1692" s="56"/>
      <c r="E1692" s="56"/>
      <c r="F1692" s="56"/>
      <c r="H1692" s="218"/>
      <c r="I1692" s="218"/>
      <c r="J1692" s="218"/>
      <c r="K1692" s="218"/>
      <c r="L1692" s="218"/>
      <c r="M1692" s="218"/>
      <c r="N1692" s="218"/>
      <c r="O1692" s="218"/>
      <c r="P1692" s="218"/>
      <c r="Q1692" s="218"/>
      <c r="R1692" s="218"/>
      <c r="S1692" s="218"/>
      <c r="T1692" s="218"/>
      <c r="U1692" s="218"/>
      <c r="X1692" s="219"/>
      <c r="AA1692" s="56"/>
      <c r="AF1692" s="56"/>
      <c r="AG1692" s="14"/>
    </row>
    <row r="1693" ht="15.75" hidden="1" customHeight="1">
      <c r="B1693" s="216"/>
      <c r="C1693" s="216"/>
      <c r="D1693" s="56"/>
      <c r="E1693" s="56"/>
      <c r="F1693" s="56"/>
      <c r="H1693" s="218"/>
      <c r="I1693" s="218"/>
      <c r="J1693" s="218"/>
      <c r="K1693" s="218"/>
      <c r="L1693" s="218"/>
      <c r="M1693" s="218"/>
      <c r="N1693" s="218"/>
      <c r="O1693" s="218"/>
      <c r="P1693" s="218"/>
      <c r="Q1693" s="218"/>
      <c r="R1693" s="218"/>
      <c r="S1693" s="218"/>
      <c r="T1693" s="218"/>
      <c r="U1693" s="218"/>
      <c r="X1693" s="219"/>
      <c r="AA1693" s="56"/>
      <c r="AF1693" s="56"/>
      <c r="AG1693" s="14"/>
    </row>
    <row r="1694" ht="15.75" hidden="1" customHeight="1">
      <c r="B1694" s="216"/>
      <c r="C1694" s="216"/>
      <c r="D1694" s="56"/>
      <c r="E1694" s="56"/>
      <c r="F1694" s="56"/>
      <c r="H1694" s="218"/>
      <c r="I1694" s="218"/>
      <c r="J1694" s="218"/>
      <c r="K1694" s="218"/>
      <c r="L1694" s="218"/>
      <c r="M1694" s="218"/>
      <c r="N1694" s="218"/>
      <c r="O1694" s="218"/>
      <c r="P1694" s="218"/>
      <c r="Q1694" s="218"/>
      <c r="R1694" s="218"/>
      <c r="S1694" s="218"/>
      <c r="T1694" s="218"/>
      <c r="U1694" s="218"/>
      <c r="X1694" s="219"/>
      <c r="AA1694" s="56"/>
      <c r="AF1694" s="56"/>
      <c r="AG1694" s="14"/>
    </row>
    <row r="1695" ht="15.75" hidden="1" customHeight="1">
      <c r="B1695" s="216"/>
      <c r="C1695" s="216"/>
      <c r="D1695" s="56"/>
      <c r="E1695" s="56"/>
      <c r="F1695" s="56"/>
      <c r="H1695" s="218"/>
      <c r="I1695" s="218"/>
      <c r="J1695" s="218"/>
      <c r="K1695" s="218"/>
      <c r="L1695" s="218"/>
      <c r="M1695" s="218"/>
      <c r="N1695" s="218"/>
      <c r="O1695" s="218"/>
      <c r="P1695" s="218"/>
      <c r="Q1695" s="218"/>
      <c r="R1695" s="218"/>
      <c r="S1695" s="218"/>
      <c r="T1695" s="218"/>
      <c r="U1695" s="218"/>
      <c r="X1695" s="219"/>
      <c r="AA1695" s="56"/>
      <c r="AF1695" s="56"/>
      <c r="AG1695" s="14"/>
    </row>
    <row r="1696" ht="15.75" hidden="1" customHeight="1">
      <c r="B1696" s="216"/>
      <c r="C1696" s="216"/>
      <c r="D1696" s="56"/>
      <c r="E1696" s="56"/>
      <c r="F1696" s="56"/>
      <c r="H1696" s="218"/>
      <c r="I1696" s="218"/>
      <c r="J1696" s="218"/>
      <c r="K1696" s="218"/>
      <c r="L1696" s="218"/>
      <c r="M1696" s="218"/>
      <c r="N1696" s="218"/>
      <c r="O1696" s="218"/>
      <c r="P1696" s="218"/>
      <c r="Q1696" s="218"/>
      <c r="R1696" s="218"/>
      <c r="S1696" s="218"/>
      <c r="T1696" s="218"/>
      <c r="U1696" s="218"/>
      <c r="X1696" s="219"/>
      <c r="AA1696" s="56"/>
      <c r="AF1696" s="56"/>
      <c r="AG1696" s="14"/>
    </row>
    <row r="1697" ht="15.75" hidden="1" customHeight="1">
      <c r="B1697" s="216"/>
      <c r="C1697" s="216"/>
      <c r="D1697" s="56"/>
      <c r="E1697" s="56"/>
      <c r="F1697" s="56"/>
      <c r="H1697" s="218"/>
      <c r="I1697" s="218"/>
      <c r="J1697" s="218"/>
      <c r="K1697" s="218"/>
      <c r="L1697" s="218"/>
      <c r="M1697" s="218"/>
      <c r="N1697" s="218"/>
      <c r="O1697" s="218"/>
      <c r="P1697" s="218"/>
      <c r="Q1697" s="218"/>
      <c r="R1697" s="218"/>
      <c r="S1697" s="218"/>
      <c r="T1697" s="218"/>
      <c r="U1697" s="218"/>
      <c r="X1697" s="219"/>
      <c r="AA1697" s="56"/>
      <c r="AF1697" s="56"/>
      <c r="AG1697" s="14"/>
    </row>
    <row r="1698" ht="15.75" hidden="1" customHeight="1">
      <c r="B1698" s="216"/>
      <c r="C1698" s="216"/>
      <c r="D1698" s="56"/>
      <c r="E1698" s="56"/>
      <c r="F1698" s="56"/>
      <c r="H1698" s="218"/>
      <c r="I1698" s="218"/>
      <c r="J1698" s="218"/>
      <c r="K1698" s="218"/>
      <c r="L1698" s="218"/>
      <c r="M1698" s="218"/>
      <c r="N1698" s="218"/>
      <c r="O1698" s="218"/>
      <c r="P1698" s="218"/>
      <c r="Q1698" s="218"/>
      <c r="R1698" s="218"/>
      <c r="S1698" s="218"/>
      <c r="T1698" s="218"/>
      <c r="U1698" s="218"/>
      <c r="X1698" s="219"/>
      <c r="AA1698" s="56"/>
      <c r="AF1698" s="56"/>
      <c r="AG1698" s="14"/>
    </row>
    <row r="1699" ht="15.75" hidden="1" customHeight="1">
      <c r="B1699" s="216"/>
      <c r="C1699" s="216"/>
      <c r="D1699" s="56"/>
      <c r="E1699" s="56"/>
      <c r="F1699" s="56"/>
      <c r="H1699" s="218"/>
      <c r="I1699" s="218"/>
      <c r="J1699" s="218"/>
      <c r="K1699" s="218"/>
      <c r="L1699" s="218"/>
      <c r="M1699" s="218"/>
      <c r="N1699" s="218"/>
      <c r="O1699" s="218"/>
      <c r="P1699" s="218"/>
      <c r="Q1699" s="218"/>
      <c r="R1699" s="218"/>
      <c r="S1699" s="218"/>
      <c r="T1699" s="218"/>
      <c r="U1699" s="218"/>
      <c r="X1699" s="219"/>
      <c r="AA1699" s="56"/>
      <c r="AF1699" s="56"/>
      <c r="AG1699" s="14"/>
    </row>
    <row r="1700" ht="15.75" hidden="1" customHeight="1">
      <c r="B1700" s="216"/>
      <c r="C1700" s="216"/>
      <c r="D1700" s="56"/>
      <c r="E1700" s="56"/>
      <c r="F1700" s="56"/>
      <c r="H1700" s="218"/>
      <c r="I1700" s="218"/>
      <c r="J1700" s="218"/>
      <c r="K1700" s="218"/>
      <c r="L1700" s="218"/>
      <c r="M1700" s="218"/>
      <c r="N1700" s="218"/>
      <c r="O1700" s="218"/>
      <c r="P1700" s="218"/>
      <c r="Q1700" s="218"/>
      <c r="R1700" s="218"/>
      <c r="S1700" s="218"/>
      <c r="T1700" s="218"/>
      <c r="U1700" s="218"/>
      <c r="X1700" s="219"/>
      <c r="AA1700" s="56"/>
      <c r="AF1700" s="56"/>
      <c r="AG1700" s="14"/>
    </row>
    <row r="1701" ht="15.75" hidden="1" customHeight="1">
      <c r="B1701" s="216"/>
      <c r="C1701" s="216"/>
      <c r="D1701" s="56"/>
      <c r="E1701" s="56"/>
      <c r="F1701" s="56"/>
      <c r="H1701" s="218"/>
      <c r="I1701" s="218"/>
      <c r="J1701" s="218"/>
      <c r="K1701" s="218"/>
      <c r="L1701" s="218"/>
      <c r="M1701" s="218"/>
      <c r="N1701" s="218"/>
      <c r="O1701" s="218"/>
      <c r="P1701" s="218"/>
      <c r="Q1701" s="218"/>
      <c r="R1701" s="218"/>
      <c r="S1701" s="218"/>
      <c r="T1701" s="218"/>
      <c r="U1701" s="218"/>
      <c r="X1701" s="219"/>
      <c r="AA1701" s="56"/>
      <c r="AF1701" s="56"/>
      <c r="AG1701" s="14"/>
    </row>
    <row r="1702" ht="15.75" hidden="1" customHeight="1">
      <c r="B1702" s="216"/>
      <c r="C1702" s="216"/>
      <c r="D1702" s="56"/>
      <c r="E1702" s="56"/>
      <c r="F1702" s="56"/>
      <c r="H1702" s="218"/>
      <c r="I1702" s="218"/>
      <c r="J1702" s="218"/>
      <c r="K1702" s="218"/>
      <c r="L1702" s="218"/>
      <c r="M1702" s="218"/>
      <c r="N1702" s="218"/>
      <c r="O1702" s="218"/>
      <c r="P1702" s="218"/>
      <c r="Q1702" s="218"/>
      <c r="R1702" s="218"/>
      <c r="S1702" s="218"/>
      <c r="T1702" s="218"/>
      <c r="U1702" s="218"/>
      <c r="X1702" s="219"/>
      <c r="AA1702" s="56"/>
      <c r="AF1702" s="56"/>
      <c r="AG1702" s="14"/>
    </row>
    <row r="1703" ht="15.75" hidden="1" customHeight="1">
      <c r="B1703" s="216"/>
      <c r="C1703" s="216"/>
      <c r="D1703" s="56"/>
      <c r="E1703" s="56"/>
      <c r="F1703" s="56"/>
      <c r="H1703" s="218"/>
      <c r="I1703" s="218"/>
      <c r="J1703" s="218"/>
      <c r="K1703" s="218"/>
      <c r="L1703" s="218"/>
      <c r="M1703" s="218"/>
      <c r="N1703" s="218"/>
      <c r="O1703" s="218"/>
      <c r="P1703" s="218"/>
      <c r="Q1703" s="218"/>
      <c r="R1703" s="218"/>
      <c r="S1703" s="218"/>
      <c r="T1703" s="218"/>
      <c r="U1703" s="218"/>
      <c r="X1703" s="219"/>
      <c r="AA1703" s="56"/>
      <c r="AF1703" s="56"/>
      <c r="AG1703" s="14"/>
    </row>
    <row r="1704" ht="15.75" hidden="1" customHeight="1">
      <c r="B1704" s="216"/>
      <c r="C1704" s="216"/>
      <c r="D1704" s="56"/>
      <c r="E1704" s="56"/>
      <c r="F1704" s="56"/>
      <c r="H1704" s="218"/>
      <c r="I1704" s="218"/>
      <c r="J1704" s="218"/>
      <c r="K1704" s="218"/>
      <c r="L1704" s="218"/>
      <c r="M1704" s="218"/>
      <c r="N1704" s="218"/>
      <c r="O1704" s="218"/>
      <c r="P1704" s="218"/>
      <c r="Q1704" s="218"/>
      <c r="R1704" s="218"/>
      <c r="S1704" s="218"/>
      <c r="T1704" s="218"/>
      <c r="U1704" s="218"/>
      <c r="X1704" s="219"/>
      <c r="AA1704" s="56"/>
      <c r="AF1704" s="56"/>
      <c r="AG1704" s="14"/>
    </row>
    <row r="1705" ht="15.75" hidden="1" customHeight="1">
      <c r="B1705" s="216"/>
      <c r="C1705" s="216"/>
      <c r="D1705" s="56"/>
      <c r="E1705" s="56"/>
      <c r="F1705" s="56"/>
      <c r="H1705" s="218"/>
      <c r="I1705" s="218"/>
      <c r="J1705" s="218"/>
      <c r="K1705" s="218"/>
      <c r="L1705" s="218"/>
      <c r="M1705" s="218"/>
      <c r="N1705" s="218"/>
      <c r="O1705" s="218"/>
      <c r="P1705" s="218"/>
      <c r="Q1705" s="218"/>
      <c r="R1705" s="218"/>
      <c r="S1705" s="218"/>
      <c r="T1705" s="218"/>
      <c r="U1705" s="218"/>
      <c r="X1705" s="219"/>
      <c r="AA1705" s="56"/>
      <c r="AF1705" s="56"/>
      <c r="AG1705" s="14"/>
    </row>
    <row r="1706" ht="15.75" hidden="1" customHeight="1">
      <c r="B1706" s="216"/>
      <c r="C1706" s="216"/>
      <c r="D1706" s="56"/>
      <c r="E1706" s="56"/>
      <c r="F1706" s="56"/>
      <c r="H1706" s="218"/>
      <c r="I1706" s="218"/>
      <c r="J1706" s="218"/>
      <c r="K1706" s="218"/>
      <c r="L1706" s="218"/>
      <c r="M1706" s="218"/>
      <c r="N1706" s="218"/>
      <c r="O1706" s="218"/>
      <c r="P1706" s="218"/>
      <c r="Q1706" s="218"/>
      <c r="R1706" s="218"/>
      <c r="S1706" s="218"/>
      <c r="T1706" s="218"/>
      <c r="U1706" s="218"/>
      <c r="X1706" s="219"/>
      <c r="AA1706" s="56"/>
      <c r="AF1706" s="56"/>
      <c r="AG1706" s="14"/>
    </row>
    <row r="1707" ht="15.75" hidden="1" customHeight="1">
      <c r="B1707" s="216"/>
      <c r="C1707" s="216"/>
      <c r="D1707" s="56"/>
      <c r="E1707" s="56"/>
      <c r="F1707" s="56"/>
      <c r="H1707" s="218"/>
      <c r="I1707" s="218"/>
      <c r="J1707" s="218"/>
      <c r="K1707" s="218"/>
      <c r="L1707" s="218"/>
      <c r="M1707" s="218"/>
      <c r="N1707" s="218"/>
      <c r="O1707" s="218"/>
      <c r="P1707" s="218"/>
      <c r="Q1707" s="218"/>
      <c r="R1707" s="218"/>
      <c r="S1707" s="218"/>
      <c r="T1707" s="218"/>
      <c r="U1707" s="218"/>
      <c r="X1707" s="219"/>
      <c r="AA1707" s="56"/>
      <c r="AF1707" s="56"/>
      <c r="AG1707" s="14"/>
    </row>
    <row r="1708" ht="15.75" hidden="1" customHeight="1">
      <c r="B1708" s="216"/>
      <c r="C1708" s="216"/>
      <c r="D1708" s="56"/>
      <c r="E1708" s="56"/>
      <c r="F1708" s="56"/>
      <c r="H1708" s="218"/>
      <c r="I1708" s="218"/>
      <c r="J1708" s="218"/>
      <c r="K1708" s="218"/>
      <c r="L1708" s="218"/>
      <c r="M1708" s="218"/>
      <c r="N1708" s="218"/>
      <c r="O1708" s="218"/>
      <c r="P1708" s="218"/>
      <c r="Q1708" s="218"/>
      <c r="R1708" s="218"/>
      <c r="S1708" s="218"/>
      <c r="T1708" s="218"/>
      <c r="U1708" s="218"/>
      <c r="X1708" s="219"/>
      <c r="AA1708" s="56"/>
      <c r="AF1708" s="56"/>
      <c r="AG1708" s="14"/>
    </row>
    <row r="1709" ht="15.75" hidden="1" customHeight="1">
      <c r="B1709" s="216"/>
      <c r="C1709" s="216"/>
      <c r="D1709" s="56"/>
      <c r="E1709" s="56"/>
      <c r="F1709" s="56"/>
      <c r="H1709" s="218"/>
      <c r="I1709" s="218"/>
      <c r="J1709" s="218"/>
      <c r="K1709" s="218"/>
      <c r="L1709" s="218"/>
      <c r="M1709" s="218"/>
      <c r="N1709" s="218"/>
      <c r="O1709" s="218"/>
      <c r="P1709" s="218"/>
      <c r="Q1709" s="218"/>
      <c r="R1709" s="218"/>
      <c r="S1709" s="218"/>
      <c r="T1709" s="218"/>
      <c r="U1709" s="218"/>
      <c r="X1709" s="219"/>
      <c r="AA1709" s="56"/>
      <c r="AF1709" s="56"/>
      <c r="AG1709" s="14"/>
    </row>
    <row r="1710" ht="15.75" hidden="1" customHeight="1">
      <c r="B1710" s="216"/>
      <c r="C1710" s="216"/>
      <c r="D1710" s="56"/>
      <c r="E1710" s="56"/>
      <c r="F1710" s="56"/>
      <c r="H1710" s="218"/>
      <c r="I1710" s="218"/>
      <c r="J1710" s="218"/>
      <c r="K1710" s="218"/>
      <c r="L1710" s="218"/>
      <c r="M1710" s="218"/>
      <c r="N1710" s="218"/>
      <c r="O1710" s="218"/>
      <c r="P1710" s="218"/>
      <c r="Q1710" s="218"/>
      <c r="R1710" s="218"/>
      <c r="S1710" s="218"/>
      <c r="T1710" s="218"/>
      <c r="U1710" s="218"/>
      <c r="X1710" s="219"/>
      <c r="AA1710" s="56"/>
      <c r="AF1710" s="56"/>
      <c r="AG1710" s="14"/>
    </row>
    <row r="1711" ht="15.75" hidden="1" customHeight="1">
      <c r="B1711" s="216"/>
      <c r="C1711" s="216"/>
      <c r="D1711" s="56"/>
      <c r="E1711" s="56"/>
      <c r="F1711" s="56"/>
      <c r="H1711" s="218"/>
      <c r="I1711" s="218"/>
      <c r="J1711" s="218"/>
      <c r="K1711" s="218"/>
      <c r="L1711" s="218"/>
      <c r="M1711" s="218"/>
      <c r="N1711" s="218"/>
      <c r="O1711" s="218"/>
      <c r="P1711" s="218"/>
      <c r="Q1711" s="218"/>
      <c r="R1711" s="218"/>
      <c r="S1711" s="218"/>
      <c r="T1711" s="218"/>
      <c r="U1711" s="218"/>
      <c r="X1711" s="219"/>
      <c r="AA1711" s="56"/>
      <c r="AF1711" s="56"/>
      <c r="AG1711" s="14"/>
    </row>
    <row r="1712" ht="15.75" hidden="1" customHeight="1">
      <c r="B1712" s="216"/>
      <c r="C1712" s="216"/>
      <c r="D1712" s="56"/>
      <c r="E1712" s="56"/>
      <c r="F1712" s="56"/>
      <c r="H1712" s="218"/>
      <c r="I1712" s="218"/>
      <c r="J1712" s="218"/>
      <c r="K1712" s="218"/>
      <c r="L1712" s="218"/>
      <c r="M1712" s="218"/>
      <c r="N1712" s="218"/>
      <c r="O1712" s="218"/>
      <c r="P1712" s="218"/>
      <c r="Q1712" s="218"/>
      <c r="R1712" s="218"/>
      <c r="S1712" s="218"/>
      <c r="T1712" s="218"/>
      <c r="U1712" s="218"/>
      <c r="X1712" s="219"/>
      <c r="AA1712" s="56"/>
      <c r="AF1712" s="56"/>
      <c r="AG1712" s="14"/>
    </row>
    <row r="1713" ht="15.75" hidden="1" customHeight="1">
      <c r="B1713" s="216"/>
      <c r="C1713" s="216"/>
      <c r="D1713" s="56"/>
      <c r="E1713" s="56"/>
      <c r="F1713" s="56"/>
      <c r="H1713" s="218"/>
      <c r="I1713" s="218"/>
      <c r="J1713" s="218"/>
      <c r="K1713" s="218"/>
      <c r="L1713" s="218"/>
      <c r="M1713" s="218"/>
      <c r="N1713" s="218"/>
      <c r="O1713" s="218"/>
      <c r="P1713" s="218"/>
      <c r="Q1713" s="218"/>
      <c r="R1713" s="218"/>
      <c r="S1713" s="218"/>
      <c r="T1713" s="218"/>
      <c r="U1713" s="218"/>
      <c r="X1713" s="219"/>
      <c r="AA1713" s="56"/>
      <c r="AF1713" s="56"/>
      <c r="AG1713" s="14"/>
    </row>
    <row r="1714" ht="15.75" hidden="1" customHeight="1">
      <c r="B1714" s="216"/>
      <c r="C1714" s="216"/>
      <c r="D1714" s="56"/>
      <c r="E1714" s="56"/>
      <c r="F1714" s="56"/>
      <c r="H1714" s="218"/>
      <c r="I1714" s="218"/>
      <c r="J1714" s="218"/>
      <c r="K1714" s="218"/>
      <c r="L1714" s="218"/>
      <c r="M1714" s="218"/>
      <c r="N1714" s="218"/>
      <c r="O1714" s="218"/>
      <c r="P1714" s="218"/>
      <c r="Q1714" s="218"/>
      <c r="R1714" s="218"/>
      <c r="S1714" s="218"/>
      <c r="T1714" s="218"/>
      <c r="U1714" s="218"/>
      <c r="X1714" s="219"/>
      <c r="AA1714" s="56"/>
      <c r="AF1714" s="56"/>
      <c r="AG1714" s="14"/>
    </row>
    <row r="1715" ht="15.75" hidden="1" customHeight="1">
      <c r="B1715" s="216"/>
      <c r="C1715" s="216"/>
      <c r="D1715" s="56"/>
      <c r="E1715" s="56"/>
      <c r="F1715" s="56"/>
      <c r="H1715" s="218"/>
      <c r="I1715" s="218"/>
      <c r="J1715" s="218"/>
      <c r="K1715" s="218"/>
      <c r="L1715" s="218"/>
      <c r="M1715" s="218"/>
      <c r="N1715" s="218"/>
      <c r="O1715" s="218"/>
      <c r="P1715" s="218"/>
      <c r="Q1715" s="218"/>
      <c r="R1715" s="218"/>
      <c r="S1715" s="218"/>
      <c r="T1715" s="218"/>
      <c r="U1715" s="218"/>
      <c r="X1715" s="219"/>
      <c r="AA1715" s="56"/>
      <c r="AF1715" s="56"/>
      <c r="AG1715" s="14"/>
    </row>
    <row r="1716" ht="15.75" hidden="1" customHeight="1">
      <c r="B1716" s="216"/>
      <c r="C1716" s="216"/>
      <c r="D1716" s="56"/>
      <c r="E1716" s="56"/>
      <c r="F1716" s="56"/>
      <c r="H1716" s="218"/>
      <c r="I1716" s="218"/>
      <c r="J1716" s="218"/>
      <c r="K1716" s="218"/>
      <c r="L1716" s="218"/>
      <c r="M1716" s="218"/>
      <c r="N1716" s="218"/>
      <c r="O1716" s="218"/>
      <c r="P1716" s="218"/>
      <c r="Q1716" s="218"/>
      <c r="R1716" s="218"/>
      <c r="S1716" s="218"/>
      <c r="T1716" s="218"/>
      <c r="U1716" s="218"/>
      <c r="X1716" s="219"/>
      <c r="AA1716" s="56"/>
      <c r="AF1716" s="56"/>
      <c r="AG1716" s="14"/>
    </row>
    <row r="1717" ht="15.75" hidden="1" customHeight="1">
      <c r="B1717" s="216"/>
      <c r="C1717" s="216"/>
      <c r="D1717" s="56"/>
      <c r="E1717" s="56"/>
      <c r="F1717" s="56"/>
      <c r="H1717" s="218"/>
      <c r="I1717" s="218"/>
      <c r="J1717" s="218"/>
      <c r="K1717" s="218"/>
      <c r="L1717" s="218"/>
      <c r="M1717" s="218"/>
      <c r="N1717" s="218"/>
      <c r="O1717" s="218"/>
      <c r="P1717" s="218"/>
      <c r="Q1717" s="218"/>
      <c r="R1717" s="218"/>
      <c r="S1717" s="218"/>
      <c r="T1717" s="218"/>
      <c r="U1717" s="218"/>
      <c r="X1717" s="219"/>
      <c r="AA1717" s="56"/>
      <c r="AF1717" s="56"/>
      <c r="AG1717" s="14"/>
    </row>
    <row r="1718" ht="15.75" hidden="1" customHeight="1">
      <c r="B1718" s="216"/>
      <c r="C1718" s="216"/>
      <c r="D1718" s="56"/>
      <c r="E1718" s="56"/>
      <c r="F1718" s="56"/>
      <c r="H1718" s="218"/>
      <c r="I1718" s="218"/>
      <c r="J1718" s="218"/>
      <c r="K1718" s="218"/>
      <c r="L1718" s="218"/>
      <c r="M1718" s="218"/>
      <c r="N1718" s="218"/>
      <c r="O1718" s="218"/>
      <c r="P1718" s="218"/>
      <c r="Q1718" s="218"/>
      <c r="R1718" s="218"/>
      <c r="S1718" s="218"/>
      <c r="T1718" s="218"/>
      <c r="U1718" s="218"/>
      <c r="X1718" s="219"/>
      <c r="AA1718" s="56"/>
      <c r="AF1718" s="56"/>
      <c r="AG1718" s="14"/>
    </row>
    <row r="1719" ht="15.75" hidden="1" customHeight="1">
      <c r="B1719" s="216"/>
      <c r="C1719" s="216"/>
      <c r="D1719" s="56"/>
      <c r="E1719" s="56"/>
      <c r="F1719" s="56"/>
      <c r="H1719" s="218"/>
      <c r="I1719" s="218"/>
      <c r="J1719" s="218"/>
      <c r="K1719" s="218"/>
      <c r="L1719" s="218"/>
      <c r="M1719" s="218"/>
      <c r="N1719" s="218"/>
      <c r="O1719" s="218"/>
      <c r="P1719" s="218"/>
      <c r="Q1719" s="218"/>
      <c r="R1719" s="218"/>
      <c r="S1719" s="218"/>
      <c r="T1719" s="218"/>
      <c r="U1719" s="218"/>
      <c r="X1719" s="219"/>
      <c r="AA1719" s="56"/>
      <c r="AF1719" s="56"/>
      <c r="AG1719" s="14"/>
    </row>
    <row r="1720" ht="15.75" hidden="1" customHeight="1">
      <c r="B1720" s="216"/>
      <c r="C1720" s="216"/>
      <c r="D1720" s="56"/>
      <c r="E1720" s="56"/>
      <c r="F1720" s="56"/>
      <c r="H1720" s="218"/>
      <c r="I1720" s="218"/>
      <c r="J1720" s="218"/>
      <c r="K1720" s="218"/>
      <c r="L1720" s="218"/>
      <c r="M1720" s="218"/>
      <c r="N1720" s="218"/>
      <c r="O1720" s="218"/>
      <c r="P1720" s="218"/>
      <c r="Q1720" s="218"/>
      <c r="R1720" s="218"/>
      <c r="S1720" s="218"/>
      <c r="T1720" s="218"/>
      <c r="U1720" s="218"/>
      <c r="X1720" s="219"/>
      <c r="AA1720" s="56"/>
      <c r="AF1720" s="56"/>
      <c r="AG1720" s="14"/>
    </row>
    <row r="1721" ht="15.75" hidden="1" customHeight="1">
      <c r="B1721" s="216"/>
      <c r="C1721" s="216"/>
      <c r="D1721" s="56"/>
      <c r="E1721" s="56"/>
      <c r="F1721" s="56"/>
      <c r="H1721" s="218"/>
      <c r="I1721" s="218"/>
      <c r="J1721" s="218"/>
      <c r="K1721" s="218"/>
      <c r="L1721" s="218"/>
      <c r="M1721" s="218"/>
      <c r="N1721" s="218"/>
      <c r="O1721" s="218"/>
      <c r="P1721" s="218"/>
      <c r="Q1721" s="218"/>
      <c r="R1721" s="218"/>
      <c r="S1721" s="218"/>
      <c r="T1721" s="218"/>
      <c r="U1721" s="218"/>
      <c r="X1721" s="219"/>
      <c r="AA1721" s="56"/>
      <c r="AF1721" s="56"/>
      <c r="AG1721" s="14"/>
    </row>
    <row r="1722" ht="15.75" hidden="1" customHeight="1">
      <c r="B1722" s="216"/>
      <c r="C1722" s="216"/>
      <c r="D1722" s="56"/>
      <c r="E1722" s="56"/>
      <c r="F1722" s="56"/>
      <c r="H1722" s="218"/>
      <c r="I1722" s="218"/>
      <c r="J1722" s="218"/>
      <c r="K1722" s="218"/>
      <c r="L1722" s="218"/>
      <c r="M1722" s="218"/>
      <c r="N1722" s="218"/>
      <c r="O1722" s="218"/>
      <c r="P1722" s="218"/>
      <c r="Q1722" s="218"/>
      <c r="R1722" s="218"/>
      <c r="S1722" s="218"/>
      <c r="T1722" s="218"/>
      <c r="U1722" s="218"/>
      <c r="X1722" s="219"/>
      <c r="AA1722" s="56"/>
      <c r="AF1722" s="56"/>
      <c r="AG1722" s="14"/>
    </row>
    <row r="1723" ht="15.75" hidden="1" customHeight="1">
      <c r="B1723" s="216"/>
      <c r="C1723" s="216"/>
      <c r="D1723" s="56"/>
      <c r="E1723" s="56"/>
      <c r="F1723" s="56"/>
      <c r="H1723" s="218"/>
      <c r="I1723" s="218"/>
      <c r="J1723" s="218"/>
      <c r="K1723" s="218"/>
      <c r="L1723" s="218"/>
      <c r="M1723" s="218"/>
      <c r="N1723" s="218"/>
      <c r="O1723" s="218"/>
      <c r="P1723" s="218"/>
      <c r="Q1723" s="218"/>
      <c r="R1723" s="218"/>
      <c r="S1723" s="218"/>
      <c r="T1723" s="218"/>
      <c r="U1723" s="218"/>
      <c r="X1723" s="219"/>
      <c r="AA1723" s="56"/>
      <c r="AF1723" s="56"/>
      <c r="AG1723" s="14"/>
    </row>
    <row r="1724" ht="15.75" hidden="1" customHeight="1">
      <c r="B1724" s="216"/>
      <c r="C1724" s="216"/>
      <c r="D1724" s="56"/>
      <c r="E1724" s="56"/>
      <c r="F1724" s="56"/>
      <c r="H1724" s="218"/>
      <c r="I1724" s="218"/>
      <c r="J1724" s="218"/>
      <c r="K1724" s="218"/>
      <c r="L1724" s="218"/>
      <c r="M1724" s="218"/>
      <c r="N1724" s="218"/>
      <c r="O1724" s="218"/>
      <c r="P1724" s="218"/>
      <c r="Q1724" s="218"/>
      <c r="R1724" s="218"/>
      <c r="S1724" s="218"/>
      <c r="T1724" s="218"/>
      <c r="U1724" s="218"/>
      <c r="X1724" s="219"/>
      <c r="AA1724" s="56"/>
      <c r="AF1724" s="56"/>
      <c r="AG1724" s="14"/>
    </row>
    <row r="1725" ht="15.75" hidden="1" customHeight="1">
      <c r="B1725" s="216"/>
      <c r="C1725" s="216"/>
      <c r="D1725" s="56"/>
      <c r="E1725" s="56"/>
      <c r="F1725" s="56"/>
      <c r="H1725" s="218"/>
      <c r="I1725" s="218"/>
      <c r="J1725" s="218"/>
      <c r="K1725" s="218"/>
      <c r="L1725" s="218"/>
      <c r="M1725" s="218"/>
      <c r="N1725" s="218"/>
      <c r="O1725" s="218"/>
      <c r="P1725" s="218"/>
      <c r="Q1725" s="218"/>
      <c r="R1725" s="218"/>
      <c r="S1725" s="218"/>
      <c r="T1725" s="218"/>
      <c r="U1725" s="218"/>
      <c r="X1725" s="219"/>
      <c r="AA1725" s="56"/>
      <c r="AF1725" s="56"/>
      <c r="AG1725" s="14"/>
    </row>
    <row r="1726" ht="15.75" hidden="1" customHeight="1">
      <c r="B1726" s="216"/>
      <c r="C1726" s="216"/>
      <c r="D1726" s="56"/>
      <c r="E1726" s="56"/>
      <c r="F1726" s="56"/>
      <c r="H1726" s="218"/>
      <c r="I1726" s="218"/>
      <c r="J1726" s="218"/>
      <c r="K1726" s="218"/>
      <c r="L1726" s="218"/>
      <c r="M1726" s="218"/>
      <c r="N1726" s="218"/>
      <c r="O1726" s="218"/>
      <c r="P1726" s="218"/>
      <c r="Q1726" s="218"/>
      <c r="R1726" s="218"/>
      <c r="S1726" s="218"/>
      <c r="T1726" s="218"/>
      <c r="U1726" s="218"/>
      <c r="X1726" s="219"/>
      <c r="AA1726" s="56"/>
      <c r="AF1726" s="56"/>
      <c r="AG1726" s="14"/>
    </row>
    <row r="1727" ht="15.75" hidden="1" customHeight="1">
      <c r="B1727" s="216"/>
      <c r="C1727" s="216"/>
      <c r="D1727" s="56"/>
      <c r="E1727" s="56"/>
      <c r="F1727" s="56"/>
      <c r="H1727" s="218"/>
      <c r="I1727" s="218"/>
      <c r="J1727" s="218"/>
      <c r="K1727" s="218"/>
      <c r="L1727" s="218"/>
      <c r="M1727" s="218"/>
      <c r="N1727" s="218"/>
      <c r="O1727" s="218"/>
      <c r="P1727" s="218"/>
      <c r="Q1727" s="218"/>
      <c r="R1727" s="218"/>
      <c r="S1727" s="218"/>
      <c r="T1727" s="218"/>
      <c r="U1727" s="218"/>
      <c r="X1727" s="219"/>
      <c r="AA1727" s="56"/>
      <c r="AF1727" s="56"/>
      <c r="AG1727" s="14"/>
    </row>
    <row r="1728" ht="15.75" hidden="1" customHeight="1">
      <c r="B1728" s="216"/>
      <c r="C1728" s="216"/>
      <c r="D1728" s="56"/>
      <c r="E1728" s="56"/>
      <c r="F1728" s="56"/>
      <c r="H1728" s="218"/>
      <c r="I1728" s="218"/>
      <c r="J1728" s="218"/>
      <c r="K1728" s="218"/>
      <c r="L1728" s="218"/>
      <c r="M1728" s="218"/>
      <c r="N1728" s="218"/>
      <c r="O1728" s="218"/>
      <c r="P1728" s="218"/>
      <c r="Q1728" s="218"/>
      <c r="R1728" s="218"/>
      <c r="S1728" s="218"/>
      <c r="T1728" s="218"/>
      <c r="U1728" s="218"/>
      <c r="X1728" s="219"/>
      <c r="AA1728" s="56"/>
      <c r="AF1728" s="56"/>
      <c r="AG1728" s="14"/>
    </row>
    <row r="1729" ht="15.75" hidden="1" customHeight="1">
      <c r="B1729" s="216"/>
      <c r="C1729" s="216"/>
      <c r="D1729" s="56"/>
      <c r="E1729" s="56"/>
      <c r="F1729" s="56"/>
      <c r="H1729" s="218"/>
      <c r="I1729" s="218"/>
      <c r="J1729" s="218"/>
      <c r="K1729" s="218"/>
      <c r="L1729" s="218"/>
      <c r="M1729" s="218"/>
      <c r="N1729" s="218"/>
      <c r="O1729" s="218"/>
      <c r="P1729" s="218"/>
      <c r="Q1729" s="218"/>
      <c r="R1729" s="218"/>
      <c r="S1729" s="218"/>
      <c r="T1729" s="218"/>
      <c r="U1729" s="218"/>
      <c r="X1729" s="219"/>
      <c r="AA1729" s="56"/>
      <c r="AF1729" s="56"/>
      <c r="AG1729" s="14"/>
    </row>
    <row r="1730" ht="15.75" hidden="1" customHeight="1">
      <c r="B1730" s="216"/>
      <c r="C1730" s="216"/>
      <c r="D1730" s="56"/>
      <c r="E1730" s="56"/>
      <c r="F1730" s="56"/>
      <c r="H1730" s="218"/>
      <c r="I1730" s="218"/>
      <c r="J1730" s="218"/>
      <c r="K1730" s="218"/>
      <c r="L1730" s="218"/>
      <c r="M1730" s="218"/>
      <c r="N1730" s="218"/>
      <c r="O1730" s="218"/>
      <c r="P1730" s="218"/>
      <c r="Q1730" s="218"/>
      <c r="R1730" s="218"/>
      <c r="S1730" s="218"/>
      <c r="T1730" s="218"/>
      <c r="U1730" s="218"/>
      <c r="X1730" s="219"/>
      <c r="AA1730" s="56"/>
      <c r="AF1730" s="56"/>
      <c r="AG1730" s="14"/>
    </row>
    <row r="1731" ht="15.75" hidden="1" customHeight="1">
      <c r="B1731" s="216"/>
      <c r="C1731" s="216"/>
      <c r="D1731" s="56"/>
      <c r="E1731" s="56"/>
      <c r="F1731" s="56"/>
      <c r="H1731" s="218"/>
      <c r="I1731" s="218"/>
      <c r="J1731" s="218"/>
      <c r="K1731" s="218"/>
      <c r="L1731" s="218"/>
      <c r="M1731" s="218"/>
      <c r="N1731" s="218"/>
      <c r="O1731" s="218"/>
      <c r="P1731" s="218"/>
      <c r="Q1731" s="218"/>
      <c r="R1731" s="218"/>
      <c r="S1731" s="218"/>
      <c r="T1731" s="218"/>
      <c r="U1731" s="218"/>
      <c r="X1731" s="219"/>
      <c r="AA1731" s="56"/>
      <c r="AF1731" s="56"/>
      <c r="AG1731" s="14"/>
    </row>
    <row r="1732" ht="15.75" hidden="1" customHeight="1">
      <c r="B1732" s="216"/>
      <c r="C1732" s="216"/>
      <c r="D1732" s="56"/>
      <c r="E1732" s="56"/>
      <c r="F1732" s="56"/>
      <c r="H1732" s="218"/>
      <c r="I1732" s="218"/>
      <c r="J1732" s="218"/>
      <c r="K1732" s="218"/>
      <c r="L1732" s="218"/>
      <c r="M1732" s="218"/>
      <c r="N1732" s="218"/>
      <c r="O1732" s="218"/>
      <c r="P1732" s="218"/>
      <c r="Q1732" s="218"/>
      <c r="R1732" s="218"/>
      <c r="S1732" s="218"/>
      <c r="T1732" s="218"/>
      <c r="U1732" s="218"/>
      <c r="X1732" s="219"/>
      <c r="AA1732" s="56"/>
      <c r="AF1732" s="56"/>
      <c r="AG1732" s="14"/>
    </row>
    <row r="1733" ht="15.75" hidden="1" customHeight="1">
      <c r="B1733" s="216"/>
      <c r="C1733" s="216"/>
      <c r="D1733" s="56"/>
      <c r="E1733" s="56"/>
      <c r="F1733" s="56"/>
      <c r="H1733" s="218"/>
      <c r="I1733" s="218"/>
      <c r="J1733" s="218"/>
      <c r="K1733" s="218"/>
      <c r="L1733" s="218"/>
      <c r="M1733" s="218"/>
      <c r="N1733" s="218"/>
      <c r="O1733" s="218"/>
      <c r="P1733" s="218"/>
      <c r="Q1733" s="218"/>
      <c r="R1733" s="218"/>
      <c r="S1733" s="218"/>
      <c r="T1733" s="218"/>
      <c r="U1733" s="218"/>
      <c r="X1733" s="219"/>
      <c r="AA1733" s="56"/>
      <c r="AF1733" s="56"/>
      <c r="AG1733" s="14"/>
    </row>
    <row r="1734" ht="15.75" hidden="1" customHeight="1">
      <c r="B1734" s="216"/>
      <c r="C1734" s="216"/>
      <c r="D1734" s="56"/>
      <c r="E1734" s="56"/>
      <c r="F1734" s="56"/>
      <c r="H1734" s="218"/>
      <c r="I1734" s="218"/>
      <c r="J1734" s="218"/>
      <c r="K1734" s="218"/>
      <c r="L1734" s="218"/>
      <c r="M1734" s="218"/>
      <c r="N1734" s="218"/>
      <c r="O1734" s="218"/>
      <c r="P1734" s="218"/>
      <c r="Q1734" s="218"/>
      <c r="R1734" s="218"/>
      <c r="S1734" s="218"/>
      <c r="T1734" s="218"/>
      <c r="U1734" s="218"/>
      <c r="X1734" s="219"/>
      <c r="AA1734" s="56"/>
      <c r="AF1734" s="56"/>
      <c r="AG1734" s="14"/>
    </row>
    <row r="1735" ht="15.75" hidden="1" customHeight="1">
      <c r="B1735" s="216"/>
      <c r="C1735" s="216"/>
      <c r="D1735" s="56"/>
      <c r="E1735" s="56"/>
      <c r="F1735" s="56"/>
      <c r="H1735" s="218"/>
      <c r="I1735" s="218"/>
      <c r="J1735" s="218"/>
      <c r="K1735" s="218"/>
      <c r="L1735" s="218"/>
      <c r="M1735" s="218"/>
      <c r="N1735" s="218"/>
      <c r="O1735" s="218"/>
      <c r="P1735" s="218"/>
      <c r="Q1735" s="218"/>
      <c r="R1735" s="218"/>
      <c r="S1735" s="218"/>
      <c r="T1735" s="218"/>
      <c r="U1735" s="218"/>
      <c r="X1735" s="219"/>
      <c r="AA1735" s="56"/>
      <c r="AF1735" s="56"/>
      <c r="AG1735" s="14"/>
    </row>
    <row r="1736" ht="15.75" hidden="1" customHeight="1">
      <c r="B1736" s="216"/>
      <c r="C1736" s="216"/>
      <c r="D1736" s="56"/>
      <c r="E1736" s="56"/>
      <c r="F1736" s="56"/>
      <c r="H1736" s="218"/>
      <c r="I1736" s="218"/>
      <c r="J1736" s="218"/>
      <c r="K1736" s="218"/>
      <c r="L1736" s="218"/>
      <c r="M1736" s="218"/>
      <c r="N1736" s="218"/>
      <c r="O1736" s="218"/>
      <c r="P1736" s="218"/>
      <c r="Q1736" s="218"/>
      <c r="R1736" s="218"/>
      <c r="S1736" s="218"/>
      <c r="T1736" s="218"/>
      <c r="U1736" s="218"/>
      <c r="X1736" s="219"/>
      <c r="AA1736" s="56"/>
      <c r="AF1736" s="56"/>
      <c r="AG1736" s="14"/>
    </row>
    <row r="1737" ht="15.75" hidden="1" customHeight="1">
      <c r="B1737" s="216"/>
      <c r="C1737" s="216"/>
      <c r="D1737" s="56"/>
      <c r="E1737" s="56"/>
      <c r="F1737" s="56"/>
      <c r="H1737" s="218"/>
      <c r="I1737" s="218"/>
      <c r="J1737" s="218"/>
      <c r="K1737" s="218"/>
      <c r="L1737" s="218"/>
      <c r="M1737" s="218"/>
      <c r="N1737" s="218"/>
      <c r="O1737" s="218"/>
      <c r="P1737" s="218"/>
      <c r="Q1737" s="218"/>
      <c r="R1737" s="218"/>
      <c r="S1737" s="218"/>
      <c r="T1737" s="218"/>
      <c r="U1737" s="218"/>
      <c r="X1737" s="219"/>
      <c r="AA1737" s="56"/>
      <c r="AF1737" s="56"/>
      <c r="AG1737" s="14"/>
    </row>
    <row r="1738" ht="15.75" hidden="1" customHeight="1">
      <c r="B1738" s="216"/>
      <c r="C1738" s="216"/>
      <c r="D1738" s="56"/>
      <c r="E1738" s="56"/>
      <c r="F1738" s="56"/>
      <c r="H1738" s="218"/>
      <c r="I1738" s="218"/>
      <c r="J1738" s="218"/>
      <c r="K1738" s="218"/>
      <c r="L1738" s="218"/>
      <c r="M1738" s="218"/>
      <c r="N1738" s="218"/>
      <c r="O1738" s="218"/>
      <c r="P1738" s="218"/>
      <c r="Q1738" s="218"/>
      <c r="R1738" s="218"/>
      <c r="S1738" s="218"/>
      <c r="T1738" s="218"/>
      <c r="U1738" s="218"/>
      <c r="X1738" s="219"/>
      <c r="AA1738" s="56"/>
      <c r="AF1738" s="56"/>
      <c r="AG1738" s="14"/>
    </row>
    <row r="1739" ht="15.75" hidden="1" customHeight="1">
      <c r="B1739" s="216"/>
      <c r="C1739" s="216"/>
      <c r="D1739" s="56"/>
      <c r="E1739" s="56"/>
      <c r="F1739" s="56"/>
      <c r="H1739" s="218"/>
      <c r="I1739" s="218"/>
      <c r="J1739" s="218"/>
      <c r="K1739" s="218"/>
      <c r="L1739" s="218"/>
      <c r="M1739" s="218"/>
      <c r="N1739" s="218"/>
      <c r="O1739" s="218"/>
      <c r="P1739" s="218"/>
      <c r="Q1739" s="218"/>
      <c r="R1739" s="218"/>
      <c r="S1739" s="218"/>
      <c r="T1739" s="218"/>
      <c r="U1739" s="218"/>
      <c r="X1739" s="219"/>
      <c r="AA1739" s="56"/>
      <c r="AF1739" s="56"/>
      <c r="AG1739" s="14"/>
    </row>
    <row r="1740" ht="15.75" hidden="1" customHeight="1">
      <c r="B1740" s="216"/>
      <c r="C1740" s="216"/>
      <c r="D1740" s="56"/>
      <c r="E1740" s="56"/>
      <c r="F1740" s="56"/>
      <c r="H1740" s="218"/>
      <c r="I1740" s="218"/>
      <c r="J1740" s="218"/>
      <c r="K1740" s="218"/>
      <c r="L1740" s="218"/>
      <c r="M1740" s="218"/>
      <c r="N1740" s="218"/>
      <c r="O1740" s="218"/>
      <c r="P1740" s="218"/>
      <c r="Q1740" s="218"/>
      <c r="R1740" s="218"/>
      <c r="S1740" s="218"/>
      <c r="T1740" s="218"/>
      <c r="U1740" s="218"/>
      <c r="X1740" s="219"/>
      <c r="AA1740" s="56"/>
      <c r="AF1740" s="56"/>
      <c r="AG1740" s="14"/>
    </row>
    <row r="1741" ht="15.75" hidden="1" customHeight="1">
      <c r="B1741" s="216"/>
      <c r="C1741" s="216"/>
      <c r="D1741" s="56"/>
      <c r="E1741" s="56"/>
      <c r="F1741" s="56"/>
      <c r="H1741" s="218"/>
      <c r="I1741" s="218"/>
      <c r="J1741" s="218"/>
      <c r="K1741" s="218"/>
      <c r="L1741" s="218"/>
      <c r="M1741" s="218"/>
      <c r="N1741" s="218"/>
      <c r="O1741" s="218"/>
      <c r="P1741" s="218"/>
      <c r="Q1741" s="218"/>
      <c r="R1741" s="218"/>
      <c r="S1741" s="218"/>
      <c r="T1741" s="218"/>
      <c r="U1741" s="218"/>
      <c r="X1741" s="219"/>
      <c r="AA1741" s="56"/>
      <c r="AF1741" s="56"/>
      <c r="AG1741" s="14"/>
    </row>
    <row r="1742" ht="15.75" hidden="1" customHeight="1">
      <c r="B1742" s="216"/>
      <c r="C1742" s="216"/>
      <c r="D1742" s="56"/>
      <c r="E1742" s="56"/>
      <c r="F1742" s="56"/>
      <c r="H1742" s="218"/>
      <c r="I1742" s="218"/>
      <c r="J1742" s="218"/>
      <c r="K1742" s="218"/>
      <c r="L1742" s="218"/>
      <c r="M1742" s="218"/>
      <c r="N1742" s="218"/>
      <c r="O1742" s="218"/>
      <c r="P1742" s="218"/>
      <c r="Q1742" s="218"/>
      <c r="R1742" s="218"/>
      <c r="S1742" s="218"/>
      <c r="T1742" s="218"/>
      <c r="U1742" s="218"/>
      <c r="X1742" s="219"/>
      <c r="AA1742" s="56"/>
      <c r="AF1742" s="56"/>
      <c r="AG1742" s="14"/>
    </row>
    <row r="1743" ht="15.75" hidden="1" customHeight="1">
      <c r="B1743" s="216"/>
      <c r="C1743" s="216"/>
      <c r="D1743" s="56"/>
      <c r="E1743" s="56"/>
      <c r="F1743" s="56"/>
      <c r="H1743" s="218"/>
      <c r="I1743" s="218"/>
      <c r="J1743" s="218"/>
      <c r="K1743" s="218"/>
      <c r="L1743" s="218"/>
      <c r="M1743" s="218"/>
      <c r="N1743" s="218"/>
      <c r="O1743" s="218"/>
      <c r="P1743" s="218"/>
      <c r="Q1743" s="218"/>
      <c r="R1743" s="218"/>
      <c r="S1743" s="218"/>
      <c r="T1743" s="218"/>
      <c r="U1743" s="218"/>
      <c r="X1743" s="219"/>
      <c r="AA1743" s="56"/>
      <c r="AF1743" s="56"/>
      <c r="AG1743" s="14"/>
    </row>
    <row r="1744" ht="15.75" hidden="1" customHeight="1">
      <c r="B1744" s="216"/>
      <c r="C1744" s="216"/>
      <c r="D1744" s="56"/>
      <c r="E1744" s="56"/>
      <c r="F1744" s="56"/>
      <c r="H1744" s="218"/>
      <c r="I1744" s="218"/>
      <c r="J1744" s="218"/>
      <c r="K1744" s="218"/>
      <c r="L1744" s="218"/>
      <c r="M1744" s="218"/>
      <c r="N1744" s="218"/>
      <c r="O1744" s="218"/>
      <c r="P1744" s="218"/>
      <c r="Q1744" s="218"/>
      <c r="R1744" s="218"/>
      <c r="S1744" s="218"/>
      <c r="T1744" s="218"/>
      <c r="U1744" s="218"/>
      <c r="X1744" s="219"/>
      <c r="AA1744" s="56"/>
      <c r="AF1744" s="56"/>
      <c r="AG1744" s="14"/>
    </row>
    <row r="1745" ht="15.75" hidden="1" customHeight="1">
      <c r="B1745" s="216"/>
      <c r="C1745" s="216"/>
      <c r="D1745" s="56"/>
      <c r="E1745" s="56"/>
      <c r="F1745" s="56"/>
      <c r="H1745" s="218"/>
      <c r="I1745" s="218"/>
      <c r="J1745" s="218"/>
      <c r="K1745" s="218"/>
      <c r="L1745" s="218"/>
      <c r="M1745" s="218"/>
      <c r="N1745" s="218"/>
      <c r="O1745" s="218"/>
      <c r="P1745" s="218"/>
      <c r="Q1745" s="218"/>
      <c r="R1745" s="218"/>
      <c r="S1745" s="218"/>
      <c r="T1745" s="218"/>
      <c r="U1745" s="218"/>
      <c r="X1745" s="219"/>
      <c r="AA1745" s="56"/>
      <c r="AF1745" s="56"/>
      <c r="AG1745" s="14"/>
    </row>
    <row r="1746" ht="15.75" hidden="1" customHeight="1">
      <c r="B1746" s="216"/>
      <c r="C1746" s="216"/>
      <c r="D1746" s="56"/>
      <c r="E1746" s="56"/>
      <c r="F1746" s="56"/>
      <c r="H1746" s="218"/>
      <c r="I1746" s="218"/>
      <c r="J1746" s="218"/>
      <c r="K1746" s="218"/>
      <c r="L1746" s="218"/>
      <c r="M1746" s="218"/>
      <c r="N1746" s="218"/>
      <c r="O1746" s="218"/>
      <c r="P1746" s="218"/>
      <c r="Q1746" s="218"/>
      <c r="R1746" s="218"/>
      <c r="S1746" s="218"/>
      <c r="T1746" s="218"/>
      <c r="U1746" s="218"/>
      <c r="X1746" s="219"/>
      <c r="AA1746" s="56"/>
      <c r="AF1746" s="56"/>
      <c r="AG1746" s="14"/>
    </row>
    <row r="1747" ht="15.75" hidden="1" customHeight="1">
      <c r="B1747" s="216"/>
      <c r="C1747" s="216"/>
      <c r="D1747" s="56"/>
      <c r="E1747" s="56"/>
      <c r="F1747" s="56"/>
      <c r="H1747" s="218"/>
      <c r="I1747" s="218"/>
      <c r="J1747" s="218"/>
      <c r="K1747" s="218"/>
      <c r="L1747" s="218"/>
      <c r="M1747" s="218"/>
      <c r="N1747" s="218"/>
      <c r="O1747" s="218"/>
      <c r="P1747" s="218"/>
      <c r="Q1747" s="218"/>
      <c r="R1747" s="218"/>
      <c r="S1747" s="218"/>
      <c r="T1747" s="218"/>
      <c r="U1747" s="218"/>
      <c r="X1747" s="219"/>
      <c r="AA1747" s="56"/>
      <c r="AF1747" s="56"/>
      <c r="AG1747" s="14"/>
    </row>
    <row r="1748" ht="15.75" hidden="1" customHeight="1">
      <c r="B1748" s="216"/>
      <c r="C1748" s="216"/>
      <c r="D1748" s="56"/>
      <c r="E1748" s="56"/>
      <c r="F1748" s="56"/>
      <c r="H1748" s="218"/>
      <c r="I1748" s="218"/>
      <c r="J1748" s="218"/>
      <c r="K1748" s="218"/>
      <c r="L1748" s="218"/>
      <c r="M1748" s="218"/>
      <c r="N1748" s="218"/>
      <c r="O1748" s="218"/>
      <c r="P1748" s="218"/>
      <c r="Q1748" s="218"/>
      <c r="R1748" s="218"/>
      <c r="S1748" s="218"/>
      <c r="T1748" s="218"/>
      <c r="U1748" s="218"/>
      <c r="X1748" s="219"/>
      <c r="AA1748" s="56"/>
      <c r="AF1748" s="56"/>
      <c r="AG1748" s="14"/>
    </row>
    <row r="1749" ht="15.75" hidden="1" customHeight="1">
      <c r="B1749" s="216"/>
      <c r="C1749" s="216"/>
      <c r="D1749" s="56"/>
      <c r="E1749" s="56"/>
      <c r="F1749" s="56"/>
      <c r="H1749" s="218"/>
      <c r="I1749" s="218"/>
      <c r="J1749" s="218"/>
      <c r="K1749" s="218"/>
      <c r="L1749" s="218"/>
      <c r="M1749" s="218"/>
      <c r="N1749" s="218"/>
      <c r="O1749" s="218"/>
      <c r="P1749" s="218"/>
      <c r="Q1749" s="218"/>
      <c r="R1749" s="218"/>
      <c r="S1749" s="218"/>
      <c r="T1749" s="218"/>
      <c r="U1749" s="218"/>
      <c r="X1749" s="219"/>
      <c r="AA1749" s="56"/>
      <c r="AF1749" s="56"/>
      <c r="AG1749" s="14"/>
    </row>
    <row r="1750" ht="15.75" hidden="1" customHeight="1">
      <c r="B1750" s="216"/>
      <c r="C1750" s="216"/>
      <c r="D1750" s="56"/>
      <c r="E1750" s="56"/>
      <c r="F1750" s="56"/>
      <c r="H1750" s="218"/>
      <c r="I1750" s="218"/>
      <c r="J1750" s="218"/>
      <c r="K1750" s="218"/>
      <c r="L1750" s="218"/>
      <c r="M1750" s="218"/>
      <c r="N1750" s="218"/>
      <c r="O1750" s="218"/>
      <c r="P1750" s="218"/>
      <c r="Q1750" s="218"/>
      <c r="R1750" s="218"/>
      <c r="S1750" s="218"/>
      <c r="T1750" s="218"/>
      <c r="U1750" s="218"/>
      <c r="X1750" s="219"/>
      <c r="AA1750" s="56"/>
      <c r="AF1750" s="56"/>
      <c r="AG1750" s="14"/>
    </row>
    <row r="1751" ht="15.75" hidden="1" customHeight="1">
      <c r="B1751" s="216"/>
      <c r="C1751" s="216"/>
      <c r="D1751" s="56"/>
      <c r="E1751" s="56"/>
      <c r="F1751" s="56"/>
      <c r="H1751" s="218"/>
      <c r="I1751" s="218"/>
      <c r="J1751" s="218"/>
      <c r="K1751" s="218"/>
      <c r="L1751" s="218"/>
      <c r="M1751" s="218"/>
      <c r="N1751" s="218"/>
      <c r="O1751" s="218"/>
      <c r="P1751" s="218"/>
      <c r="Q1751" s="218"/>
      <c r="R1751" s="218"/>
      <c r="S1751" s="218"/>
      <c r="T1751" s="218"/>
      <c r="U1751" s="218"/>
      <c r="X1751" s="219"/>
      <c r="AA1751" s="56"/>
      <c r="AF1751" s="56"/>
      <c r="AG1751" s="14"/>
    </row>
    <row r="1752" ht="15.75" hidden="1" customHeight="1">
      <c r="B1752" s="216"/>
      <c r="C1752" s="216"/>
      <c r="D1752" s="56"/>
      <c r="E1752" s="56"/>
      <c r="F1752" s="56"/>
      <c r="H1752" s="218"/>
      <c r="I1752" s="218"/>
      <c r="J1752" s="218"/>
      <c r="K1752" s="218"/>
      <c r="L1752" s="218"/>
      <c r="M1752" s="218"/>
      <c r="N1752" s="218"/>
      <c r="O1752" s="218"/>
      <c r="P1752" s="218"/>
      <c r="Q1752" s="218"/>
      <c r="R1752" s="218"/>
      <c r="S1752" s="218"/>
      <c r="T1752" s="218"/>
      <c r="U1752" s="218"/>
      <c r="X1752" s="219"/>
      <c r="AA1752" s="56"/>
      <c r="AF1752" s="56"/>
      <c r="AG1752" s="14"/>
    </row>
    <row r="1753" ht="15.75" hidden="1" customHeight="1">
      <c r="B1753" s="216"/>
      <c r="C1753" s="216"/>
      <c r="D1753" s="56"/>
      <c r="E1753" s="56"/>
      <c r="F1753" s="56"/>
      <c r="H1753" s="218"/>
      <c r="I1753" s="218"/>
      <c r="J1753" s="218"/>
      <c r="K1753" s="218"/>
      <c r="L1753" s="218"/>
      <c r="M1753" s="218"/>
      <c r="N1753" s="218"/>
      <c r="O1753" s="218"/>
      <c r="P1753" s="218"/>
      <c r="Q1753" s="218"/>
      <c r="R1753" s="218"/>
      <c r="S1753" s="218"/>
      <c r="T1753" s="218"/>
      <c r="U1753" s="218"/>
      <c r="X1753" s="219"/>
      <c r="AA1753" s="56"/>
      <c r="AF1753" s="56"/>
      <c r="AG1753" s="14"/>
    </row>
    <row r="1754" ht="15.75" hidden="1" customHeight="1">
      <c r="B1754" s="216"/>
      <c r="C1754" s="216"/>
      <c r="D1754" s="56"/>
      <c r="E1754" s="56"/>
      <c r="F1754" s="56"/>
      <c r="H1754" s="218"/>
      <c r="I1754" s="218"/>
      <c r="J1754" s="218"/>
      <c r="K1754" s="218"/>
      <c r="L1754" s="218"/>
      <c r="M1754" s="218"/>
      <c r="N1754" s="218"/>
      <c r="O1754" s="218"/>
      <c r="P1754" s="218"/>
      <c r="Q1754" s="218"/>
      <c r="R1754" s="218"/>
      <c r="S1754" s="218"/>
      <c r="T1754" s="218"/>
      <c r="U1754" s="218"/>
      <c r="X1754" s="219"/>
      <c r="AA1754" s="56"/>
      <c r="AF1754" s="56"/>
      <c r="AG1754" s="14"/>
    </row>
    <row r="1755" ht="15.75" hidden="1" customHeight="1">
      <c r="B1755" s="216"/>
      <c r="C1755" s="216"/>
      <c r="D1755" s="56"/>
      <c r="E1755" s="56"/>
      <c r="F1755" s="56"/>
      <c r="H1755" s="218"/>
      <c r="I1755" s="218"/>
      <c r="J1755" s="218"/>
      <c r="K1755" s="218"/>
      <c r="L1755" s="218"/>
      <c r="M1755" s="218"/>
      <c r="N1755" s="218"/>
      <c r="O1755" s="218"/>
      <c r="P1755" s="218"/>
      <c r="Q1755" s="218"/>
      <c r="R1755" s="218"/>
      <c r="S1755" s="218"/>
      <c r="T1755" s="218"/>
      <c r="U1755" s="218"/>
      <c r="X1755" s="219"/>
      <c r="AA1755" s="56"/>
      <c r="AF1755" s="56"/>
      <c r="AG1755" s="14"/>
    </row>
    <row r="1756" ht="15.75" hidden="1" customHeight="1">
      <c r="B1756" s="216"/>
      <c r="C1756" s="216"/>
      <c r="D1756" s="56"/>
      <c r="E1756" s="56"/>
      <c r="F1756" s="56"/>
      <c r="H1756" s="218"/>
      <c r="I1756" s="218"/>
      <c r="J1756" s="218"/>
      <c r="K1756" s="218"/>
      <c r="L1756" s="218"/>
      <c r="M1756" s="218"/>
      <c r="N1756" s="218"/>
      <c r="O1756" s="218"/>
      <c r="P1756" s="218"/>
      <c r="Q1756" s="218"/>
      <c r="R1756" s="218"/>
      <c r="S1756" s="218"/>
      <c r="T1756" s="218"/>
      <c r="U1756" s="218"/>
      <c r="X1756" s="219"/>
      <c r="AA1756" s="56"/>
      <c r="AF1756" s="56"/>
      <c r="AG1756" s="14"/>
    </row>
    <row r="1757" ht="15.75" hidden="1" customHeight="1">
      <c r="B1757" s="216"/>
      <c r="C1757" s="216"/>
      <c r="D1757" s="56"/>
      <c r="E1757" s="56"/>
      <c r="F1757" s="56"/>
      <c r="H1757" s="218"/>
      <c r="I1757" s="218"/>
      <c r="J1757" s="218"/>
      <c r="K1757" s="218"/>
      <c r="L1757" s="218"/>
      <c r="M1757" s="218"/>
      <c r="N1757" s="218"/>
      <c r="O1757" s="218"/>
      <c r="P1757" s="218"/>
      <c r="Q1757" s="218"/>
      <c r="R1757" s="218"/>
      <c r="S1757" s="218"/>
      <c r="T1757" s="218"/>
      <c r="U1757" s="218"/>
      <c r="X1757" s="219"/>
      <c r="AA1757" s="56"/>
      <c r="AF1757" s="56"/>
      <c r="AG1757" s="14"/>
    </row>
    <row r="1758" ht="15.75" hidden="1" customHeight="1">
      <c r="B1758" s="216"/>
      <c r="C1758" s="216"/>
      <c r="D1758" s="56"/>
      <c r="E1758" s="56"/>
      <c r="F1758" s="56"/>
      <c r="H1758" s="218"/>
      <c r="I1758" s="218"/>
      <c r="J1758" s="218"/>
      <c r="K1758" s="218"/>
      <c r="L1758" s="218"/>
      <c r="M1758" s="218"/>
      <c r="N1758" s="218"/>
      <c r="O1758" s="218"/>
      <c r="P1758" s="218"/>
      <c r="Q1758" s="218"/>
      <c r="R1758" s="218"/>
      <c r="S1758" s="218"/>
      <c r="T1758" s="218"/>
      <c r="U1758" s="218"/>
      <c r="X1758" s="219"/>
      <c r="AA1758" s="56"/>
      <c r="AF1758" s="56"/>
      <c r="AG1758" s="14"/>
    </row>
    <row r="1759" ht="15.75" hidden="1" customHeight="1">
      <c r="B1759" s="216"/>
      <c r="C1759" s="216"/>
      <c r="D1759" s="56"/>
      <c r="E1759" s="56"/>
      <c r="F1759" s="56"/>
      <c r="H1759" s="218"/>
      <c r="I1759" s="218"/>
      <c r="J1759" s="218"/>
      <c r="K1759" s="218"/>
      <c r="L1759" s="218"/>
      <c r="M1759" s="218"/>
      <c r="N1759" s="218"/>
      <c r="O1759" s="218"/>
      <c r="P1759" s="218"/>
      <c r="Q1759" s="218"/>
      <c r="R1759" s="218"/>
      <c r="S1759" s="218"/>
      <c r="T1759" s="218"/>
      <c r="U1759" s="218"/>
      <c r="X1759" s="219"/>
      <c r="AA1759" s="56"/>
      <c r="AF1759" s="56"/>
      <c r="AG1759" s="14"/>
    </row>
    <row r="1760" ht="15.75" hidden="1" customHeight="1">
      <c r="B1760" s="216"/>
      <c r="C1760" s="216"/>
      <c r="D1760" s="56"/>
      <c r="E1760" s="56"/>
      <c r="F1760" s="56"/>
      <c r="H1760" s="218"/>
      <c r="I1760" s="218"/>
      <c r="J1760" s="218"/>
      <c r="K1760" s="218"/>
      <c r="L1760" s="218"/>
      <c r="M1760" s="218"/>
      <c r="N1760" s="218"/>
      <c r="O1760" s="218"/>
      <c r="P1760" s="218"/>
      <c r="Q1760" s="218"/>
      <c r="R1760" s="218"/>
      <c r="S1760" s="218"/>
      <c r="T1760" s="218"/>
      <c r="U1760" s="218"/>
      <c r="X1760" s="219"/>
      <c r="AA1760" s="56"/>
      <c r="AF1760" s="56"/>
      <c r="AG1760" s="14"/>
    </row>
    <row r="1761" ht="15.75" hidden="1" customHeight="1">
      <c r="B1761" s="216"/>
      <c r="C1761" s="216"/>
      <c r="D1761" s="56"/>
      <c r="E1761" s="56"/>
      <c r="F1761" s="56"/>
      <c r="H1761" s="218"/>
      <c r="I1761" s="218"/>
      <c r="J1761" s="218"/>
      <c r="K1761" s="218"/>
      <c r="L1761" s="218"/>
      <c r="M1761" s="218"/>
      <c r="N1761" s="218"/>
      <c r="O1761" s="218"/>
      <c r="P1761" s="218"/>
      <c r="Q1761" s="218"/>
      <c r="R1761" s="218"/>
      <c r="S1761" s="218"/>
      <c r="T1761" s="218"/>
      <c r="U1761" s="218"/>
      <c r="X1761" s="219"/>
      <c r="AA1761" s="56"/>
      <c r="AF1761" s="56"/>
      <c r="AG1761" s="14"/>
    </row>
    <row r="1762" ht="15.75" hidden="1" customHeight="1">
      <c r="B1762" s="216"/>
      <c r="C1762" s="216"/>
      <c r="D1762" s="56"/>
      <c r="E1762" s="56"/>
      <c r="F1762" s="56"/>
      <c r="H1762" s="218"/>
      <c r="I1762" s="218"/>
      <c r="J1762" s="218"/>
      <c r="K1762" s="218"/>
      <c r="L1762" s="218"/>
      <c r="M1762" s="218"/>
      <c r="N1762" s="218"/>
      <c r="O1762" s="218"/>
      <c r="P1762" s="218"/>
      <c r="Q1762" s="218"/>
      <c r="R1762" s="218"/>
      <c r="S1762" s="218"/>
      <c r="T1762" s="218"/>
      <c r="U1762" s="218"/>
      <c r="X1762" s="219"/>
      <c r="AA1762" s="56"/>
      <c r="AF1762" s="56"/>
      <c r="AG1762" s="14"/>
    </row>
    <row r="1763" ht="15.75" hidden="1" customHeight="1">
      <c r="B1763" s="216"/>
      <c r="C1763" s="216"/>
      <c r="D1763" s="56"/>
      <c r="E1763" s="56"/>
      <c r="F1763" s="56"/>
      <c r="H1763" s="218"/>
      <c r="I1763" s="218"/>
      <c r="J1763" s="218"/>
      <c r="K1763" s="218"/>
      <c r="L1763" s="218"/>
      <c r="M1763" s="218"/>
      <c r="N1763" s="218"/>
      <c r="O1763" s="218"/>
      <c r="P1763" s="218"/>
      <c r="Q1763" s="218"/>
      <c r="R1763" s="218"/>
      <c r="S1763" s="218"/>
      <c r="T1763" s="218"/>
      <c r="U1763" s="218"/>
      <c r="X1763" s="219"/>
      <c r="AA1763" s="56"/>
      <c r="AF1763" s="56"/>
      <c r="AG1763" s="14"/>
    </row>
    <row r="1764" ht="15.75" hidden="1" customHeight="1">
      <c r="B1764" s="216"/>
      <c r="C1764" s="216"/>
      <c r="D1764" s="56"/>
      <c r="E1764" s="56"/>
      <c r="F1764" s="56"/>
      <c r="H1764" s="218"/>
      <c r="I1764" s="218"/>
      <c r="J1764" s="218"/>
      <c r="K1764" s="218"/>
      <c r="L1764" s="218"/>
      <c r="M1764" s="218"/>
      <c r="N1764" s="218"/>
      <c r="O1764" s="218"/>
      <c r="P1764" s="218"/>
      <c r="Q1764" s="218"/>
      <c r="R1764" s="218"/>
      <c r="S1764" s="218"/>
      <c r="T1764" s="218"/>
      <c r="U1764" s="218"/>
      <c r="X1764" s="219"/>
      <c r="AA1764" s="56"/>
      <c r="AF1764" s="56"/>
      <c r="AG1764" s="14"/>
    </row>
    <row r="1765" ht="15.75" hidden="1" customHeight="1">
      <c r="B1765" s="216"/>
      <c r="C1765" s="216"/>
      <c r="D1765" s="56"/>
      <c r="E1765" s="56"/>
      <c r="F1765" s="56"/>
      <c r="H1765" s="218"/>
      <c r="I1765" s="218"/>
      <c r="J1765" s="218"/>
      <c r="K1765" s="218"/>
      <c r="L1765" s="218"/>
      <c r="M1765" s="218"/>
      <c r="N1765" s="218"/>
      <c r="O1765" s="218"/>
      <c r="P1765" s="218"/>
      <c r="Q1765" s="218"/>
      <c r="R1765" s="218"/>
      <c r="S1765" s="218"/>
      <c r="T1765" s="218"/>
      <c r="U1765" s="218"/>
      <c r="X1765" s="219"/>
      <c r="AA1765" s="56"/>
      <c r="AF1765" s="56"/>
      <c r="AG1765" s="14"/>
    </row>
    <row r="1766" ht="15.75" hidden="1" customHeight="1">
      <c r="B1766" s="216"/>
      <c r="C1766" s="216"/>
      <c r="D1766" s="56"/>
      <c r="E1766" s="56"/>
      <c r="F1766" s="56"/>
      <c r="H1766" s="218"/>
      <c r="I1766" s="218"/>
      <c r="J1766" s="218"/>
      <c r="K1766" s="218"/>
      <c r="L1766" s="218"/>
      <c r="M1766" s="218"/>
      <c r="N1766" s="218"/>
      <c r="O1766" s="218"/>
      <c r="P1766" s="218"/>
      <c r="Q1766" s="218"/>
      <c r="R1766" s="218"/>
      <c r="S1766" s="218"/>
      <c r="T1766" s="218"/>
      <c r="U1766" s="218"/>
      <c r="X1766" s="219"/>
      <c r="AA1766" s="56"/>
      <c r="AF1766" s="56"/>
      <c r="AG1766" s="14"/>
    </row>
    <row r="1767" ht="15.75" hidden="1" customHeight="1">
      <c r="B1767" s="216"/>
      <c r="C1767" s="216"/>
      <c r="D1767" s="56"/>
      <c r="E1767" s="56"/>
      <c r="F1767" s="56"/>
      <c r="H1767" s="218"/>
      <c r="I1767" s="218"/>
      <c r="J1767" s="218"/>
      <c r="K1767" s="218"/>
      <c r="L1767" s="218"/>
      <c r="M1767" s="218"/>
      <c r="N1767" s="218"/>
      <c r="O1767" s="218"/>
      <c r="P1767" s="218"/>
      <c r="Q1767" s="218"/>
      <c r="R1767" s="218"/>
      <c r="S1767" s="218"/>
      <c r="T1767" s="218"/>
      <c r="U1767" s="218"/>
      <c r="X1767" s="219"/>
      <c r="AA1767" s="56"/>
      <c r="AF1767" s="56"/>
      <c r="AG1767" s="14"/>
    </row>
    <row r="1768" ht="15.75" hidden="1" customHeight="1">
      <c r="B1768" s="216"/>
      <c r="C1768" s="216"/>
      <c r="D1768" s="56"/>
      <c r="E1768" s="56"/>
      <c r="F1768" s="56"/>
      <c r="H1768" s="218"/>
      <c r="I1768" s="218"/>
      <c r="J1768" s="218"/>
      <c r="K1768" s="218"/>
      <c r="L1768" s="218"/>
      <c r="M1768" s="218"/>
      <c r="N1768" s="218"/>
      <c r="O1768" s="218"/>
      <c r="P1768" s="218"/>
      <c r="Q1768" s="218"/>
      <c r="R1768" s="218"/>
      <c r="S1768" s="218"/>
      <c r="T1768" s="218"/>
      <c r="U1768" s="218"/>
      <c r="X1768" s="219"/>
      <c r="AA1768" s="56"/>
      <c r="AF1768" s="56"/>
      <c r="AG1768" s="14"/>
    </row>
    <row r="1769" ht="15.75" hidden="1" customHeight="1">
      <c r="B1769" s="216"/>
      <c r="C1769" s="216"/>
      <c r="D1769" s="56"/>
      <c r="E1769" s="56"/>
      <c r="F1769" s="56"/>
      <c r="H1769" s="218"/>
      <c r="I1769" s="218"/>
      <c r="J1769" s="218"/>
      <c r="K1769" s="218"/>
      <c r="L1769" s="218"/>
      <c r="M1769" s="218"/>
      <c r="N1769" s="218"/>
      <c r="O1769" s="218"/>
      <c r="P1769" s="218"/>
      <c r="Q1769" s="218"/>
      <c r="R1769" s="218"/>
      <c r="S1769" s="218"/>
      <c r="T1769" s="218"/>
      <c r="U1769" s="218"/>
      <c r="X1769" s="219"/>
      <c r="AA1769" s="56"/>
      <c r="AF1769" s="56"/>
      <c r="AG1769" s="14"/>
    </row>
    <row r="1770" ht="15.75" hidden="1" customHeight="1">
      <c r="B1770" s="216"/>
      <c r="C1770" s="216"/>
      <c r="D1770" s="56"/>
      <c r="E1770" s="56"/>
      <c r="F1770" s="56"/>
      <c r="H1770" s="218"/>
      <c r="I1770" s="218"/>
      <c r="J1770" s="218"/>
      <c r="K1770" s="218"/>
      <c r="L1770" s="218"/>
      <c r="M1770" s="218"/>
      <c r="N1770" s="218"/>
      <c r="O1770" s="218"/>
      <c r="P1770" s="218"/>
      <c r="Q1770" s="218"/>
      <c r="R1770" s="218"/>
      <c r="S1770" s="218"/>
      <c r="T1770" s="218"/>
      <c r="U1770" s="218"/>
      <c r="X1770" s="219"/>
      <c r="AA1770" s="56"/>
      <c r="AF1770" s="56"/>
      <c r="AG1770" s="14"/>
    </row>
    <row r="1771" ht="15.75" hidden="1" customHeight="1">
      <c r="B1771" s="216"/>
      <c r="C1771" s="216"/>
      <c r="D1771" s="56"/>
      <c r="E1771" s="56"/>
      <c r="F1771" s="56"/>
      <c r="H1771" s="218"/>
      <c r="I1771" s="218"/>
      <c r="J1771" s="218"/>
      <c r="K1771" s="218"/>
      <c r="L1771" s="218"/>
      <c r="M1771" s="218"/>
      <c r="N1771" s="218"/>
      <c r="O1771" s="218"/>
      <c r="P1771" s="218"/>
      <c r="Q1771" s="218"/>
      <c r="R1771" s="218"/>
      <c r="S1771" s="218"/>
      <c r="T1771" s="218"/>
      <c r="U1771" s="218"/>
      <c r="X1771" s="219"/>
      <c r="AA1771" s="56"/>
      <c r="AF1771" s="56"/>
      <c r="AG1771" s="14"/>
    </row>
    <row r="1772" ht="15.75" hidden="1" customHeight="1">
      <c r="B1772" s="216"/>
      <c r="C1772" s="216"/>
      <c r="D1772" s="56"/>
      <c r="E1772" s="56"/>
      <c r="F1772" s="56"/>
      <c r="H1772" s="218"/>
      <c r="I1772" s="218"/>
      <c r="J1772" s="218"/>
      <c r="K1772" s="218"/>
      <c r="L1772" s="218"/>
      <c r="M1772" s="218"/>
      <c r="N1772" s="218"/>
      <c r="O1772" s="218"/>
      <c r="P1772" s="218"/>
      <c r="Q1772" s="218"/>
      <c r="R1772" s="218"/>
      <c r="S1772" s="218"/>
      <c r="T1772" s="218"/>
      <c r="U1772" s="218"/>
      <c r="X1772" s="219"/>
      <c r="AA1772" s="56"/>
      <c r="AF1772" s="56"/>
      <c r="AG1772" s="14"/>
    </row>
    <row r="1773" ht="15.75" hidden="1" customHeight="1">
      <c r="B1773" s="216"/>
      <c r="C1773" s="216"/>
      <c r="D1773" s="56"/>
      <c r="E1773" s="56"/>
      <c r="F1773" s="56"/>
      <c r="H1773" s="218"/>
      <c r="I1773" s="218"/>
      <c r="J1773" s="218"/>
      <c r="K1773" s="218"/>
      <c r="L1773" s="218"/>
      <c r="M1773" s="218"/>
      <c r="N1773" s="218"/>
      <c r="O1773" s="218"/>
      <c r="P1773" s="218"/>
      <c r="Q1773" s="218"/>
      <c r="R1773" s="218"/>
      <c r="S1773" s="218"/>
      <c r="T1773" s="218"/>
      <c r="U1773" s="218"/>
      <c r="X1773" s="219"/>
      <c r="AA1773" s="56"/>
      <c r="AF1773" s="56"/>
      <c r="AG1773" s="14"/>
    </row>
    <row r="1774" ht="15.75" hidden="1" customHeight="1">
      <c r="B1774" s="216"/>
      <c r="C1774" s="216"/>
      <c r="D1774" s="56"/>
      <c r="E1774" s="56"/>
      <c r="F1774" s="56"/>
      <c r="H1774" s="218"/>
      <c r="I1774" s="218"/>
      <c r="J1774" s="218"/>
      <c r="K1774" s="218"/>
      <c r="L1774" s="218"/>
      <c r="M1774" s="218"/>
      <c r="N1774" s="218"/>
      <c r="O1774" s="218"/>
      <c r="P1774" s="218"/>
      <c r="Q1774" s="218"/>
      <c r="R1774" s="218"/>
      <c r="S1774" s="218"/>
      <c r="T1774" s="218"/>
      <c r="U1774" s="218"/>
      <c r="X1774" s="219"/>
      <c r="AA1774" s="56"/>
      <c r="AF1774" s="56"/>
      <c r="AG1774" s="14"/>
    </row>
    <row r="1775" ht="15.75" hidden="1" customHeight="1">
      <c r="B1775" s="216"/>
      <c r="C1775" s="216"/>
      <c r="D1775" s="56"/>
      <c r="E1775" s="56"/>
      <c r="F1775" s="56"/>
      <c r="H1775" s="218"/>
      <c r="I1775" s="218"/>
      <c r="J1775" s="218"/>
      <c r="K1775" s="218"/>
      <c r="L1775" s="218"/>
      <c r="M1775" s="218"/>
      <c r="N1775" s="218"/>
      <c r="O1775" s="218"/>
      <c r="P1775" s="218"/>
      <c r="Q1775" s="218"/>
      <c r="R1775" s="218"/>
      <c r="S1775" s="218"/>
      <c r="T1775" s="218"/>
      <c r="U1775" s="218"/>
      <c r="X1775" s="219"/>
      <c r="AA1775" s="56"/>
      <c r="AF1775" s="56"/>
      <c r="AG1775" s="14"/>
    </row>
    <row r="1776" ht="15.75" hidden="1" customHeight="1">
      <c r="B1776" s="216"/>
      <c r="C1776" s="216"/>
      <c r="D1776" s="56"/>
      <c r="E1776" s="56"/>
      <c r="F1776" s="56"/>
      <c r="H1776" s="218"/>
      <c r="I1776" s="218"/>
      <c r="J1776" s="218"/>
      <c r="K1776" s="218"/>
      <c r="L1776" s="218"/>
      <c r="M1776" s="218"/>
      <c r="N1776" s="218"/>
      <c r="O1776" s="218"/>
      <c r="P1776" s="218"/>
      <c r="Q1776" s="218"/>
      <c r="R1776" s="218"/>
      <c r="S1776" s="218"/>
      <c r="T1776" s="218"/>
      <c r="U1776" s="218"/>
      <c r="X1776" s="219"/>
      <c r="AA1776" s="56"/>
      <c r="AF1776" s="56"/>
      <c r="AG1776" s="14"/>
    </row>
    <row r="1777" ht="15.75" hidden="1" customHeight="1">
      <c r="B1777" s="216"/>
      <c r="C1777" s="216"/>
      <c r="D1777" s="56"/>
      <c r="E1777" s="56"/>
      <c r="F1777" s="56"/>
      <c r="H1777" s="218"/>
      <c r="I1777" s="218"/>
      <c r="J1777" s="218"/>
      <c r="K1777" s="218"/>
      <c r="L1777" s="218"/>
      <c r="M1777" s="218"/>
      <c r="N1777" s="218"/>
      <c r="O1777" s="218"/>
      <c r="P1777" s="218"/>
      <c r="Q1777" s="218"/>
      <c r="R1777" s="218"/>
      <c r="S1777" s="218"/>
      <c r="T1777" s="218"/>
      <c r="U1777" s="218"/>
      <c r="X1777" s="219"/>
      <c r="AA1777" s="56"/>
      <c r="AF1777" s="56"/>
      <c r="AG1777" s="14"/>
    </row>
    <row r="1778" ht="15.75" hidden="1" customHeight="1">
      <c r="B1778" s="216"/>
      <c r="C1778" s="216"/>
      <c r="D1778" s="56"/>
      <c r="E1778" s="56"/>
      <c r="F1778" s="56"/>
      <c r="H1778" s="218"/>
      <c r="I1778" s="218"/>
      <c r="J1778" s="218"/>
      <c r="K1778" s="218"/>
      <c r="L1778" s="218"/>
      <c r="M1778" s="218"/>
      <c r="N1778" s="218"/>
      <c r="O1778" s="218"/>
      <c r="P1778" s="218"/>
      <c r="Q1778" s="218"/>
      <c r="R1778" s="218"/>
      <c r="S1778" s="218"/>
      <c r="T1778" s="218"/>
      <c r="U1778" s="218"/>
      <c r="X1778" s="219"/>
      <c r="AA1778" s="56"/>
      <c r="AF1778" s="56"/>
      <c r="AG1778" s="14"/>
    </row>
    <row r="1779" ht="15.75" hidden="1" customHeight="1">
      <c r="B1779" s="216"/>
      <c r="C1779" s="216"/>
      <c r="D1779" s="56"/>
      <c r="E1779" s="56"/>
      <c r="F1779" s="56"/>
      <c r="H1779" s="218"/>
      <c r="I1779" s="218"/>
      <c r="J1779" s="218"/>
      <c r="K1779" s="218"/>
      <c r="L1779" s="218"/>
      <c r="M1779" s="218"/>
      <c r="N1779" s="218"/>
      <c r="O1779" s="218"/>
      <c r="P1779" s="218"/>
      <c r="Q1779" s="218"/>
      <c r="R1779" s="218"/>
      <c r="S1779" s="218"/>
      <c r="T1779" s="218"/>
      <c r="U1779" s="218"/>
      <c r="X1779" s="219"/>
      <c r="AA1779" s="56"/>
      <c r="AF1779" s="56"/>
      <c r="AG1779" s="14"/>
    </row>
    <row r="1780" ht="15.75" hidden="1" customHeight="1">
      <c r="B1780" s="216"/>
      <c r="C1780" s="216"/>
      <c r="D1780" s="56"/>
      <c r="E1780" s="56"/>
      <c r="F1780" s="56"/>
      <c r="H1780" s="218"/>
      <c r="I1780" s="218"/>
      <c r="J1780" s="218"/>
      <c r="K1780" s="218"/>
      <c r="L1780" s="218"/>
      <c r="M1780" s="218"/>
      <c r="N1780" s="218"/>
      <c r="O1780" s="218"/>
      <c r="P1780" s="218"/>
      <c r="Q1780" s="218"/>
      <c r="R1780" s="218"/>
      <c r="S1780" s="218"/>
      <c r="T1780" s="218"/>
      <c r="U1780" s="218"/>
      <c r="X1780" s="219"/>
      <c r="AA1780" s="56"/>
      <c r="AF1780" s="56"/>
      <c r="AG1780" s="14"/>
    </row>
    <row r="1781" ht="15.75" hidden="1" customHeight="1">
      <c r="B1781" s="216"/>
      <c r="C1781" s="216"/>
      <c r="D1781" s="56"/>
      <c r="E1781" s="56"/>
      <c r="F1781" s="56"/>
      <c r="H1781" s="218"/>
      <c r="I1781" s="218"/>
      <c r="J1781" s="218"/>
      <c r="K1781" s="218"/>
      <c r="L1781" s="218"/>
      <c r="M1781" s="218"/>
      <c r="N1781" s="218"/>
      <c r="O1781" s="218"/>
      <c r="P1781" s="218"/>
      <c r="Q1781" s="218"/>
      <c r="R1781" s="218"/>
      <c r="S1781" s="218"/>
      <c r="T1781" s="218"/>
      <c r="U1781" s="218"/>
      <c r="X1781" s="219"/>
      <c r="AA1781" s="56"/>
      <c r="AF1781" s="56"/>
      <c r="AG1781" s="14"/>
    </row>
    <row r="1782" ht="15.75" hidden="1" customHeight="1">
      <c r="B1782" s="216"/>
      <c r="C1782" s="216"/>
      <c r="D1782" s="56"/>
      <c r="E1782" s="56"/>
      <c r="F1782" s="56"/>
      <c r="H1782" s="218"/>
      <c r="I1782" s="218"/>
      <c r="J1782" s="218"/>
      <c r="K1782" s="218"/>
      <c r="L1782" s="218"/>
      <c r="M1782" s="218"/>
      <c r="N1782" s="218"/>
      <c r="O1782" s="218"/>
      <c r="P1782" s="218"/>
      <c r="Q1782" s="218"/>
      <c r="R1782" s="218"/>
      <c r="S1782" s="218"/>
      <c r="T1782" s="218"/>
      <c r="U1782" s="218"/>
      <c r="X1782" s="219"/>
      <c r="AA1782" s="56"/>
      <c r="AF1782" s="56"/>
      <c r="AG1782" s="14"/>
    </row>
    <row r="1783" ht="15.75" hidden="1" customHeight="1">
      <c r="B1783" s="216"/>
      <c r="C1783" s="216"/>
      <c r="D1783" s="56"/>
      <c r="E1783" s="56"/>
      <c r="F1783" s="56"/>
      <c r="H1783" s="218"/>
      <c r="I1783" s="218"/>
      <c r="J1783" s="218"/>
      <c r="K1783" s="218"/>
      <c r="L1783" s="218"/>
      <c r="M1783" s="218"/>
      <c r="N1783" s="218"/>
      <c r="O1783" s="218"/>
      <c r="P1783" s="218"/>
      <c r="Q1783" s="218"/>
      <c r="R1783" s="218"/>
      <c r="S1783" s="218"/>
      <c r="T1783" s="218"/>
      <c r="U1783" s="218"/>
      <c r="X1783" s="219"/>
      <c r="AA1783" s="56"/>
      <c r="AF1783" s="56"/>
      <c r="AG1783" s="14"/>
    </row>
    <row r="1784" ht="15.75" hidden="1" customHeight="1">
      <c r="B1784" s="216"/>
      <c r="C1784" s="216"/>
      <c r="D1784" s="56"/>
      <c r="E1784" s="56"/>
      <c r="F1784" s="56"/>
      <c r="H1784" s="218"/>
      <c r="I1784" s="218"/>
      <c r="J1784" s="218"/>
      <c r="K1784" s="218"/>
      <c r="L1784" s="218"/>
      <c r="M1784" s="218"/>
      <c r="N1784" s="218"/>
      <c r="O1784" s="218"/>
      <c r="P1784" s="218"/>
      <c r="Q1784" s="218"/>
      <c r="R1784" s="218"/>
      <c r="S1784" s="218"/>
      <c r="T1784" s="218"/>
      <c r="U1784" s="218"/>
      <c r="X1784" s="219"/>
      <c r="AA1784" s="56"/>
      <c r="AF1784" s="56"/>
      <c r="AG1784" s="14"/>
    </row>
    <row r="1785" ht="15.75" hidden="1" customHeight="1">
      <c r="B1785" s="216"/>
      <c r="C1785" s="216"/>
      <c r="D1785" s="56"/>
      <c r="E1785" s="56"/>
      <c r="F1785" s="56"/>
      <c r="H1785" s="218"/>
      <c r="I1785" s="218"/>
      <c r="J1785" s="218"/>
      <c r="K1785" s="218"/>
      <c r="L1785" s="218"/>
      <c r="M1785" s="218"/>
      <c r="N1785" s="218"/>
      <c r="O1785" s="218"/>
      <c r="P1785" s="218"/>
      <c r="Q1785" s="218"/>
      <c r="R1785" s="218"/>
      <c r="S1785" s="218"/>
      <c r="T1785" s="218"/>
      <c r="U1785" s="218"/>
      <c r="X1785" s="219"/>
      <c r="AA1785" s="56"/>
      <c r="AF1785" s="56"/>
      <c r="AG1785" s="14"/>
    </row>
    <row r="1786" ht="15.75" hidden="1" customHeight="1">
      <c r="B1786" s="216"/>
      <c r="C1786" s="216"/>
      <c r="D1786" s="56"/>
      <c r="E1786" s="56"/>
      <c r="F1786" s="56"/>
      <c r="H1786" s="218"/>
      <c r="I1786" s="218"/>
      <c r="J1786" s="218"/>
      <c r="K1786" s="218"/>
      <c r="L1786" s="218"/>
      <c r="M1786" s="218"/>
      <c r="N1786" s="218"/>
      <c r="O1786" s="218"/>
      <c r="P1786" s="218"/>
      <c r="Q1786" s="218"/>
      <c r="R1786" s="218"/>
      <c r="S1786" s="218"/>
      <c r="T1786" s="218"/>
      <c r="U1786" s="218"/>
      <c r="X1786" s="219"/>
      <c r="AA1786" s="56"/>
      <c r="AF1786" s="56"/>
      <c r="AG1786" s="14"/>
    </row>
    <row r="1787" ht="15.75" hidden="1" customHeight="1">
      <c r="B1787" s="216"/>
      <c r="C1787" s="216"/>
      <c r="D1787" s="56"/>
      <c r="E1787" s="56"/>
      <c r="F1787" s="56"/>
      <c r="H1787" s="218"/>
      <c r="I1787" s="218"/>
      <c r="J1787" s="218"/>
      <c r="K1787" s="218"/>
      <c r="L1787" s="218"/>
      <c r="M1787" s="218"/>
      <c r="N1787" s="218"/>
      <c r="O1787" s="218"/>
      <c r="P1787" s="218"/>
      <c r="Q1787" s="218"/>
      <c r="R1787" s="218"/>
      <c r="S1787" s="218"/>
      <c r="T1787" s="218"/>
      <c r="U1787" s="218"/>
      <c r="X1787" s="219"/>
      <c r="AA1787" s="56"/>
      <c r="AF1787" s="56"/>
      <c r="AG1787" s="14"/>
    </row>
    <row r="1788" ht="15.75" hidden="1" customHeight="1">
      <c r="B1788" s="216"/>
      <c r="C1788" s="216"/>
      <c r="D1788" s="56"/>
      <c r="E1788" s="56"/>
      <c r="F1788" s="56"/>
      <c r="H1788" s="218"/>
      <c r="I1788" s="218"/>
      <c r="J1788" s="218"/>
      <c r="K1788" s="218"/>
      <c r="L1788" s="218"/>
      <c r="M1788" s="218"/>
      <c r="N1788" s="218"/>
      <c r="O1788" s="218"/>
      <c r="P1788" s="218"/>
      <c r="Q1788" s="218"/>
      <c r="R1788" s="218"/>
      <c r="S1788" s="218"/>
      <c r="T1788" s="218"/>
      <c r="U1788" s="218"/>
      <c r="X1788" s="219"/>
      <c r="AA1788" s="56"/>
      <c r="AF1788" s="56"/>
      <c r="AG1788" s="14"/>
    </row>
    <row r="1789" ht="15.75" hidden="1" customHeight="1">
      <c r="B1789" s="216"/>
      <c r="C1789" s="216"/>
      <c r="D1789" s="56"/>
      <c r="E1789" s="56"/>
      <c r="F1789" s="56"/>
      <c r="H1789" s="218"/>
      <c r="I1789" s="218"/>
      <c r="J1789" s="218"/>
      <c r="K1789" s="218"/>
      <c r="L1789" s="218"/>
      <c r="M1789" s="218"/>
      <c r="N1789" s="218"/>
      <c r="O1789" s="218"/>
      <c r="P1789" s="218"/>
      <c r="Q1789" s="218"/>
      <c r="R1789" s="218"/>
      <c r="S1789" s="218"/>
      <c r="T1789" s="218"/>
      <c r="U1789" s="218"/>
      <c r="X1789" s="219"/>
      <c r="AA1789" s="56"/>
      <c r="AF1789" s="56"/>
      <c r="AG1789" s="14"/>
    </row>
    <row r="1790" ht="15.75" hidden="1" customHeight="1">
      <c r="B1790" s="216"/>
      <c r="C1790" s="216"/>
      <c r="D1790" s="56"/>
      <c r="E1790" s="56"/>
      <c r="F1790" s="56"/>
      <c r="H1790" s="218"/>
      <c r="I1790" s="218"/>
      <c r="J1790" s="218"/>
      <c r="K1790" s="218"/>
      <c r="L1790" s="218"/>
      <c r="M1790" s="218"/>
      <c r="N1790" s="218"/>
      <c r="O1790" s="218"/>
      <c r="P1790" s="218"/>
      <c r="Q1790" s="218"/>
      <c r="R1790" s="218"/>
      <c r="S1790" s="218"/>
      <c r="T1790" s="218"/>
      <c r="U1790" s="218"/>
      <c r="X1790" s="219"/>
      <c r="AA1790" s="56"/>
      <c r="AF1790" s="56"/>
      <c r="AG1790" s="14"/>
    </row>
    <row r="1791" ht="15.75" hidden="1" customHeight="1">
      <c r="B1791" s="216"/>
      <c r="C1791" s="216"/>
      <c r="D1791" s="56"/>
      <c r="E1791" s="56"/>
      <c r="F1791" s="56"/>
      <c r="H1791" s="218"/>
      <c r="I1791" s="218"/>
      <c r="J1791" s="218"/>
      <c r="K1791" s="218"/>
      <c r="L1791" s="218"/>
      <c r="M1791" s="218"/>
      <c r="N1791" s="218"/>
      <c r="O1791" s="218"/>
      <c r="P1791" s="218"/>
      <c r="Q1791" s="218"/>
      <c r="R1791" s="218"/>
      <c r="S1791" s="218"/>
      <c r="T1791" s="218"/>
      <c r="U1791" s="218"/>
      <c r="X1791" s="219"/>
      <c r="AA1791" s="56"/>
      <c r="AF1791" s="56"/>
      <c r="AG1791" s="14"/>
    </row>
    <row r="1792" ht="15.75" hidden="1" customHeight="1">
      <c r="B1792" s="216"/>
      <c r="C1792" s="216"/>
      <c r="D1792" s="56"/>
      <c r="E1792" s="56"/>
      <c r="F1792" s="56"/>
      <c r="H1792" s="218"/>
      <c r="I1792" s="218"/>
      <c r="J1792" s="218"/>
      <c r="K1792" s="218"/>
      <c r="L1792" s="218"/>
      <c r="M1792" s="218"/>
      <c r="N1792" s="218"/>
      <c r="O1792" s="218"/>
      <c r="P1792" s="218"/>
      <c r="Q1792" s="218"/>
      <c r="R1792" s="218"/>
      <c r="S1792" s="218"/>
      <c r="T1792" s="218"/>
      <c r="U1792" s="218"/>
      <c r="X1792" s="219"/>
      <c r="AA1792" s="56"/>
      <c r="AF1792" s="56"/>
      <c r="AG1792" s="14"/>
    </row>
    <row r="1793" ht="15.75" hidden="1" customHeight="1">
      <c r="B1793" s="216"/>
      <c r="C1793" s="216"/>
      <c r="D1793" s="56"/>
      <c r="E1793" s="56"/>
      <c r="F1793" s="56"/>
      <c r="H1793" s="218"/>
      <c r="I1793" s="218"/>
      <c r="J1793" s="218"/>
      <c r="K1793" s="218"/>
      <c r="L1793" s="218"/>
      <c r="M1793" s="218"/>
      <c r="N1793" s="218"/>
      <c r="O1793" s="218"/>
      <c r="P1793" s="218"/>
      <c r="Q1793" s="218"/>
      <c r="R1793" s="218"/>
      <c r="S1793" s="218"/>
      <c r="T1793" s="218"/>
      <c r="U1793" s="218"/>
      <c r="X1793" s="219"/>
      <c r="AA1793" s="56"/>
      <c r="AF1793" s="56"/>
      <c r="AG1793" s="14"/>
    </row>
    <row r="1794" ht="15.75" hidden="1" customHeight="1">
      <c r="B1794" s="216"/>
      <c r="C1794" s="216"/>
      <c r="D1794" s="56"/>
      <c r="E1794" s="56"/>
      <c r="F1794" s="56"/>
      <c r="H1794" s="218"/>
      <c r="I1794" s="218"/>
      <c r="J1794" s="218"/>
      <c r="K1794" s="218"/>
      <c r="L1794" s="218"/>
      <c r="M1794" s="218"/>
      <c r="N1794" s="218"/>
      <c r="O1794" s="218"/>
      <c r="P1794" s="218"/>
      <c r="Q1794" s="218"/>
      <c r="R1794" s="218"/>
      <c r="S1794" s="218"/>
      <c r="T1794" s="218"/>
      <c r="U1794" s="218"/>
      <c r="X1794" s="219"/>
      <c r="AA1794" s="56"/>
      <c r="AF1794" s="56"/>
      <c r="AG1794" s="14"/>
    </row>
    <row r="1795" ht="15.75" hidden="1" customHeight="1">
      <c r="B1795" s="216"/>
      <c r="C1795" s="216"/>
      <c r="D1795" s="56"/>
      <c r="E1795" s="56"/>
      <c r="F1795" s="56"/>
      <c r="H1795" s="218"/>
      <c r="I1795" s="218"/>
      <c r="J1795" s="218"/>
      <c r="K1795" s="218"/>
      <c r="L1795" s="218"/>
      <c r="M1795" s="218"/>
      <c r="N1795" s="218"/>
      <c r="O1795" s="218"/>
      <c r="P1795" s="218"/>
      <c r="Q1795" s="218"/>
      <c r="R1795" s="218"/>
      <c r="S1795" s="218"/>
      <c r="T1795" s="218"/>
      <c r="U1795" s="218"/>
      <c r="X1795" s="219"/>
      <c r="AA1795" s="56"/>
      <c r="AF1795" s="56"/>
      <c r="AG1795" s="14"/>
    </row>
    <row r="1796" ht="15.75" hidden="1" customHeight="1">
      <c r="B1796" s="216"/>
      <c r="C1796" s="216"/>
      <c r="D1796" s="56"/>
      <c r="E1796" s="56"/>
      <c r="F1796" s="56"/>
      <c r="H1796" s="218"/>
      <c r="I1796" s="218"/>
      <c r="J1796" s="218"/>
      <c r="K1796" s="218"/>
      <c r="L1796" s="218"/>
      <c r="M1796" s="218"/>
      <c r="N1796" s="218"/>
      <c r="O1796" s="218"/>
      <c r="P1796" s="218"/>
      <c r="Q1796" s="218"/>
      <c r="R1796" s="218"/>
      <c r="S1796" s="218"/>
      <c r="T1796" s="218"/>
      <c r="U1796" s="218"/>
      <c r="X1796" s="219"/>
      <c r="AA1796" s="56"/>
      <c r="AF1796" s="56"/>
      <c r="AG1796" s="14"/>
    </row>
    <row r="1797" ht="15.75" hidden="1" customHeight="1">
      <c r="B1797" s="216"/>
      <c r="C1797" s="216"/>
      <c r="D1797" s="56"/>
      <c r="E1797" s="56"/>
      <c r="F1797" s="56"/>
      <c r="H1797" s="218"/>
      <c r="I1797" s="218"/>
      <c r="J1797" s="218"/>
      <c r="K1797" s="218"/>
      <c r="L1797" s="218"/>
      <c r="M1797" s="218"/>
      <c r="N1797" s="218"/>
      <c r="O1797" s="218"/>
      <c r="P1797" s="218"/>
      <c r="Q1797" s="218"/>
      <c r="R1797" s="218"/>
      <c r="S1797" s="218"/>
      <c r="T1797" s="218"/>
      <c r="U1797" s="218"/>
      <c r="X1797" s="219"/>
      <c r="AA1797" s="56"/>
      <c r="AF1797" s="56"/>
      <c r="AG1797" s="14"/>
    </row>
    <row r="1798" ht="15.75" hidden="1" customHeight="1">
      <c r="B1798" s="216"/>
      <c r="C1798" s="216"/>
      <c r="D1798" s="56"/>
      <c r="E1798" s="56"/>
      <c r="F1798" s="56"/>
      <c r="H1798" s="218"/>
      <c r="I1798" s="218"/>
      <c r="J1798" s="218"/>
      <c r="K1798" s="218"/>
      <c r="L1798" s="218"/>
      <c r="M1798" s="218"/>
      <c r="N1798" s="218"/>
      <c r="O1798" s="218"/>
      <c r="P1798" s="218"/>
      <c r="Q1798" s="218"/>
      <c r="R1798" s="218"/>
      <c r="S1798" s="218"/>
      <c r="T1798" s="218"/>
      <c r="U1798" s="218"/>
      <c r="X1798" s="219"/>
      <c r="AA1798" s="56"/>
      <c r="AF1798" s="56"/>
      <c r="AG1798" s="14"/>
    </row>
    <row r="1799" ht="15.75" hidden="1" customHeight="1">
      <c r="B1799" s="216"/>
      <c r="C1799" s="216"/>
      <c r="D1799" s="56"/>
      <c r="E1799" s="56"/>
      <c r="F1799" s="56"/>
      <c r="H1799" s="218"/>
      <c r="I1799" s="218"/>
      <c r="J1799" s="218"/>
      <c r="K1799" s="218"/>
      <c r="L1799" s="218"/>
      <c r="M1799" s="218"/>
      <c r="N1799" s="218"/>
      <c r="O1799" s="218"/>
      <c r="P1799" s="218"/>
      <c r="Q1799" s="218"/>
      <c r="R1799" s="218"/>
      <c r="S1799" s="218"/>
      <c r="T1799" s="218"/>
      <c r="U1799" s="218"/>
      <c r="X1799" s="219"/>
      <c r="AA1799" s="56"/>
      <c r="AF1799" s="56"/>
      <c r="AG1799" s="14"/>
    </row>
    <row r="1800" ht="15.75" hidden="1" customHeight="1">
      <c r="B1800" s="216"/>
      <c r="C1800" s="216"/>
      <c r="D1800" s="56"/>
      <c r="E1800" s="56"/>
      <c r="F1800" s="56"/>
      <c r="H1800" s="218"/>
      <c r="I1800" s="218"/>
      <c r="J1800" s="218"/>
      <c r="K1800" s="218"/>
      <c r="L1800" s="218"/>
      <c r="M1800" s="218"/>
      <c r="N1800" s="218"/>
      <c r="O1800" s="218"/>
      <c r="P1800" s="218"/>
      <c r="Q1800" s="218"/>
      <c r="R1800" s="218"/>
      <c r="S1800" s="218"/>
      <c r="T1800" s="218"/>
      <c r="U1800" s="218"/>
      <c r="X1800" s="219"/>
      <c r="AA1800" s="56"/>
      <c r="AF1800" s="56"/>
      <c r="AG1800" s="14"/>
    </row>
    <row r="1801" ht="15.75" hidden="1" customHeight="1">
      <c r="B1801" s="216"/>
      <c r="C1801" s="216"/>
      <c r="D1801" s="56"/>
      <c r="E1801" s="56"/>
      <c r="F1801" s="56"/>
      <c r="H1801" s="218"/>
      <c r="I1801" s="218"/>
      <c r="J1801" s="218"/>
      <c r="K1801" s="218"/>
      <c r="L1801" s="218"/>
      <c r="M1801" s="218"/>
      <c r="N1801" s="218"/>
      <c r="O1801" s="218"/>
      <c r="P1801" s="218"/>
      <c r="Q1801" s="218"/>
      <c r="R1801" s="218"/>
      <c r="S1801" s="218"/>
      <c r="T1801" s="218"/>
      <c r="U1801" s="218"/>
      <c r="X1801" s="219"/>
      <c r="AA1801" s="56"/>
      <c r="AF1801" s="56"/>
      <c r="AG1801" s="14"/>
    </row>
    <row r="1802" ht="15.75" hidden="1" customHeight="1">
      <c r="B1802" s="216"/>
      <c r="C1802" s="216"/>
      <c r="D1802" s="56"/>
      <c r="E1802" s="56"/>
      <c r="F1802" s="56"/>
      <c r="H1802" s="218"/>
      <c r="I1802" s="218"/>
      <c r="J1802" s="218"/>
      <c r="K1802" s="218"/>
      <c r="L1802" s="218"/>
      <c r="M1802" s="218"/>
      <c r="N1802" s="218"/>
      <c r="O1802" s="218"/>
      <c r="P1802" s="218"/>
      <c r="Q1802" s="218"/>
      <c r="R1802" s="218"/>
      <c r="S1802" s="218"/>
      <c r="T1802" s="218"/>
      <c r="U1802" s="218"/>
      <c r="X1802" s="219"/>
      <c r="AA1802" s="56"/>
      <c r="AF1802" s="56"/>
      <c r="AG1802" s="14"/>
    </row>
    <row r="1803" ht="15.75" hidden="1" customHeight="1">
      <c r="B1803" s="216"/>
      <c r="C1803" s="216"/>
      <c r="D1803" s="56"/>
      <c r="E1803" s="56"/>
      <c r="F1803" s="56"/>
      <c r="H1803" s="218"/>
      <c r="I1803" s="218"/>
      <c r="J1803" s="218"/>
      <c r="K1803" s="218"/>
      <c r="L1803" s="218"/>
      <c r="M1803" s="218"/>
      <c r="N1803" s="218"/>
      <c r="O1803" s="218"/>
      <c r="P1803" s="218"/>
      <c r="Q1803" s="218"/>
      <c r="R1803" s="218"/>
      <c r="S1803" s="218"/>
      <c r="T1803" s="218"/>
      <c r="U1803" s="218"/>
      <c r="X1803" s="219"/>
      <c r="AA1803" s="56"/>
      <c r="AF1803" s="56"/>
      <c r="AG1803" s="14"/>
    </row>
    <row r="1804" ht="15.75" hidden="1" customHeight="1">
      <c r="B1804" s="216"/>
      <c r="C1804" s="216"/>
      <c r="D1804" s="56"/>
      <c r="E1804" s="56"/>
      <c r="F1804" s="56"/>
      <c r="H1804" s="218"/>
      <c r="I1804" s="218"/>
      <c r="J1804" s="218"/>
      <c r="K1804" s="218"/>
      <c r="L1804" s="218"/>
      <c r="M1804" s="218"/>
      <c r="N1804" s="218"/>
      <c r="O1804" s="218"/>
      <c r="P1804" s="218"/>
      <c r="Q1804" s="218"/>
      <c r="R1804" s="218"/>
      <c r="S1804" s="218"/>
      <c r="T1804" s="218"/>
      <c r="U1804" s="218"/>
      <c r="X1804" s="219"/>
      <c r="AA1804" s="56"/>
      <c r="AF1804" s="56"/>
      <c r="AG1804" s="14"/>
    </row>
    <row r="1805" ht="15.75" hidden="1" customHeight="1">
      <c r="B1805" s="216"/>
      <c r="C1805" s="216"/>
      <c r="D1805" s="56"/>
      <c r="E1805" s="56"/>
      <c r="F1805" s="56"/>
      <c r="H1805" s="218"/>
      <c r="I1805" s="218"/>
      <c r="J1805" s="218"/>
      <c r="K1805" s="218"/>
      <c r="L1805" s="218"/>
      <c r="M1805" s="218"/>
      <c r="N1805" s="218"/>
      <c r="O1805" s="218"/>
      <c r="P1805" s="218"/>
      <c r="Q1805" s="218"/>
      <c r="R1805" s="218"/>
      <c r="S1805" s="218"/>
      <c r="T1805" s="218"/>
      <c r="U1805" s="218"/>
      <c r="X1805" s="219"/>
      <c r="AA1805" s="56"/>
      <c r="AF1805" s="56"/>
      <c r="AG1805" s="14"/>
    </row>
    <row r="1806" ht="15.75" hidden="1" customHeight="1">
      <c r="B1806" s="216"/>
      <c r="C1806" s="216"/>
      <c r="D1806" s="56"/>
      <c r="E1806" s="56"/>
      <c r="F1806" s="56"/>
      <c r="H1806" s="218"/>
      <c r="I1806" s="218"/>
      <c r="J1806" s="218"/>
      <c r="K1806" s="218"/>
      <c r="L1806" s="218"/>
      <c r="M1806" s="218"/>
      <c r="N1806" s="218"/>
      <c r="O1806" s="218"/>
      <c r="P1806" s="218"/>
      <c r="Q1806" s="218"/>
      <c r="R1806" s="218"/>
      <c r="S1806" s="218"/>
      <c r="T1806" s="218"/>
      <c r="U1806" s="218"/>
      <c r="X1806" s="219"/>
      <c r="AA1806" s="56"/>
      <c r="AF1806" s="56"/>
      <c r="AG1806" s="14"/>
    </row>
    <row r="1807" ht="15.75" hidden="1" customHeight="1">
      <c r="B1807" s="216"/>
      <c r="C1807" s="216"/>
      <c r="D1807" s="56"/>
      <c r="E1807" s="56"/>
      <c r="F1807" s="56"/>
      <c r="H1807" s="218"/>
      <c r="I1807" s="218"/>
      <c r="J1807" s="218"/>
      <c r="K1807" s="218"/>
      <c r="L1807" s="218"/>
      <c r="M1807" s="218"/>
      <c r="N1807" s="218"/>
      <c r="O1807" s="218"/>
      <c r="P1807" s="218"/>
      <c r="Q1807" s="218"/>
      <c r="R1807" s="218"/>
      <c r="S1807" s="218"/>
      <c r="T1807" s="218"/>
      <c r="U1807" s="218"/>
      <c r="X1807" s="219"/>
      <c r="AA1807" s="56"/>
      <c r="AF1807" s="56"/>
      <c r="AG1807" s="14"/>
    </row>
    <row r="1808" ht="15.75" hidden="1" customHeight="1">
      <c r="B1808" s="216"/>
      <c r="C1808" s="216"/>
      <c r="D1808" s="56"/>
      <c r="E1808" s="56"/>
      <c r="F1808" s="56"/>
      <c r="H1808" s="218"/>
      <c r="I1808" s="218"/>
      <c r="J1808" s="218"/>
      <c r="K1808" s="218"/>
      <c r="L1808" s="218"/>
      <c r="M1808" s="218"/>
      <c r="N1808" s="218"/>
      <c r="O1808" s="218"/>
      <c r="P1808" s="218"/>
      <c r="Q1808" s="218"/>
      <c r="R1808" s="218"/>
      <c r="S1808" s="218"/>
      <c r="T1808" s="218"/>
      <c r="U1808" s="218"/>
      <c r="X1808" s="219"/>
      <c r="AA1808" s="56"/>
      <c r="AF1808" s="56"/>
      <c r="AG1808" s="14"/>
    </row>
    <row r="1809" ht="15.75" hidden="1" customHeight="1">
      <c r="B1809" s="216"/>
      <c r="C1809" s="216"/>
      <c r="D1809" s="56"/>
      <c r="E1809" s="56"/>
      <c r="F1809" s="56"/>
      <c r="H1809" s="218"/>
      <c r="I1809" s="218"/>
      <c r="J1809" s="218"/>
      <c r="K1809" s="218"/>
      <c r="L1809" s="218"/>
      <c r="M1809" s="218"/>
      <c r="N1809" s="218"/>
      <c r="O1809" s="218"/>
      <c r="P1809" s="218"/>
      <c r="Q1809" s="218"/>
      <c r="R1809" s="218"/>
      <c r="S1809" s="218"/>
      <c r="T1809" s="218"/>
      <c r="U1809" s="218"/>
      <c r="X1809" s="219"/>
      <c r="AA1809" s="56"/>
      <c r="AF1809" s="56"/>
      <c r="AG1809" s="14"/>
    </row>
    <row r="1810" ht="15.75" hidden="1" customHeight="1">
      <c r="B1810" s="216"/>
      <c r="C1810" s="216"/>
      <c r="D1810" s="56"/>
      <c r="E1810" s="56"/>
      <c r="F1810" s="56"/>
      <c r="H1810" s="218"/>
      <c r="I1810" s="218"/>
      <c r="J1810" s="218"/>
      <c r="K1810" s="218"/>
      <c r="L1810" s="218"/>
      <c r="M1810" s="218"/>
      <c r="N1810" s="218"/>
      <c r="O1810" s="218"/>
      <c r="P1810" s="218"/>
      <c r="Q1810" s="218"/>
      <c r="R1810" s="218"/>
      <c r="S1810" s="218"/>
      <c r="T1810" s="218"/>
      <c r="U1810" s="218"/>
      <c r="X1810" s="219"/>
      <c r="AA1810" s="56"/>
      <c r="AF1810" s="56"/>
      <c r="AG1810" s="14"/>
    </row>
    <row r="1811" ht="15.75" hidden="1" customHeight="1">
      <c r="B1811" s="216"/>
      <c r="C1811" s="216"/>
      <c r="D1811" s="56"/>
      <c r="E1811" s="56"/>
      <c r="F1811" s="56"/>
      <c r="H1811" s="218"/>
      <c r="I1811" s="218"/>
      <c r="J1811" s="218"/>
      <c r="K1811" s="218"/>
      <c r="L1811" s="218"/>
      <c r="M1811" s="218"/>
      <c r="N1811" s="218"/>
      <c r="O1811" s="218"/>
      <c r="P1811" s="218"/>
      <c r="Q1811" s="218"/>
      <c r="R1811" s="218"/>
      <c r="S1811" s="218"/>
      <c r="T1811" s="218"/>
      <c r="U1811" s="218"/>
      <c r="X1811" s="219"/>
      <c r="AA1811" s="56"/>
      <c r="AF1811" s="56"/>
      <c r="AG1811" s="14"/>
    </row>
    <row r="1812" ht="15.75" hidden="1" customHeight="1">
      <c r="B1812" s="216"/>
      <c r="C1812" s="216"/>
      <c r="D1812" s="56"/>
      <c r="E1812" s="56"/>
      <c r="F1812" s="56"/>
      <c r="H1812" s="218"/>
      <c r="I1812" s="218"/>
      <c r="J1812" s="218"/>
      <c r="K1812" s="218"/>
      <c r="L1812" s="218"/>
      <c r="M1812" s="218"/>
      <c r="N1812" s="218"/>
      <c r="O1812" s="218"/>
      <c r="P1812" s="218"/>
      <c r="Q1812" s="218"/>
      <c r="R1812" s="218"/>
      <c r="S1812" s="218"/>
      <c r="T1812" s="218"/>
      <c r="U1812" s="218"/>
      <c r="X1812" s="219"/>
      <c r="AA1812" s="56"/>
      <c r="AF1812" s="56"/>
      <c r="AG1812" s="14"/>
    </row>
    <row r="1813" ht="15.75" hidden="1" customHeight="1">
      <c r="B1813" s="216"/>
      <c r="C1813" s="216"/>
      <c r="D1813" s="56"/>
      <c r="E1813" s="56"/>
      <c r="F1813" s="56"/>
      <c r="H1813" s="218"/>
      <c r="I1813" s="218"/>
      <c r="J1813" s="218"/>
      <c r="K1813" s="218"/>
      <c r="L1813" s="218"/>
      <c r="M1813" s="218"/>
      <c r="N1813" s="218"/>
      <c r="O1813" s="218"/>
      <c r="P1813" s="218"/>
      <c r="Q1813" s="218"/>
      <c r="R1813" s="218"/>
      <c r="S1813" s="218"/>
      <c r="T1813" s="218"/>
      <c r="U1813" s="218"/>
      <c r="X1813" s="219"/>
      <c r="AA1813" s="56"/>
      <c r="AF1813" s="56"/>
      <c r="AG1813" s="14"/>
    </row>
    <row r="1814" ht="15.75" hidden="1" customHeight="1">
      <c r="B1814" s="216"/>
      <c r="C1814" s="216"/>
      <c r="D1814" s="56"/>
      <c r="E1814" s="56"/>
      <c r="F1814" s="56"/>
      <c r="H1814" s="218"/>
      <c r="I1814" s="218"/>
      <c r="J1814" s="218"/>
      <c r="K1814" s="218"/>
      <c r="L1814" s="218"/>
      <c r="M1814" s="218"/>
      <c r="N1814" s="218"/>
      <c r="O1814" s="218"/>
      <c r="P1814" s="218"/>
      <c r="Q1814" s="218"/>
      <c r="R1814" s="218"/>
      <c r="S1814" s="218"/>
      <c r="T1814" s="218"/>
      <c r="U1814" s="218"/>
      <c r="X1814" s="219"/>
      <c r="AA1814" s="56"/>
      <c r="AF1814" s="56"/>
      <c r="AG1814" s="14"/>
    </row>
    <row r="1815" ht="15.75" hidden="1" customHeight="1">
      <c r="B1815" s="216"/>
      <c r="C1815" s="216"/>
      <c r="D1815" s="56"/>
      <c r="E1815" s="56"/>
      <c r="F1815" s="56"/>
      <c r="H1815" s="218"/>
      <c r="I1815" s="218"/>
      <c r="J1815" s="218"/>
      <c r="K1815" s="218"/>
      <c r="L1815" s="218"/>
      <c r="M1815" s="218"/>
      <c r="N1815" s="218"/>
      <c r="O1815" s="218"/>
      <c r="P1815" s="218"/>
      <c r="Q1815" s="218"/>
      <c r="R1815" s="218"/>
      <c r="S1815" s="218"/>
      <c r="T1815" s="218"/>
      <c r="U1815" s="218"/>
      <c r="X1815" s="219"/>
      <c r="AA1815" s="56"/>
      <c r="AF1815" s="56"/>
      <c r="AG1815" s="14"/>
    </row>
    <row r="1816" ht="15.75" hidden="1" customHeight="1">
      <c r="B1816" s="216"/>
      <c r="C1816" s="216"/>
      <c r="D1816" s="56"/>
      <c r="E1816" s="56"/>
      <c r="F1816" s="56"/>
      <c r="H1816" s="218"/>
      <c r="I1816" s="218"/>
      <c r="J1816" s="218"/>
      <c r="K1816" s="218"/>
      <c r="L1816" s="218"/>
      <c r="M1816" s="218"/>
      <c r="N1816" s="218"/>
      <c r="O1816" s="218"/>
      <c r="P1816" s="218"/>
      <c r="Q1816" s="218"/>
      <c r="R1816" s="218"/>
      <c r="S1816" s="218"/>
      <c r="T1816" s="218"/>
      <c r="U1816" s="218"/>
      <c r="X1816" s="219"/>
      <c r="AA1816" s="56"/>
      <c r="AF1816" s="56"/>
      <c r="AG1816" s="14"/>
    </row>
    <row r="1817" ht="15.75" hidden="1" customHeight="1">
      <c r="B1817" s="216"/>
      <c r="C1817" s="216"/>
      <c r="D1817" s="56"/>
      <c r="E1817" s="56"/>
      <c r="F1817" s="56"/>
      <c r="H1817" s="218"/>
      <c r="I1817" s="218"/>
      <c r="J1817" s="218"/>
      <c r="K1817" s="218"/>
      <c r="L1817" s="218"/>
      <c r="M1817" s="218"/>
      <c r="N1817" s="218"/>
      <c r="O1817" s="218"/>
      <c r="P1817" s="218"/>
      <c r="Q1817" s="218"/>
      <c r="R1817" s="218"/>
      <c r="S1817" s="218"/>
      <c r="T1817" s="218"/>
      <c r="U1817" s="218"/>
      <c r="X1817" s="219"/>
      <c r="AA1817" s="56"/>
      <c r="AF1817" s="56"/>
      <c r="AG1817" s="14"/>
    </row>
    <row r="1818" ht="15.75" hidden="1" customHeight="1">
      <c r="B1818" s="216"/>
      <c r="C1818" s="216"/>
      <c r="D1818" s="56"/>
      <c r="E1818" s="56"/>
      <c r="F1818" s="56"/>
      <c r="H1818" s="218"/>
      <c r="I1818" s="218"/>
      <c r="J1818" s="218"/>
      <c r="K1818" s="218"/>
      <c r="L1818" s="218"/>
      <c r="M1818" s="218"/>
      <c r="N1818" s="218"/>
      <c r="O1818" s="218"/>
      <c r="P1818" s="218"/>
      <c r="Q1818" s="218"/>
      <c r="R1818" s="218"/>
      <c r="S1818" s="218"/>
      <c r="T1818" s="218"/>
      <c r="U1818" s="218"/>
      <c r="X1818" s="219"/>
      <c r="AA1818" s="56"/>
      <c r="AF1818" s="56"/>
      <c r="AG1818" s="14"/>
    </row>
    <row r="1819" ht="15.75" hidden="1" customHeight="1">
      <c r="B1819" s="216"/>
      <c r="C1819" s="216"/>
      <c r="D1819" s="56"/>
      <c r="E1819" s="56"/>
      <c r="F1819" s="56"/>
      <c r="H1819" s="218"/>
      <c r="I1819" s="218"/>
      <c r="J1819" s="218"/>
      <c r="K1819" s="218"/>
      <c r="L1819" s="218"/>
      <c r="M1819" s="218"/>
      <c r="N1819" s="218"/>
      <c r="O1819" s="218"/>
      <c r="P1819" s="218"/>
      <c r="Q1819" s="218"/>
      <c r="R1819" s="218"/>
      <c r="S1819" s="218"/>
      <c r="T1819" s="218"/>
      <c r="U1819" s="218"/>
      <c r="X1819" s="219"/>
      <c r="AA1819" s="56"/>
      <c r="AF1819" s="56"/>
      <c r="AG1819" s="14"/>
    </row>
    <row r="1820" ht="15.75" hidden="1" customHeight="1">
      <c r="B1820" s="216"/>
      <c r="C1820" s="216"/>
      <c r="D1820" s="56"/>
      <c r="E1820" s="56"/>
      <c r="F1820" s="56"/>
      <c r="H1820" s="218"/>
      <c r="I1820" s="218"/>
      <c r="J1820" s="218"/>
      <c r="K1820" s="218"/>
      <c r="L1820" s="218"/>
      <c r="M1820" s="218"/>
      <c r="N1820" s="218"/>
      <c r="O1820" s="218"/>
      <c r="P1820" s="218"/>
      <c r="Q1820" s="218"/>
      <c r="R1820" s="218"/>
      <c r="S1820" s="218"/>
      <c r="T1820" s="218"/>
      <c r="U1820" s="218"/>
      <c r="X1820" s="219"/>
      <c r="AA1820" s="56"/>
      <c r="AF1820" s="56"/>
      <c r="AG1820" s="14"/>
    </row>
    <row r="1821" ht="15.75" hidden="1" customHeight="1">
      <c r="B1821" s="216"/>
      <c r="C1821" s="216"/>
      <c r="D1821" s="56"/>
      <c r="E1821" s="56"/>
      <c r="F1821" s="56"/>
      <c r="H1821" s="218"/>
      <c r="I1821" s="218"/>
      <c r="J1821" s="218"/>
      <c r="K1821" s="218"/>
      <c r="L1821" s="218"/>
      <c r="M1821" s="218"/>
      <c r="N1821" s="218"/>
      <c r="O1821" s="218"/>
      <c r="P1821" s="218"/>
      <c r="Q1821" s="218"/>
      <c r="R1821" s="218"/>
      <c r="S1821" s="218"/>
      <c r="T1821" s="218"/>
      <c r="U1821" s="218"/>
      <c r="X1821" s="219"/>
      <c r="AA1821" s="56"/>
      <c r="AF1821" s="56"/>
      <c r="AG1821" s="14"/>
    </row>
    <row r="1822" ht="15.75" hidden="1" customHeight="1">
      <c r="B1822" s="216"/>
      <c r="C1822" s="216"/>
      <c r="D1822" s="56"/>
      <c r="E1822" s="56"/>
      <c r="F1822" s="56"/>
      <c r="H1822" s="218"/>
      <c r="I1822" s="218"/>
      <c r="J1822" s="218"/>
      <c r="K1822" s="218"/>
      <c r="L1822" s="218"/>
      <c r="M1822" s="218"/>
      <c r="N1822" s="218"/>
      <c r="O1822" s="218"/>
      <c r="P1822" s="218"/>
      <c r="Q1822" s="218"/>
      <c r="R1822" s="218"/>
      <c r="S1822" s="218"/>
      <c r="T1822" s="218"/>
      <c r="U1822" s="218"/>
      <c r="X1822" s="219"/>
      <c r="AA1822" s="56"/>
      <c r="AF1822" s="56"/>
      <c r="AG1822" s="14"/>
    </row>
    <row r="1823" ht="15.75" hidden="1" customHeight="1">
      <c r="B1823" s="216"/>
      <c r="C1823" s="216"/>
      <c r="D1823" s="56"/>
      <c r="E1823" s="56"/>
      <c r="F1823" s="56"/>
      <c r="H1823" s="218"/>
      <c r="I1823" s="218"/>
      <c r="J1823" s="218"/>
      <c r="K1823" s="218"/>
      <c r="L1823" s="218"/>
      <c r="M1823" s="218"/>
      <c r="N1823" s="218"/>
      <c r="O1823" s="218"/>
      <c r="P1823" s="218"/>
      <c r="Q1823" s="218"/>
      <c r="R1823" s="218"/>
      <c r="S1823" s="218"/>
      <c r="T1823" s="218"/>
      <c r="U1823" s="218"/>
      <c r="X1823" s="219"/>
      <c r="AA1823" s="56"/>
      <c r="AF1823" s="56"/>
      <c r="AG1823" s="14"/>
    </row>
    <row r="1824" ht="15.75" hidden="1" customHeight="1">
      <c r="B1824" s="216"/>
      <c r="C1824" s="216"/>
      <c r="D1824" s="56"/>
      <c r="E1824" s="56"/>
      <c r="F1824" s="56"/>
      <c r="H1824" s="218"/>
      <c r="I1824" s="218"/>
      <c r="J1824" s="218"/>
      <c r="K1824" s="218"/>
      <c r="L1824" s="218"/>
      <c r="M1824" s="218"/>
      <c r="N1824" s="218"/>
      <c r="O1824" s="218"/>
      <c r="P1824" s="218"/>
      <c r="Q1824" s="218"/>
      <c r="R1824" s="218"/>
      <c r="S1824" s="218"/>
      <c r="T1824" s="218"/>
      <c r="U1824" s="218"/>
      <c r="X1824" s="219"/>
      <c r="AA1824" s="56"/>
      <c r="AF1824" s="56"/>
      <c r="AG1824" s="14"/>
    </row>
    <row r="1825" ht="15.75" hidden="1" customHeight="1">
      <c r="B1825" s="216"/>
      <c r="C1825" s="216"/>
      <c r="D1825" s="56"/>
      <c r="E1825" s="56"/>
      <c r="F1825" s="56"/>
      <c r="H1825" s="218"/>
      <c r="I1825" s="218"/>
      <c r="J1825" s="218"/>
      <c r="K1825" s="218"/>
      <c r="L1825" s="218"/>
      <c r="M1825" s="218"/>
      <c r="N1825" s="218"/>
      <c r="O1825" s="218"/>
      <c r="P1825" s="218"/>
      <c r="Q1825" s="218"/>
      <c r="R1825" s="218"/>
      <c r="S1825" s="218"/>
      <c r="T1825" s="218"/>
      <c r="U1825" s="218"/>
      <c r="X1825" s="219"/>
      <c r="AA1825" s="56"/>
      <c r="AF1825" s="56"/>
      <c r="AG1825" s="14"/>
    </row>
    <row r="1826" ht="15.75" hidden="1" customHeight="1">
      <c r="B1826" s="216"/>
      <c r="C1826" s="216"/>
      <c r="D1826" s="56"/>
      <c r="E1826" s="56"/>
      <c r="F1826" s="56"/>
      <c r="H1826" s="218"/>
      <c r="I1826" s="218"/>
      <c r="J1826" s="218"/>
      <c r="K1826" s="218"/>
      <c r="L1826" s="218"/>
      <c r="M1826" s="218"/>
      <c r="N1826" s="218"/>
      <c r="O1826" s="218"/>
      <c r="P1826" s="218"/>
      <c r="Q1826" s="218"/>
      <c r="R1826" s="218"/>
      <c r="S1826" s="218"/>
      <c r="T1826" s="218"/>
      <c r="U1826" s="218"/>
      <c r="X1826" s="219"/>
      <c r="AA1826" s="56"/>
      <c r="AF1826" s="56"/>
      <c r="AG1826" s="14"/>
    </row>
    <row r="1827" ht="15.75" hidden="1" customHeight="1">
      <c r="B1827" s="216"/>
      <c r="C1827" s="216"/>
      <c r="D1827" s="56"/>
      <c r="E1827" s="56"/>
      <c r="F1827" s="56"/>
      <c r="H1827" s="218"/>
      <c r="I1827" s="218"/>
      <c r="J1827" s="218"/>
      <c r="K1827" s="218"/>
      <c r="L1827" s="218"/>
      <c r="M1827" s="218"/>
      <c r="N1827" s="218"/>
      <c r="O1827" s="218"/>
      <c r="P1827" s="218"/>
      <c r="Q1827" s="218"/>
      <c r="R1827" s="218"/>
      <c r="S1827" s="218"/>
      <c r="T1827" s="218"/>
      <c r="U1827" s="218"/>
      <c r="X1827" s="219"/>
      <c r="AA1827" s="56"/>
      <c r="AF1827" s="56"/>
      <c r="AG1827" s="14"/>
    </row>
    <row r="1828" ht="15.75" hidden="1" customHeight="1">
      <c r="B1828" s="216"/>
      <c r="C1828" s="216"/>
      <c r="D1828" s="56"/>
      <c r="E1828" s="56"/>
      <c r="F1828" s="56"/>
      <c r="H1828" s="218"/>
      <c r="I1828" s="218"/>
      <c r="J1828" s="218"/>
      <c r="K1828" s="218"/>
      <c r="L1828" s="218"/>
      <c r="M1828" s="218"/>
      <c r="N1828" s="218"/>
      <c r="O1828" s="218"/>
      <c r="P1828" s="218"/>
      <c r="Q1828" s="218"/>
      <c r="R1828" s="218"/>
      <c r="S1828" s="218"/>
      <c r="T1828" s="218"/>
      <c r="U1828" s="218"/>
      <c r="X1828" s="219"/>
      <c r="AA1828" s="56"/>
      <c r="AF1828" s="56"/>
      <c r="AG1828" s="14"/>
    </row>
    <row r="1829" ht="15.75" hidden="1" customHeight="1">
      <c r="B1829" s="216"/>
      <c r="C1829" s="216"/>
      <c r="D1829" s="56"/>
      <c r="E1829" s="56"/>
      <c r="F1829" s="56"/>
      <c r="H1829" s="218"/>
      <c r="I1829" s="218"/>
      <c r="J1829" s="218"/>
      <c r="K1829" s="218"/>
      <c r="L1829" s="218"/>
      <c r="M1829" s="218"/>
      <c r="N1829" s="218"/>
      <c r="O1829" s="218"/>
      <c r="P1829" s="218"/>
      <c r="Q1829" s="218"/>
      <c r="R1829" s="218"/>
      <c r="S1829" s="218"/>
      <c r="T1829" s="218"/>
      <c r="U1829" s="218"/>
      <c r="X1829" s="219"/>
      <c r="AA1829" s="56"/>
      <c r="AF1829" s="56"/>
      <c r="AG1829" s="14"/>
    </row>
    <row r="1830" ht="15.75" hidden="1" customHeight="1">
      <c r="B1830" s="216"/>
      <c r="C1830" s="216"/>
      <c r="D1830" s="56"/>
      <c r="E1830" s="56"/>
      <c r="F1830" s="56"/>
      <c r="H1830" s="218"/>
      <c r="I1830" s="218"/>
      <c r="J1830" s="218"/>
      <c r="K1830" s="218"/>
      <c r="L1830" s="218"/>
      <c r="M1830" s="218"/>
      <c r="N1830" s="218"/>
      <c r="O1830" s="218"/>
      <c r="P1830" s="218"/>
      <c r="Q1830" s="218"/>
      <c r="R1830" s="218"/>
      <c r="S1830" s="218"/>
      <c r="T1830" s="218"/>
      <c r="U1830" s="218"/>
      <c r="X1830" s="219"/>
      <c r="AA1830" s="56"/>
      <c r="AF1830" s="56"/>
      <c r="AG1830" s="14"/>
    </row>
    <row r="1831" ht="15.75" hidden="1" customHeight="1">
      <c r="B1831" s="216"/>
      <c r="C1831" s="216"/>
      <c r="D1831" s="56"/>
      <c r="E1831" s="56"/>
      <c r="F1831" s="56"/>
      <c r="H1831" s="218"/>
      <c r="I1831" s="218"/>
      <c r="J1831" s="218"/>
      <c r="K1831" s="218"/>
      <c r="L1831" s="218"/>
      <c r="M1831" s="218"/>
      <c r="N1831" s="218"/>
      <c r="O1831" s="218"/>
      <c r="P1831" s="218"/>
      <c r="Q1831" s="218"/>
      <c r="R1831" s="218"/>
      <c r="S1831" s="218"/>
      <c r="T1831" s="218"/>
      <c r="U1831" s="218"/>
      <c r="X1831" s="219"/>
      <c r="AA1831" s="56"/>
      <c r="AF1831" s="56"/>
      <c r="AG1831" s="14"/>
    </row>
    <row r="1832" ht="15.75" hidden="1" customHeight="1">
      <c r="B1832" s="216"/>
      <c r="C1832" s="216"/>
      <c r="D1832" s="56"/>
      <c r="E1832" s="56"/>
      <c r="F1832" s="56"/>
      <c r="H1832" s="218"/>
      <c r="I1832" s="218"/>
      <c r="J1832" s="218"/>
      <c r="K1832" s="218"/>
      <c r="L1832" s="218"/>
      <c r="M1832" s="218"/>
      <c r="N1832" s="218"/>
      <c r="O1832" s="218"/>
      <c r="P1832" s="218"/>
      <c r="Q1832" s="218"/>
      <c r="R1832" s="218"/>
      <c r="S1832" s="218"/>
      <c r="T1832" s="218"/>
      <c r="U1832" s="218"/>
      <c r="X1832" s="219"/>
      <c r="AA1832" s="56"/>
      <c r="AF1832" s="56"/>
      <c r="AG1832" s="14"/>
    </row>
    <row r="1833" ht="15.75" hidden="1" customHeight="1">
      <c r="B1833" s="216"/>
      <c r="C1833" s="216"/>
      <c r="D1833" s="56"/>
      <c r="E1833" s="56"/>
      <c r="F1833" s="56"/>
      <c r="H1833" s="218"/>
      <c r="I1833" s="218"/>
      <c r="J1833" s="218"/>
      <c r="K1833" s="218"/>
      <c r="L1833" s="218"/>
      <c r="M1833" s="218"/>
      <c r="N1833" s="218"/>
      <c r="O1833" s="218"/>
      <c r="P1833" s="218"/>
      <c r="Q1833" s="218"/>
      <c r="R1833" s="218"/>
      <c r="S1833" s="218"/>
      <c r="T1833" s="218"/>
      <c r="U1833" s="218"/>
      <c r="X1833" s="219"/>
      <c r="AA1833" s="56"/>
      <c r="AF1833" s="56"/>
      <c r="AG1833" s="14"/>
    </row>
    <row r="1834" ht="15.75" hidden="1" customHeight="1">
      <c r="B1834" s="216"/>
      <c r="C1834" s="216"/>
      <c r="D1834" s="56"/>
      <c r="E1834" s="56"/>
      <c r="F1834" s="56"/>
      <c r="H1834" s="218"/>
      <c r="I1834" s="218"/>
      <c r="J1834" s="218"/>
      <c r="K1834" s="218"/>
      <c r="L1834" s="218"/>
      <c r="M1834" s="218"/>
      <c r="N1834" s="218"/>
      <c r="O1834" s="218"/>
      <c r="P1834" s="218"/>
      <c r="Q1834" s="218"/>
      <c r="R1834" s="218"/>
      <c r="S1834" s="218"/>
      <c r="T1834" s="218"/>
      <c r="U1834" s="218"/>
      <c r="X1834" s="219"/>
      <c r="AA1834" s="56"/>
      <c r="AF1834" s="56"/>
      <c r="AG1834" s="14"/>
    </row>
    <row r="1835" ht="15.75" hidden="1" customHeight="1">
      <c r="B1835" s="216"/>
      <c r="C1835" s="216"/>
      <c r="D1835" s="56"/>
      <c r="E1835" s="56"/>
      <c r="F1835" s="56"/>
      <c r="H1835" s="218"/>
      <c r="I1835" s="218"/>
      <c r="J1835" s="218"/>
      <c r="K1835" s="218"/>
      <c r="L1835" s="218"/>
      <c r="M1835" s="218"/>
      <c r="N1835" s="218"/>
      <c r="O1835" s="218"/>
      <c r="P1835" s="218"/>
      <c r="Q1835" s="218"/>
      <c r="R1835" s="218"/>
      <c r="S1835" s="218"/>
      <c r="T1835" s="218"/>
      <c r="U1835" s="218"/>
      <c r="X1835" s="219"/>
      <c r="AA1835" s="56"/>
      <c r="AF1835" s="56"/>
      <c r="AG1835" s="14"/>
    </row>
    <row r="1836" ht="15.75" hidden="1" customHeight="1">
      <c r="B1836" s="216"/>
      <c r="C1836" s="216"/>
      <c r="D1836" s="56"/>
      <c r="E1836" s="56"/>
      <c r="F1836" s="56"/>
      <c r="H1836" s="218"/>
      <c r="I1836" s="218"/>
      <c r="J1836" s="218"/>
      <c r="K1836" s="218"/>
      <c r="L1836" s="218"/>
      <c r="M1836" s="218"/>
      <c r="N1836" s="218"/>
      <c r="O1836" s="218"/>
      <c r="P1836" s="218"/>
      <c r="Q1836" s="218"/>
      <c r="R1836" s="218"/>
      <c r="S1836" s="218"/>
      <c r="T1836" s="218"/>
      <c r="U1836" s="218"/>
      <c r="X1836" s="219"/>
      <c r="AA1836" s="56"/>
      <c r="AF1836" s="56"/>
      <c r="AG1836" s="14"/>
    </row>
    <row r="1837" ht="15.75" hidden="1" customHeight="1">
      <c r="B1837" s="216"/>
      <c r="C1837" s="216"/>
      <c r="D1837" s="56"/>
      <c r="E1837" s="56"/>
      <c r="F1837" s="56"/>
      <c r="H1837" s="218"/>
      <c r="I1837" s="218"/>
      <c r="J1837" s="218"/>
      <c r="K1837" s="218"/>
      <c r="L1837" s="218"/>
      <c r="M1837" s="218"/>
      <c r="N1837" s="218"/>
      <c r="O1837" s="218"/>
      <c r="P1837" s="218"/>
      <c r="Q1837" s="218"/>
      <c r="R1837" s="218"/>
      <c r="S1837" s="218"/>
      <c r="T1837" s="218"/>
      <c r="U1837" s="218"/>
      <c r="X1837" s="219"/>
      <c r="AA1837" s="56"/>
      <c r="AF1837" s="56"/>
      <c r="AG1837" s="14"/>
    </row>
    <row r="1838" ht="15.75" hidden="1" customHeight="1">
      <c r="B1838" s="216"/>
      <c r="C1838" s="216"/>
      <c r="D1838" s="56"/>
      <c r="E1838" s="56"/>
      <c r="F1838" s="56"/>
      <c r="H1838" s="218"/>
      <c r="I1838" s="218"/>
      <c r="J1838" s="218"/>
      <c r="K1838" s="218"/>
      <c r="L1838" s="218"/>
      <c r="M1838" s="218"/>
      <c r="N1838" s="218"/>
      <c r="O1838" s="218"/>
      <c r="P1838" s="218"/>
      <c r="Q1838" s="218"/>
      <c r="R1838" s="218"/>
      <c r="S1838" s="218"/>
      <c r="T1838" s="218"/>
      <c r="U1838" s="218"/>
      <c r="X1838" s="219"/>
      <c r="AA1838" s="56"/>
      <c r="AF1838" s="56"/>
      <c r="AG1838" s="14"/>
    </row>
    <row r="1839" ht="15.75" hidden="1" customHeight="1">
      <c r="B1839" s="216"/>
      <c r="C1839" s="216"/>
      <c r="D1839" s="56"/>
      <c r="E1839" s="56"/>
      <c r="F1839" s="56"/>
      <c r="H1839" s="218"/>
      <c r="I1839" s="218"/>
      <c r="J1839" s="218"/>
      <c r="K1839" s="218"/>
      <c r="L1839" s="218"/>
      <c r="M1839" s="218"/>
      <c r="N1839" s="218"/>
      <c r="O1839" s="218"/>
      <c r="P1839" s="218"/>
      <c r="Q1839" s="218"/>
      <c r="R1839" s="218"/>
      <c r="S1839" s="218"/>
      <c r="T1839" s="218"/>
      <c r="U1839" s="218"/>
      <c r="X1839" s="219"/>
      <c r="AA1839" s="56"/>
      <c r="AF1839" s="56"/>
      <c r="AG1839" s="14"/>
    </row>
    <row r="1840" ht="15.75" hidden="1" customHeight="1">
      <c r="B1840" s="216"/>
      <c r="C1840" s="216"/>
      <c r="D1840" s="56"/>
      <c r="E1840" s="56"/>
      <c r="F1840" s="56"/>
      <c r="H1840" s="218"/>
      <c r="I1840" s="218"/>
      <c r="J1840" s="218"/>
      <c r="K1840" s="218"/>
      <c r="L1840" s="218"/>
      <c r="M1840" s="218"/>
      <c r="N1840" s="218"/>
      <c r="O1840" s="218"/>
      <c r="P1840" s="218"/>
      <c r="Q1840" s="218"/>
      <c r="R1840" s="218"/>
      <c r="S1840" s="218"/>
      <c r="T1840" s="218"/>
      <c r="U1840" s="218"/>
      <c r="X1840" s="219"/>
      <c r="AA1840" s="56"/>
      <c r="AF1840" s="56"/>
      <c r="AG1840" s="14"/>
    </row>
    <row r="1841" ht="15.75" hidden="1" customHeight="1">
      <c r="B1841" s="216"/>
      <c r="C1841" s="216"/>
      <c r="D1841" s="56"/>
      <c r="E1841" s="56"/>
      <c r="F1841" s="56"/>
      <c r="H1841" s="218"/>
      <c r="I1841" s="218"/>
      <c r="J1841" s="218"/>
      <c r="K1841" s="218"/>
      <c r="L1841" s="218"/>
      <c r="M1841" s="218"/>
      <c r="N1841" s="218"/>
      <c r="O1841" s="218"/>
      <c r="P1841" s="218"/>
      <c r="Q1841" s="218"/>
      <c r="R1841" s="218"/>
      <c r="S1841" s="218"/>
      <c r="T1841" s="218"/>
      <c r="U1841" s="218"/>
      <c r="X1841" s="219"/>
      <c r="AA1841" s="56"/>
      <c r="AF1841" s="56"/>
      <c r="AG1841" s="14"/>
    </row>
    <row r="1842" ht="15.75" hidden="1" customHeight="1">
      <c r="B1842" s="216"/>
      <c r="C1842" s="216"/>
      <c r="D1842" s="56"/>
      <c r="E1842" s="56"/>
      <c r="F1842" s="56"/>
      <c r="H1842" s="218"/>
      <c r="I1842" s="218"/>
      <c r="J1842" s="218"/>
      <c r="K1842" s="218"/>
      <c r="L1842" s="218"/>
      <c r="M1842" s="218"/>
      <c r="N1842" s="218"/>
      <c r="O1842" s="218"/>
      <c r="P1842" s="218"/>
      <c r="Q1842" s="218"/>
      <c r="R1842" s="218"/>
      <c r="S1842" s="218"/>
      <c r="T1842" s="218"/>
      <c r="U1842" s="218"/>
      <c r="X1842" s="219"/>
      <c r="AA1842" s="56"/>
      <c r="AF1842" s="56"/>
      <c r="AG1842" s="14"/>
    </row>
    <row r="1843" ht="15.75" hidden="1" customHeight="1">
      <c r="B1843" s="216"/>
      <c r="C1843" s="216"/>
      <c r="D1843" s="56"/>
      <c r="E1843" s="56"/>
      <c r="F1843" s="56"/>
      <c r="H1843" s="218"/>
      <c r="I1843" s="218"/>
      <c r="J1843" s="218"/>
      <c r="K1843" s="218"/>
      <c r="L1843" s="218"/>
      <c r="M1843" s="218"/>
      <c r="N1843" s="218"/>
      <c r="O1843" s="218"/>
      <c r="P1843" s="218"/>
      <c r="Q1843" s="218"/>
      <c r="R1843" s="218"/>
      <c r="S1843" s="218"/>
      <c r="T1843" s="218"/>
      <c r="U1843" s="218"/>
      <c r="X1843" s="219"/>
      <c r="AA1843" s="56"/>
      <c r="AF1843" s="56"/>
      <c r="AG1843" s="14"/>
    </row>
    <row r="1844" ht="15.75" hidden="1" customHeight="1">
      <c r="B1844" s="216"/>
      <c r="C1844" s="216"/>
      <c r="D1844" s="56"/>
      <c r="E1844" s="56"/>
      <c r="F1844" s="56"/>
      <c r="H1844" s="218"/>
      <c r="I1844" s="218"/>
      <c r="J1844" s="218"/>
      <c r="K1844" s="218"/>
      <c r="L1844" s="218"/>
      <c r="M1844" s="218"/>
      <c r="N1844" s="218"/>
      <c r="O1844" s="218"/>
      <c r="P1844" s="218"/>
      <c r="Q1844" s="218"/>
      <c r="R1844" s="218"/>
      <c r="S1844" s="218"/>
      <c r="T1844" s="218"/>
      <c r="U1844" s="218"/>
      <c r="X1844" s="219"/>
      <c r="AA1844" s="56"/>
      <c r="AF1844" s="56"/>
      <c r="AG1844" s="14"/>
    </row>
    <row r="1845" ht="15.75" hidden="1" customHeight="1">
      <c r="B1845" s="216"/>
      <c r="C1845" s="216"/>
      <c r="D1845" s="56"/>
      <c r="E1845" s="56"/>
      <c r="F1845" s="56"/>
      <c r="H1845" s="218"/>
      <c r="I1845" s="218"/>
      <c r="J1845" s="218"/>
      <c r="K1845" s="218"/>
      <c r="L1845" s="218"/>
      <c r="M1845" s="218"/>
      <c r="N1845" s="218"/>
      <c r="O1845" s="218"/>
      <c r="P1845" s="218"/>
      <c r="Q1845" s="218"/>
      <c r="R1845" s="218"/>
      <c r="S1845" s="218"/>
      <c r="T1845" s="218"/>
      <c r="U1845" s="218"/>
      <c r="X1845" s="219"/>
      <c r="AA1845" s="56"/>
      <c r="AF1845" s="56"/>
      <c r="AG1845" s="14"/>
    </row>
    <row r="1846" ht="15.75" hidden="1" customHeight="1">
      <c r="B1846" s="216"/>
      <c r="C1846" s="216"/>
      <c r="D1846" s="56"/>
      <c r="E1846" s="56"/>
      <c r="F1846" s="56"/>
      <c r="H1846" s="218"/>
      <c r="I1846" s="218"/>
      <c r="J1846" s="218"/>
      <c r="K1846" s="218"/>
      <c r="L1846" s="218"/>
      <c r="M1846" s="218"/>
      <c r="N1846" s="218"/>
      <c r="O1846" s="218"/>
      <c r="P1846" s="218"/>
      <c r="Q1846" s="218"/>
      <c r="R1846" s="218"/>
      <c r="S1846" s="218"/>
      <c r="T1846" s="218"/>
      <c r="U1846" s="218"/>
      <c r="X1846" s="219"/>
      <c r="AA1846" s="56"/>
      <c r="AF1846" s="56"/>
      <c r="AG1846" s="14"/>
    </row>
    <row r="1847" ht="15.75" hidden="1" customHeight="1">
      <c r="B1847" s="216"/>
      <c r="C1847" s="216"/>
      <c r="D1847" s="56"/>
      <c r="E1847" s="56"/>
      <c r="F1847" s="56"/>
      <c r="H1847" s="218"/>
      <c r="I1847" s="218"/>
      <c r="J1847" s="218"/>
      <c r="K1847" s="218"/>
      <c r="L1847" s="218"/>
      <c r="M1847" s="218"/>
      <c r="N1847" s="218"/>
      <c r="O1847" s="218"/>
      <c r="P1847" s="218"/>
      <c r="Q1847" s="218"/>
      <c r="R1847" s="218"/>
      <c r="S1847" s="218"/>
      <c r="T1847" s="218"/>
      <c r="U1847" s="218"/>
      <c r="X1847" s="219"/>
      <c r="AA1847" s="56"/>
      <c r="AF1847" s="56"/>
      <c r="AG1847" s="14"/>
    </row>
    <row r="1848" ht="15.75" hidden="1" customHeight="1">
      <c r="B1848" s="216"/>
      <c r="C1848" s="216"/>
      <c r="D1848" s="56"/>
      <c r="E1848" s="56"/>
      <c r="F1848" s="56"/>
      <c r="H1848" s="218"/>
      <c r="I1848" s="218"/>
      <c r="J1848" s="218"/>
      <c r="K1848" s="218"/>
      <c r="L1848" s="218"/>
      <c r="M1848" s="218"/>
      <c r="N1848" s="218"/>
      <c r="O1848" s="218"/>
      <c r="P1848" s="218"/>
      <c r="Q1848" s="218"/>
      <c r="R1848" s="218"/>
      <c r="S1848" s="218"/>
      <c r="T1848" s="218"/>
      <c r="U1848" s="218"/>
      <c r="X1848" s="219"/>
      <c r="AA1848" s="56"/>
      <c r="AF1848" s="56"/>
      <c r="AG1848" s="14"/>
    </row>
    <row r="1849" ht="15.75" hidden="1" customHeight="1">
      <c r="B1849" s="216"/>
      <c r="C1849" s="216"/>
      <c r="D1849" s="56"/>
      <c r="E1849" s="56"/>
      <c r="F1849" s="56"/>
      <c r="H1849" s="218"/>
      <c r="I1849" s="218"/>
      <c r="J1849" s="218"/>
      <c r="K1849" s="218"/>
      <c r="L1849" s="218"/>
      <c r="M1849" s="218"/>
      <c r="N1849" s="218"/>
      <c r="O1849" s="218"/>
      <c r="P1849" s="218"/>
      <c r="Q1849" s="218"/>
      <c r="R1849" s="218"/>
      <c r="S1849" s="218"/>
      <c r="T1849" s="218"/>
      <c r="U1849" s="218"/>
      <c r="X1849" s="219"/>
      <c r="AA1849" s="56"/>
      <c r="AF1849" s="56"/>
      <c r="AG1849" s="14"/>
    </row>
    <row r="1850" ht="15.75" hidden="1" customHeight="1">
      <c r="B1850" s="216"/>
      <c r="C1850" s="216"/>
      <c r="D1850" s="56"/>
      <c r="E1850" s="56"/>
      <c r="F1850" s="56"/>
      <c r="H1850" s="218"/>
      <c r="I1850" s="218"/>
      <c r="J1850" s="218"/>
      <c r="K1850" s="218"/>
      <c r="L1850" s="218"/>
      <c r="M1850" s="218"/>
      <c r="N1850" s="218"/>
      <c r="O1850" s="218"/>
      <c r="P1850" s="218"/>
      <c r="Q1850" s="218"/>
      <c r="R1850" s="218"/>
      <c r="S1850" s="218"/>
      <c r="T1850" s="218"/>
      <c r="U1850" s="218"/>
      <c r="X1850" s="219"/>
      <c r="AA1850" s="56"/>
      <c r="AF1850" s="56"/>
      <c r="AG1850" s="14"/>
    </row>
    <row r="1851" ht="15.75" hidden="1" customHeight="1">
      <c r="B1851" s="216"/>
      <c r="C1851" s="216"/>
      <c r="D1851" s="56"/>
      <c r="E1851" s="56"/>
      <c r="F1851" s="56"/>
      <c r="H1851" s="218"/>
      <c r="I1851" s="218"/>
      <c r="J1851" s="218"/>
      <c r="K1851" s="218"/>
      <c r="L1851" s="218"/>
      <c r="M1851" s="218"/>
      <c r="N1851" s="218"/>
      <c r="O1851" s="218"/>
      <c r="P1851" s="218"/>
      <c r="Q1851" s="218"/>
      <c r="R1851" s="218"/>
      <c r="S1851" s="218"/>
      <c r="T1851" s="218"/>
      <c r="U1851" s="218"/>
      <c r="X1851" s="219"/>
      <c r="AA1851" s="56"/>
      <c r="AF1851" s="56"/>
      <c r="AG1851" s="14"/>
    </row>
    <row r="1852" ht="15.75" hidden="1" customHeight="1">
      <c r="B1852" s="216"/>
      <c r="C1852" s="216"/>
      <c r="D1852" s="56"/>
      <c r="E1852" s="56"/>
      <c r="F1852" s="56"/>
      <c r="H1852" s="218"/>
      <c r="I1852" s="218"/>
      <c r="J1852" s="218"/>
      <c r="K1852" s="218"/>
      <c r="L1852" s="218"/>
      <c r="M1852" s="218"/>
      <c r="N1852" s="218"/>
      <c r="O1852" s="218"/>
      <c r="P1852" s="218"/>
      <c r="Q1852" s="218"/>
      <c r="R1852" s="218"/>
      <c r="S1852" s="218"/>
      <c r="T1852" s="218"/>
      <c r="U1852" s="218"/>
      <c r="X1852" s="219"/>
      <c r="AA1852" s="56"/>
      <c r="AF1852" s="56"/>
      <c r="AG1852" s="14"/>
    </row>
    <row r="1853" ht="15.75" hidden="1" customHeight="1">
      <c r="B1853" s="216"/>
      <c r="C1853" s="216"/>
      <c r="D1853" s="56"/>
      <c r="E1853" s="56"/>
      <c r="F1853" s="56"/>
      <c r="H1853" s="218"/>
      <c r="I1853" s="218"/>
      <c r="J1853" s="218"/>
      <c r="K1853" s="218"/>
      <c r="L1853" s="218"/>
      <c r="M1853" s="218"/>
      <c r="N1853" s="218"/>
      <c r="O1853" s="218"/>
      <c r="P1853" s="218"/>
      <c r="Q1853" s="218"/>
      <c r="R1853" s="218"/>
      <c r="S1853" s="218"/>
      <c r="T1853" s="218"/>
      <c r="U1853" s="218"/>
      <c r="X1853" s="219"/>
      <c r="AA1853" s="56"/>
      <c r="AF1853" s="56"/>
      <c r="AG1853" s="14"/>
    </row>
    <row r="1854" ht="15.75" hidden="1" customHeight="1">
      <c r="B1854" s="216"/>
      <c r="C1854" s="216"/>
      <c r="D1854" s="56"/>
      <c r="E1854" s="56"/>
      <c r="F1854" s="56"/>
      <c r="H1854" s="218"/>
      <c r="I1854" s="218"/>
      <c r="J1854" s="218"/>
      <c r="K1854" s="218"/>
      <c r="L1854" s="218"/>
      <c r="M1854" s="218"/>
      <c r="N1854" s="218"/>
      <c r="O1854" s="218"/>
      <c r="P1854" s="218"/>
      <c r="Q1854" s="218"/>
      <c r="R1854" s="218"/>
      <c r="S1854" s="218"/>
      <c r="T1854" s="218"/>
      <c r="U1854" s="218"/>
      <c r="X1854" s="219"/>
      <c r="AA1854" s="56"/>
      <c r="AF1854" s="56"/>
      <c r="AG1854" s="14"/>
    </row>
    <row r="1855" ht="15.75" hidden="1" customHeight="1">
      <c r="B1855" s="216"/>
      <c r="C1855" s="216"/>
      <c r="D1855" s="56"/>
      <c r="E1855" s="56"/>
      <c r="F1855" s="56"/>
      <c r="H1855" s="218"/>
      <c r="I1855" s="218"/>
      <c r="J1855" s="218"/>
      <c r="K1855" s="218"/>
      <c r="L1855" s="218"/>
      <c r="M1855" s="218"/>
      <c r="N1855" s="218"/>
      <c r="O1855" s="218"/>
      <c r="P1855" s="218"/>
      <c r="Q1855" s="218"/>
      <c r="R1855" s="218"/>
      <c r="S1855" s="218"/>
      <c r="T1855" s="218"/>
      <c r="U1855" s="218"/>
      <c r="X1855" s="219"/>
      <c r="AA1855" s="56"/>
      <c r="AF1855" s="56"/>
      <c r="AG1855" s="14"/>
    </row>
    <row r="1856" ht="15.75" hidden="1" customHeight="1">
      <c r="B1856" s="216"/>
      <c r="C1856" s="216"/>
      <c r="D1856" s="56"/>
      <c r="E1856" s="56"/>
      <c r="F1856" s="56"/>
      <c r="H1856" s="218"/>
      <c r="I1856" s="218"/>
      <c r="J1856" s="218"/>
      <c r="K1856" s="218"/>
      <c r="L1856" s="218"/>
      <c r="M1856" s="218"/>
      <c r="N1856" s="218"/>
      <c r="O1856" s="218"/>
      <c r="P1856" s="218"/>
      <c r="Q1856" s="218"/>
      <c r="R1856" s="218"/>
      <c r="S1856" s="218"/>
      <c r="T1856" s="218"/>
      <c r="U1856" s="218"/>
      <c r="X1856" s="219"/>
      <c r="AA1856" s="56"/>
      <c r="AF1856" s="56"/>
      <c r="AG1856" s="14"/>
    </row>
    <row r="1857" ht="15.75" hidden="1" customHeight="1">
      <c r="B1857" s="216"/>
      <c r="C1857" s="216"/>
      <c r="D1857" s="56"/>
      <c r="E1857" s="56"/>
      <c r="F1857" s="56"/>
      <c r="H1857" s="218"/>
      <c r="I1857" s="218"/>
      <c r="J1857" s="218"/>
      <c r="K1857" s="218"/>
      <c r="L1857" s="218"/>
      <c r="M1857" s="218"/>
      <c r="N1857" s="218"/>
      <c r="O1857" s="218"/>
      <c r="P1857" s="218"/>
      <c r="Q1857" s="218"/>
      <c r="R1857" s="218"/>
      <c r="S1857" s="218"/>
      <c r="T1857" s="218"/>
      <c r="U1857" s="218"/>
      <c r="X1857" s="219"/>
      <c r="AA1857" s="56"/>
      <c r="AF1857" s="56"/>
      <c r="AG1857" s="14"/>
    </row>
    <row r="1858" ht="15.75" hidden="1" customHeight="1">
      <c r="B1858" s="216"/>
      <c r="C1858" s="216"/>
      <c r="D1858" s="56"/>
      <c r="E1858" s="56"/>
      <c r="F1858" s="56"/>
      <c r="H1858" s="218"/>
      <c r="I1858" s="218"/>
      <c r="J1858" s="218"/>
      <c r="K1858" s="218"/>
      <c r="L1858" s="218"/>
      <c r="M1858" s="218"/>
      <c r="N1858" s="218"/>
      <c r="O1858" s="218"/>
      <c r="P1858" s="218"/>
      <c r="Q1858" s="218"/>
      <c r="R1858" s="218"/>
      <c r="S1858" s="218"/>
      <c r="T1858" s="218"/>
      <c r="U1858" s="218"/>
      <c r="X1858" s="219"/>
      <c r="AA1858" s="56"/>
      <c r="AF1858" s="56"/>
      <c r="AG1858" s="14"/>
    </row>
    <row r="1859" ht="15.75" hidden="1" customHeight="1">
      <c r="B1859" s="216"/>
      <c r="C1859" s="216"/>
      <c r="D1859" s="56"/>
      <c r="E1859" s="56"/>
      <c r="F1859" s="56"/>
      <c r="H1859" s="218"/>
      <c r="I1859" s="218"/>
      <c r="J1859" s="218"/>
      <c r="K1859" s="218"/>
      <c r="L1859" s="218"/>
      <c r="M1859" s="218"/>
      <c r="N1859" s="218"/>
      <c r="O1859" s="218"/>
      <c r="P1859" s="218"/>
      <c r="Q1859" s="218"/>
      <c r="R1859" s="218"/>
      <c r="S1859" s="218"/>
      <c r="T1859" s="218"/>
      <c r="U1859" s="218"/>
      <c r="X1859" s="219"/>
      <c r="AA1859" s="56"/>
      <c r="AF1859" s="56"/>
      <c r="AG1859" s="14"/>
    </row>
    <row r="1860" ht="15.75" hidden="1" customHeight="1">
      <c r="B1860" s="216"/>
      <c r="C1860" s="216"/>
      <c r="D1860" s="56"/>
      <c r="E1860" s="56"/>
      <c r="F1860" s="56"/>
      <c r="H1860" s="218"/>
      <c r="I1860" s="218"/>
      <c r="J1860" s="218"/>
      <c r="K1860" s="218"/>
      <c r="L1860" s="218"/>
      <c r="M1860" s="218"/>
      <c r="N1860" s="218"/>
      <c r="O1860" s="218"/>
      <c r="P1860" s="218"/>
      <c r="Q1860" s="218"/>
      <c r="R1860" s="218"/>
      <c r="S1860" s="218"/>
      <c r="T1860" s="218"/>
      <c r="U1860" s="218"/>
      <c r="X1860" s="219"/>
      <c r="AA1860" s="56"/>
      <c r="AF1860" s="56"/>
      <c r="AG1860" s="14"/>
    </row>
    <row r="1861" ht="15.75" hidden="1" customHeight="1">
      <c r="B1861" s="216"/>
      <c r="C1861" s="216"/>
      <c r="D1861" s="56"/>
      <c r="E1861" s="56"/>
      <c r="F1861" s="56"/>
      <c r="H1861" s="218"/>
      <c r="I1861" s="218"/>
      <c r="J1861" s="218"/>
      <c r="K1861" s="218"/>
      <c r="L1861" s="218"/>
      <c r="M1861" s="218"/>
      <c r="N1861" s="218"/>
      <c r="O1861" s="218"/>
      <c r="P1861" s="218"/>
      <c r="Q1861" s="218"/>
      <c r="R1861" s="218"/>
      <c r="S1861" s="218"/>
      <c r="T1861" s="218"/>
      <c r="U1861" s="218"/>
      <c r="X1861" s="219"/>
      <c r="AA1861" s="56"/>
      <c r="AF1861" s="56"/>
      <c r="AG1861" s="14"/>
    </row>
    <row r="1862" ht="15.75" hidden="1" customHeight="1">
      <c r="B1862" s="216"/>
      <c r="C1862" s="216"/>
      <c r="D1862" s="56"/>
      <c r="E1862" s="56"/>
      <c r="F1862" s="56"/>
      <c r="H1862" s="218"/>
      <c r="I1862" s="218"/>
      <c r="J1862" s="218"/>
      <c r="K1862" s="218"/>
      <c r="L1862" s="218"/>
      <c r="M1862" s="218"/>
      <c r="N1862" s="218"/>
      <c r="O1862" s="218"/>
      <c r="P1862" s="218"/>
      <c r="Q1862" s="218"/>
      <c r="R1862" s="218"/>
      <c r="S1862" s="218"/>
      <c r="T1862" s="218"/>
      <c r="U1862" s="218"/>
      <c r="X1862" s="219"/>
      <c r="AA1862" s="56"/>
      <c r="AF1862" s="56"/>
      <c r="AG1862" s="14"/>
    </row>
    <row r="1863" ht="15.75" hidden="1" customHeight="1">
      <c r="B1863" s="216"/>
      <c r="C1863" s="216"/>
      <c r="D1863" s="56"/>
      <c r="E1863" s="56"/>
      <c r="F1863" s="56"/>
      <c r="H1863" s="218"/>
      <c r="I1863" s="218"/>
      <c r="J1863" s="218"/>
      <c r="K1863" s="218"/>
      <c r="L1863" s="218"/>
      <c r="M1863" s="218"/>
      <c r="N1863" s="218"/>
      <c r="O1863" s="218"/>
      <c r="P1863" s="218"/>
      <c r="Q1863" s="218"/>
      <c r="R1863" s="218"/>
      <c r="S1863" s="218"/>
      <c r="T1863" s="218"/>
      <c r="U1863" s="218"/>
      <c r="X1863" s="219"/>
      <c r="AA1863" s="56"/>
      <c r="AF1863" s="56"/>
      <c r="AG1863" s="14"/>
    </row>
    <row r="1864" ht="15.75" hidden="1" customHeight="1">
      <c r="B1864" s="216"/>
      <c r="C1864" s="216"/>
      <c r="D1864" s="56"/>
      <c r="E1864" s="56"/>
      <c r="F1864" s="56"/>
      <c r="H1864" s="218"/>
      <c r="I1864" s="218"/>
      <c r="J1864" s="218"/>
      <c r="K1864" s="218"/>
      <c r="L1864" s="218"/>
      <c r="M1864" s="218"/>
      <c r="N1864" s="218"/>
      <c r="O1864" s="218"/>
      <c r="P1864" s="218"/>
      <c r="Q1864" s="218"/>
      <c r="R1864" s="218"/>
      <c r="S1864" s="218"/>
      <c r="T1864" s="218"/>
      <c r="U1864" s="218"/>
      <c r="X1864" s="219"/>
      <c r="AA1864" s="56"/>
      <c r="AF1864" s="56"/>
      <c r="AG1864" s="14"/>
    </row>
    <row r="1865" ht="15.75" hidden="1" customHeight="1">
      <c r="B1865" s="216"/>
      <c r="C1865" s="216"/>
      <c r="D1865" s="56"/>
      <c r="E1865" s="56"/>
      <c r="F1865" s="56"/>
      <c r="H1865" s="218"/>
      <c r="I1865" s="218"/>
      <c r="J1865" s="218"/>
      <c r="K1865" s="218"/>
      <c r="L1865" s="218"/>
      <c r="M1865" s="218"/>
      <c r="N1865" s="218"/>
      <c r="O1865" s="218"/>
      <c r="P1865" s="218"/>
      <c r="Q1865" s="218"/>
      <c r="R1865" s="218"/>
      <c r="S1865" s="218"/>
      <c r="T1865" s="218"/>
      <c r="U1865" s="218"/>
      <c r="X1865" s="219"/>
      <c r="AA1865" s="56"/>
      <c r="AF1865" s="56"/>
      <c r="AG1865" s="14"/>
    </row>
    <row r="1866" ht="15.75" hidden="1" customHeight="1">
      <c r="B1866" s="216"/>
      <c r="C1866" s="216"/>
      <c r="D1866" s="56"/>
      <c r="E1866" s="56"/>
      <c r="F1866" s="56"/>
      <c r="H1866" s="218"/>
      <c r="I1866" s="218"/>
      <c r="J1866" s="218"/>
      <c r="K1866" s="218"/>
      <c r="L1866" s="218"/>
      <c r="M1866" s="218"/>
      <c r="N1866" s="218"/>
      <c r="O1866" s="218"/>
      <c r="P1866" s="218"/>
      <c r="Q1866" s="218"/>
      <c r="R1866" s="218"/>
      <c r="S1866" s="218"/>
      <c r="T1866" s="218"/>
      <c r="U1866" s="218"/>
      <c r="X1866" s="219"/>
      <c r="AA1866" s="56"/>
      <c r="AF1866" s="56"/>
      <c r="AG1866" s="14"/>
    </row>
    <row r="1867" ht="15.75" hidden="1" customHeight="1">
      <c r="B1867" s="216"/>
      <c r="C1867" s="216"/>
      <c r="D1867" s="56"/>
      <c r="E1867" s="56"/>
      <c r="F1867" s="56"/>
      <c r="H1867" s="218"/>
      <c r="I1867" s="218"/>
      <c r="J1867" s="218"/>
      <c r="K1867" s="218"/>
      <c r="L1867" s="218"/>
      <c r="M1867" s="218"/>
      <c r="N1867" s="218"/>
      <c r="O1867" s="218"/>
      <c r="P1867" s="218"/>
      <c r="Q1867" s="218"/>
      <c r="R1867" s="218"/>
      <c r="S1867" s="218"/>
      <c r="T1867" s="218"/>
      <c r="U1867" s="218"/>
      <c r="X1867" s="219"/>
      <c r="AA1867" s="56"/>
      <c r="AF1867" s="56"/>
      <c r="AG1867" s="14"/>
    </row>
    <row r="1868" ht="15.75" hidden="1" customHeight="1">
      <c r="B1868" s="216"/>
      <c r="C1868" s="216"/>
      <c r="D1868" s="56"/>
      <c r="E1868" s="56"/>
      <c r="F1868" s="56"/>
      <c r="H1868" s="218"/>
      <c r="I1868" s="218"/>
      <c r="J1868" s="218"/>
      <c r="K1868" s="218"/>
      <c r="L1868" s="218"/>
      <c r="M1868" s="218"/>
      <c r="N1868" s="218"/>
      <c r="O1868" s="218"/>
      <c r="P1868" s="218"/>
      <c r="Q1868" s="218"/>
      <c r="R1868" s="218"/>
      <c r="S1868" s="218"/>
      <c r="T1868" s="218"/>
      <c r="U1868" s="218"/>
      <c r="X1868" s="219"/>
      <c r="AA1868" s="56"/>
      <c r="AF1868" s="56"/>
      <c r="AG1868" s="14"/>
    </row>
    <row r="1869" ht="15.75" hidden="1" customHeight="1">
      <c r="B1869" s="216"/>
      <c r="C1869" s="216"/>
      <c r="D1869" s="56"/>
      <c r="E1869" s="56"/>
      <c r="F1869" s="56"/>
      <c r="H1869" s="218"/>
      <c r="I1869" s="218"/>
      <c r="J1869" s="218"/>
      <c r="K1869" s="218"/>
      <c r="L1869" s="218"/>
      <c r="M1869" s="218"/>
      <c r="N1869" s="218"/>
      <c r="O1869" s="218"/>
      <c r="P1869" s="218"/>
      <c r="Q1869" s="218"/>
      <c r="R1869" s="218"/>
      <c r="S1869" s="218"/>
      <c r="T1869" s="218"/>
      <c r="U1869" s="218"/>
      <c r="X1869" s="219"/>
      <c r="AA1869" s="56"/>
      <c r="AF1869" s="56"/>
      <c r="AG1869" s="14"/>
    </row>
    <row r="1870" ht="15.75" hidden="1" customHeight="1">
      <c r="B1870" s="216"/>
      <c r="C1870" s="216"/>
      <c r="D1870" s="56"/>
      <c r="E1870" s="56"/>
      <c r="F1870" s="56"/>
      <c r="H1870" s="218"/>
      <c r="I1870" s="218"/>
      <c r="J1870" s="218"/>
      <c r="K1870" s="218"/>
      <c r="L1870" s="218"/>
      <c r="M1870" s="218"/>
      <c r="N1870" s="218"/>
      <c r="O1870" s="218"/>
      <c r="P1870" s="218"/>
      <c r="Q1870" s="218"/>
      <c r="R1870" s="218"/>
      <c r="S1870" s="218"/>
      <c r="T1870" s="218"/>
      <c r="U1870" s="218"/>
      <c r="X1870" s="219"/>
      <c r="AA1870" s="56"/>
      <c r="AF1870" s="56"/>
      <c r="AG1870" s="14"/>
    </row>
    <row r="1871" ht="15.75" hidden="1" customHeight="1">
      <c r="B1871" s="216"/>
      <c r="C1871" s="216"/>
      <c r="D1871" s="56"/>
      <c r="E1871" s="56"/>
      <c r="F1871" s="56"/>
      <c r="H1871" s="218"/>
      <c r="I1871" s="218"/>
      <c r="J1871" s="218"/>
      <c r="K1871" s="218"/>
      <c r="L1871" s="218"/>
      <c r="M1871" s="218"/>
      <c r="N1871" s="218"/>
      <c r="O1871" s="218"/>
      <c r="P1871" s="218"/>
      <c r="Q1871" s="218"/>
      <c r="R1871" s="218"/>
      <c r="S1871" s="218"/>
      <c r="T1871" s="218"/>
      <c r="U1871" s="218"/>
      <c r="X1871" s="219"/>
      <c r="AA1871" s="56"/>
      <c r="AF1871" s="56"/>
      <c r="AG1871" s="14"/>
    </row>
    <row r="1872" ht="15.75" hidden="1" customHeight="1">
      <c r="B1872" s="216"/>
      <c r="C1872" s="216"/>
      <c r="D1872" s="56"/>
      <c r="E1872" s="56"/>
      <c r="F1872" s="56"/>
      <c r="H1872" s="218"/>
      <c r="I1872" s="218"/>
      <c r="J1872" s="218"/>
      <c r="K1872" s="218"/>
      <c r="L1872" s="218"/>
      <c r="M1872" s="218"/>
      <c r="N1872" s="218"/>
      <c r="O1872" s="218"/>
      <c r="P1872" s="218"/>
      <c r="Q1872" s="218"/>
      <c r="R1872" s="218"/>
      <c r="S1872" s="218"/>
      <c r="T1872" s="218"/>
      <c r="U1872" s="218"/>
      <c r="X1872" s="219"/>
      <c r="AA1872" s="56"/>
      <c r="AF1872" s="56"/>
      <c r="AG1872" s="14"/>
    </row>
    <row r="1873" ht="15.75" hidden="1" customHeight="1">
      <c r="B1873" s="216"/>
      <c r="C1873" s="216"/>
      <c r="D1873" s="56"/>
      <c r="E1873" s="56"/>
      <c r="F1873" s="56"/>
      <c r="H1873" s="218"/>
      <c r="I1873" s="218"/>
      <c r="J1873" s="218"/>
      <c r="K1873" s="218"/>
      <c r="L1873" s="218"/>
      <c r="M1873" s="218"/>
      <c r="N1873" s="218"/>
      <c r="O1873" s="218"/>
      <c r="P1873" s="218"/>
      <c r="Q1873" s="218"/>
      <c r="R1873" s="218"/>
      <c r="S1873" s="218"/>
      <c r="T1873" s="218"/>
      <c r="U1873" s="218"/>
      <c r="X1873" s="219"/>
      <c r="AA1873" s="56"/>
      <c r="AF1873" s="56"/>
      <c r="AG1873" s="14"/>
    </row>
    <row r="1874" ht="15.75" hidden="1" customHeight="1">
      <c r="B1874" s="216"/>
      <c r="C1874" s="216"/>
      <c r="D1874" s="56"/>
      <c r="E1874" s="56"/>
      <c r="F1874" s="56"/>
      <c r="H1874" s="218"/>
      <c r="I1874" s="218"/>
      <c r="J1874" s="218"/>
      <c r="K1874" s="218"/>
      <c r="L1874" s="218"/>
      <c r="M1874" s="218"/>
      <c r="N1874" s="218"/>
      <c r="O1874" s="218"/>
      <c r="P1874" s="218"/>
      <c r="Q1874" s="218"/>
      <c r="R1874" s="218"/>
      <c r="S1874" s="218"/>
      <c r="T1874" s="218"/>
      <c r="U1874" s="218"/>
      <c r="X1874" s="219"/>
      <c r="AA1874" s="56"/>
      <c r="AF1874" s="56"/>
      <c r="AG1874" s="14"/>
    </row>
    <row r="1875" ht="15.75" hidden="1" customHeight="1">
      <c r="B1875" s="216"/>
      <c r="C1875" s="216"/>
      <c r="D1875" s="56"/>
      <c r="E1875" s="56"/>
      <c r="F1875" s="56"/>
      <c r="H1875" s="218"/>
      <c r="I1875" s="218"/>
      <c r="J1875" s="218"/>
      <c r="K1875" s="218"/>
      <c r="L1875" s="218"/>
      <c r="M1875" s="218"/>
      <c r="N1875" s="218"/>
      <c r="O1875" s="218"/>
      <c r="P1875" s="218"/>
      <c r="Q1875" s="218"/>
      <c r="R1875" s="218"/>
      <c r="S1875" s="218"/>
      <c r="T1875" s="218"/>
      <c r="U1875" s="218"/>
      <c r="X1875" s="219"/>
      <c r="AA1875" s="56"/>
      <c r="AF1875" s="56"/>
      <c r="AG1875" s="14"/>
    </row>
    <row r="1876" ht="15.75" hidden="1" customHeight="1">
      <c r="B1876" s="216"/>
      <c r="C1876" s="216"/>
      <c r="D1876" s="56"/>
      <c r="E1876" s="56"/>
      <c r="F1876" s="56"/>
      <c r="H1876" s="218"/>
      <c r="I1876" s="218"/>
      <c r="J1876" s="218"/>
      <c r="K1876" s="218"/>
      <c r="L1876" s="218"/>
      <c r="M1876" s="218"/>
      <c r="N1876" s="218"/>
      <c r="O1876" s="218"/>
      <c r="P1876" s="218"/>
      <c r="Q1876" s="218"/>
      <c r="R1876" s="218"/>
      <c r="S1876" s="218"/>
      <c r="T1876" s="218"/>
      <c r="U1876" s="218"/>
      <c r="X1876" s="219"/>
      <c r="AA1876" s="56"/>
      <c r="AF1876" s="56"/>
      <c r="AG1876" s="14"/>
    </row>
    <row r="1877" ht="15.75" hidden="1" customHeight="1">
      <c r="B1877" s="216"/>
      <c r="C1877" s="216"/>
      <c r="D1877" s="56"/>
      <c r="E1877" s="56"/>
      <c r="F1877" s="56"/>
      <c r="H1877" s="218"/>
      <c r="I1877" s="218"/>
      <c r="J1877" s="218"/>
      <c r="K1877" s="218"/>
      <c r="L1877" s="218"/>
      <c r="M1877" s="218"/>
      <c r="N1877" s="218"/>
      <c r="O1877" s="218"/>
      <c r="P1877" s="218"/>
      <c r="Q1877" s="218"/>
      <c r="R1877" s="218"/>
      <c r="S1877" s="218"/>
      <c r="T1877" s="218"/>
      <c r="U1877" s="218"/>
      <c r="X1877" s="219"/>
      <c r="AA1877" s="56"/>
      <c r="AF1877" s="56"/>
      <c r="AG1877" s="14"/>
    </row>
    <row r="1878" ht="15.75" hidden="1" customHeight="1">
      <c r="B1878" s="216"/>
      <c r="C1878" s="216"/>
      <c r="D1878" s="56"/>
      <c r="E1878" s="56"/>
      <c r="F1878" s="56"/>
      <c r="H1878" s="218"/>
      <c r="I1878" s="218"/>
      <c r="J1878" s="218"/>
      <c r="K1878" s="218"/>
      <c r="L1878" s="218"/>
      <c r="M1878" s="218"/>
      <c r="N1878" s="218"/>
      <c r="O1878" s="218"/>
      <c r="P1878" s="218"/>
      <c r="Q1878" s="218"/>
      <c r="R1878" s="218"/>
      <c r="S1878" s="218"/>
      <c r="T1878" s="218"/>
      <c r="U1878" s="218"/>
      <c r="X1878" s="219"/>
      <c r="AA1878" s="56"/>
      <c r="AF1878" s="56"/>
      <c r="AG1878" s="14"/>
    </row>
    <row r="1879" ht="15.75" hidden="1" customHeight="1">
      <c r="B1879" s="216"/>
      <c r="C1879" s="216"/>
      <c r="D1879" s="56"/>
      <c r="E1879" s="56"/>
      <c r="F1879" s="56"/>
      <c r="H1879" s="218"/>
      <c r="I1879" s="218"/>
      <c r="J1879" s="218"/>
      <c r="K1879" s="218"/>
      <c r="L1879" s="218"/>
      <c r="M1879" s="218"/>
      <c r="N1879" s="218"/>
      <c r="O1879" s="218"/>
      <c r="P1879" s="218"/>
      <c r="Q1879" s="218"/>
      <c r="R1879" s="218"/>
      <c r="S1879" s="218"/>
      <c r="T1879" s="218"/>
      <c r="U1879" s="218"/>
      <c r="X1879" s="219"/>
      <c r="AA1879" s="56"/>
      <c r="AF1879" s="56"/>
      <c r="AG1879" s="14"/>
    </row>
    <row r="1880" ht="15.75" hidden="1" customHeight="1">
      <c r="B1880" s="216"/>
      <c r="C1880" s="216"/>
      <c r="D1880" s="56"/>
      <c r="E1880" s="56"/>
      <c r="F1880" s="56"/>
      <c r="H1880" s="218"/>
      <c r="I1880" s="218"/>
      <c r="J1880" s="218"/>
      <c r="K1880" s="218"/>
      <c r="L1880" s="218"/>
      <c r="M1880" s="218"/>
      <c r="N1880" s="218"/>
      <c r="O1880" s="218"/>
      <c r="P1880" s="218"/>
      <c r="Q1880" s="218"/>
      <c r="R1880" s="218"/>
      <c r="S1880" s="218"/>
      <c r="T1880" s="218"/>
      <c r="U1880" s="218"/>
      <c r="X1880" s="219"/>
      <c r="AA1880" s="56"/>
      <c r="AF1880" s="56"/>
      <c r="AG1880" s="14"/>
    </row>
    <row r="1881" ht="15.75" hidden="1" customHeight="1">
      <c r="B1881" s="216"/>
      <c r="C1881" s="216"/>
      <c r="D1881" s="56"/>
      <c r="E1881" s="56"/>
      <c r="F1881" s="56"/>
      <c r="H1881" s="218"/>
      <c r="I1881" s="218"/>
      <c r="J1881" s="218"/>
      <c r="K1881" s="218"/>
      <c r="L1881" s="218"/>
      <c r="M1881" s="218"/>
      <c r="N1881" s="218"/>
      <c r="O1881" s="218"/>
      <c r="P1881" s="218"/>
      <c r="Q1881" s="218"/>
      <c r="R1881" s="218"/>
      <c r="S1881" s="218"/>
      <c r="T1881" s="218"/>
      <c r="U1881" s="218"/>
      <c r="X1881" s="219"/>
      <c r="AA1881" s="56"/>
      <c r="AF1881" s="56"/>
      <c r="AG1881" s="14"/>
    </row>
    <row r="1882" ht="15.75" hidden="1" customHeight="1">
      <c r="B1882" s="216"/>
      <c r="C1882" s="216"/>
      <c r="D1882" s="56"/>
      <c r="E1882" s="56"/>
      <c r="F1882" s="56"/>
      <c r="H1882" s="218"/>
      <c r="I1882" s="218"/>
      <c r="J1882" s="218"/>
      <c r="K1882" s="218"/>
      <c r="L1882" s="218"/>
      <c r="M1882" s="218"/>
      <c r="N1882" s="218"/>
      <c r="O1882" s="218"/>
      <c r="P1882" s="218"/>
      <c r="Q1882" s="218"/>
      <c r="R1882" s="218"/>
      <c r="S1882" s="218"/>
      <c r="T1882" s="218"/>
      <c r="U1882" s="218"/>
      <c r="X1882" s="219"/>
      <c r="AA1882" s="56"/>
      <c r="AF1882" s="56"/>
      <c r="AG1882" s="14"/>
    </row>
    <row r="1883" ht="15.75" hidden="1" customHeight="1">
      <c r="B1883" s="216"/>
      <c r="C1883" s="216"/>
      <c r="D1883" s="56"/>
      <c r="E1883" s="56"/>
      <c r="F1883" s="56"/>
      <c r="H1883" s="218"/>
      <c r="I1883" s="218"/>
      <c r="J1883" s="218"/>
      <c r="K1883" s="218"/>
      <c r="L1883" s="218"/>
      <c r="M1883" s="218"/>
      <c r="N1883" s="218"/>
      <c r="O1883" s="218"/>
      <c r="P1883" s="218"/>
      <c r="Q1883" s="218"/>
      <c r="R1883" s="218"/>
      <c r="S1883" s="218"/>
      <c r="T1883" s="218"/>
      <c r="U1883" s="218"/>
      <c r="X1883" s="219"/>
      <c r="AA1883" s="56"/>
      <c r="AF1883" s="56"/>
      <c r="AG1883" s="14"/>
    </row>
    <row r="1884" ht="15.75" hidden="1" customHeight="1">
      <c r="B1884" s="216"/>
      <c r="C1884" s="216"/>
      <c r="D1884" s="56"/>
      <c r="E1884" s="56"/>
      <c r="F1884" s="56"/>
      <c r="H1884" s="218"/>
      <c r="I1884" s="218"/>
      <c r="J1884" s="218"/>
      <c r="K1884" s="218"/>
      <c r="L1884" s="218"/>
      <c r="M1884" s="218"/>
      <c r="N1884" s="218"/>
      <c r="O1884" s="218"/>
      <c r="P1884" s="218"/>
      <c r="Q1884" s="218"/>
      <c r="R1884" s="218"/>
      <c r="S1884" s="218"/>
      <c r="T1884" s="218"/>
      <c r="U1884" s="218"/>
      <c r="X1884" s="219"/>
      <c r="AA1884" s="56"/>
      <c r="AF1884" s="56"/>
      <c r="AG1884" s="14"/>
    </row>
    <row r="1885" ht="15.75" hidden="1" customHeight="1">
      <c r="B1885" s="216"/>
      <c r="C1885" s="216"/>
      <c r="D1885" s="56"/>
      <c r="E1885" s="56"/>
      <c r="F1885" s="56"/>
      <c r="H1885" s="218"/>
      <c r="I1885" s="218"/>
      <c r="J1885" s="218"/>
      <c r="K1885" s="218"/>
      <c r="L1885" s="218"/>
      <c r="M1885" s="218"/>
      <c r="N1885" s="218"/>
      <c r="O1885" s="218"/>
      <c r="P1885" s="218"/>
      <c r="Q1885" s="218"/>
      <c r="R1885" s="218"/>
      <c r="S1885" s="218"/>
      <c r="T1885" s="218"/>
      <c r="U1885" s="218"/>
      <c r="X1885" s="219"/>
      <c r="AA1885" s="56"/>
      <c r="AF1885" s="56"/>
      <c r="AG1885" s="14"/>
    </row>
    <row r="1886" ht="15.75" hidden="1" customHeight="1">
      <c r="B1886" s="216"/>
      <c r="C1886" s="216"/>
      <c r="D1886" s="56"/>
      <c r="E1886" s="56"/>
      <c r="F1886" s="56"/>
      <c r="H1886" s="218"/>
      <c r="I1886" s="218"/>
      <c r="J1886" s="218"/>
      <c r="K1886" s="218"/>
      <c r="L1886" s="218"/>
      <c r="M1886" s="218"/>
      <c r="N1886" s="218"/>
      <c r="O1886" s="218"/>
      <c r="P1886" s="218"/>
      <c r="Q1886" s="218"/>
      <c r="R1886" s="218"/>
      <c r="S1886" s="218"/>
      <c r="T1886" s="218"/>
      <c r="U1886" s="218"/>
      <c r="X1886" s="219"/>
      <c r="AA1886" s="56"/>
      <c r="AF1886" s="56"/>
      <c r="AG1886" s="14"/>
    </row>
    <row r="1887" ht="15.75" hidden="1" customHeight="1">
      <c r="B1887" s="216"/>
      <c r="C1887" s="216"/>
      <c r="D1887" s="56"/>
      <c r="E1887" s="56"/>
      <c r="F1887" s="56"/>
      <c r="H1887" s="218"/>
      <c r="I1887" s="218"/>
      <c r="J1887" s="218"/>
      <c r="K1887" s="218"/>
      <c r="L1887" s="218"/>
      <c r="M1887" s="218"/>
      <c r="N1887" s="218"/>
      <c r="O1887" s="218"/>
      <c r="P1887" s="218"/>
      <c r="Q1887" s="218"/>
      <c r="R1887" s="218"/>
      <c r="S1887" s="218"/>
      <c r="T1887" s="218"/>
      <c r="U1887" s="218"/>
      <c r="X1887" s="219"/>
      <c r="AA1887" s="56"/>
      <c r="AF1887" s="56"/>
      <c r="AG1887" s="14"/>
    </row>
    <row r="1888" ht="15.75" hidden="1" customHeight="1">
      <c r="B1888" s="216"/>
      <c r="C1888" s="216"/>
      <c r="D1888" s="56"/>
      <c r="E1888" s="56"/>
      <c r="F1888" s="56"/>
      <c r="H1888" s="218"/>
      <c r="I1888" s="218"/>
      <c r="J1888" s="218"/>
      <c r="K1888" s="218"/>
      <c r="L1888" s="218"/>
      <c r="M1888" s="218"/>
      <c r="N1888" s="218"/>
      <c r="O1888" s="218"/>
      <c r="P1888" s="218"/>
      <c r="Q1888" s="218"/>
      <c r="R1888" s="218"/>
      <c r="S1888" s="218"/>
      <c r="T1888" s="218"/>
      <c r="U1888" s="218"/>
      <c r="X1888" s="219"/>
      <c r="AA1888" s="56"/>
      <c r="AF1888" s="56"/>
      <c r="AG1888" s="14"/>
    </row>
    <row r="1889" ht="15.75" hidden="1" customHeight="1">
      <c r="B1889" s="216"/>
      <c r="C1889" s="216"/>
      <c r="D1889" s="56"/>
      <c r="E1889" s="56"/>
      <c r="F1889" s="56"/>
      <c r="H1889" s="218"/>
      <c r="I1889" s="218"/>
      <c r="J1889" s="218"/>
      <c r="K1889" s="218"/>
      <c r="L1889" s="218"/>
      <c r="M1889" s="218"/>
      <c r="N1889" s="218"/>
      <c r="O1889" s="218"/>
      <c r="P1889" s="218"/>
      <c r="Q1889" s="218"/>
      <c r="R1889" s="218"/>
      <c r="S1889" s="218"/>
      <c r="T1889" s="218"/>
      <c r="U1889" s="218"/>
      <c r="X1889" s="219"/>
      <c r="AA1889" s="56"/>
      <c r="AF1889" s="56"/>
      <c r="AG1889" s="14"/>
    </row>
    <row r="1890" ht="15.75" hidden="1" customHeight="1">
      <c r="B1890" s="216"/>
      <c r="C1890" s="216"/>
      <c r="D1890" s="56"/>
      <c r="E1890" s="56"/>
      <c r="F1890" s="56"/>
      <c r="H1890" s="218"/>
      <c r="I1890" s="218"/>
      <c r="J1890" s="218"/>
      <c r="K1890" s="218"/>
      <c r="L1890" s="218"/>
      <c r="M1890" s="218"/>
      <c r="N1890" s="218"/>
      <c r="O1890" s="218"/>
      <c r="P1890" s="218"/>
      <c r="Q1890" s="218"/>
      <c r="R1890" s="218"/>
      <c r="S1890" s="218"/>
      <c r="T1890" s="218"/>
      <c r="U1890" s="218"/>
      <c r="X1890" s="219"/>
      <c r="AA1890" s="56"/>
      <c r="AF1890" s="56"/>
      <c r="AG1890" s="14"/>
    </row>
    <row r="1891" ht="15.75" hidden="1" customHeight="1">
      <c r="B1891" s="216"/>
      <c r="C1891" s="216"/>
      <c r="D1891" s="56"/>
      <c r="E1891" s="56"/>
      <c r="F1891" s="56"/>
      <c r="H1891" s="218"/>
      <c r="I1891" s="218"/>
      <c r="J1891" s="218"/>
      <c r="K1891" s="218"/>
      <c r="L1891" s="218"/>
      <c r="M1891" s="218"/>
      <c r="N1891" s="218"/>
      <c r="O1891" s="218"/>
      <c r="P1891" s="218"/>
      <c r="Q1891" s="218"/>
      <c r="R1891" s="218"/>
      <c r="S1891" s="218"/>
      <c r="T1891" s="218"/>
      <c r="U1891" s="218"/>
      <c r="X1891" s="219"/>
      <c r="AA1891" s="56"/>
      <c r="AF1891" s="56"/>
      <c r="AG1891" s="14"/>
    </row>
    <row r="1892" ht="15.75" hidden="1" customHeight="1">
      <c r="B1892" s="216"/>
      <c r="C1892" s="216"/>
      <c r="D1892" s="56"/>
      <c r="E1892" s="56"/>
      <c r="F1892" s="56"/>
      <c r="H1892" s="218"/>
      <c r="I1892" s="218"/>
      <c r="J1892" s="218"/>
      <c r="K1892" s="218"/>
      <c r="L1892" s="218"/>
      <c r="M1892" s="218"/>
      <c r="N1892" s="218"/>
      <c r="O1892" s="218"/>
      <c r="P1892" s="218"/>
      <c r="Q1892" s="218"/>
      <c r="R1892" s="218"/>
      <c r="S1892" s="218"/>
      <c r="T1892" s="218"/>
      <c r="U1892" s="218"/>
      <c r="X1892" s="219"/>
      <c r="AA1892" s="56"/>
      <c r="AF1892" s="56"/>
      <c r="AG1892" s="14"/>
    </row>
    <row r="1893" ht="15.75" hidden="1" customHeight="1">
      <c r="B1893" s="216"/>
      <c r="C1893" s="216"/>
      <c r="D1893" s="56"/>
      <c r="E1893" s="56"/>
      <c r="F1893" s="56"/>
      <c r="H1893" s="218"/>
      <c r="I1893" s="218"/>
      <c r="J1893" s="218"/>
      <c r="K1893" s="218"/>
      <c r="L1893" s="218"/>
      <c r="M1893" s="218"/>
      <c r="N1893" s="218"/>
      <c r="O1893" s="218"/>
      <c r="P1893" s="218"/>
      <c r="Q1893" s="218"/>
      <c r="R1893" s="218"/>
      <c r="S1893" s="218"/>
      <c r="T1893" s="218"/>
      <c r="U1893" s="218"/>
      <c r="X1893" s="219"/>
      <c r="AA1893" s="56"/>
      <c r="AF1893" s="56"/>
      <c r="AG1893" s="14"/>
    </row>
    <row r="1894" ht="15.75" hidden="1" customHeight="1">
      <c r="B1894" s="216"/>
      <c r="C1894" s="216"/>
      <c r="D1894" s="56"/>
      <c r="E1894" s="56"/>
      <c r="F1894" s="56"/>
      <c r="H1894" s="218"/>
      <c r="I1894" s="218"/>
      <c r="J1894" s="218"/>
      <c r="K1894" s="218"/>
      <c r="L1894" s="218"/>
      <c r="M1894" s="218"/>
      <c r="N1894" s="218"/>
      <c r="O1894" s="218"/>
      <c r="P1894" s="218"/>
      <c r="Q1894" s="218"/>
      <c r="R1894" s="218"/>
      <c r="S1894" s="218"/>
      <c r="T1894" s="218"/>
      <c r="U1894" s="218"/>
      <c r="X1894" s="219"/>
      <c r="AA1894" s="56"/>
      <c r="AF1894" s="56"/>
      <c r="AG1894" s="14"/>
    </row>
    <row r="1895" ht="15.75" hidden="1" customHeight="1">
      <c r="B1895" s="216"/>
      <c r="C1895" s="216"/>
      <c r="D1895" s="56"/>
      <c r="E1895" s="56"/>
      <c r="F1895" s="56"/>
      <c r="H1895" s="218"/>
      <c r="I1895" s="218"/>
      <c r="J1895" s="218"/>
      <c r="K1895" s="218"/>
      <c r="L1895" s="218"/>
      <c r="M1895" s="218"/>
      <c r="N1895" s="218"/>
      <c r="O1895" s="218"/>
      <c r="P1895" s="218"/>
      <c r="Q1895" s="218"/>
      <c r="R1895" s="218"/>
      <c r="S1895" s="218"/>
      <c r="T1895" s="218"/>
      <c r="U1895" s="218"/>
      <c r="X1895" s="219"/>
      <c r="AA1895" s="56"/>
      <c r="AF1895" s="56"/>
      <c r="AG1895" s="14"/>
    </row>
    <row r="1896" ht="15.75" hidden="1" customHeight="1">
      <c r="B1896" s="216"/>
      <c r="C1896" s="216"/>
      <c r="D1896" s="56"/>
      <c r="E1896" s="56"/>
      <c r="F1896" s="56"/>
      <c r="H1896" s="218"/>
      <c r="I1896" s="218"/>
      <c r="J1896" s="218"/>
      <c r="K1896" s="218"/>
      <c r="L1896" s="218"/>
      <c r="M1896" s="218"/>
      <c r="N1896" s="218"/>
      <c r="O1896" s="218"/>
      <c r="P1896" s="218"/>
      <c r="Q1896" s="218"/>
      <c r="R1896" s="218"/>
      <c r="S1896" s="218"/>
      <c r="T1896" s="218"/>
      <c r="U1896" s="218"/>
      <c r="X1896" s="219"/>
      <c r="AA1896" s="56"/>
      <c r="AF1896" s="56"/>
      <c r="AG1896" s="14"/>
    </row>
    <row r="1897" ht="15.75" hidden="1" customHeight="1">
      <c r="B1897" s="216"/>
      <c r="C1897" s="216"/>
      <c r="D1897" s="56"/>
      <c r="E1897" s="56"/>
      <c r="F1897" s="56"/>
      <c r="H1897" s="218"/>
      <c r="I1897" s="218"/>
      <c r="J1897" s="218"/>
      <c r="K1897" s="218"/>
      <c r="L1897" s="218"/>
      <c r="M1897" s="218"/>
      <c r="N1897" s="218"/>
      <c r="O1897" s="218"/>
      <c r="P1897" s="218"/>
      <c r="Q1897" s="218"/>
      <c r="R1897" s="218"/>
      <c r="S1897" s="218"/>
      <c r="T1897" s="218"/>
      <c r="U1897" s="218"/>
      <c r="X1897" s="219"/>
      <c r="AA1897" s="56"/>
      <c r="AF1897" s="56"/>
      <c r="AG1897" s="14"/>
    </row>
    <row r="1898" ht="15.75" hidden="1" customHeight="1">
      <c r="B1898" s="216"/>
      <c r="C1898" s="216"/>
      <c r="D1898" s="56"/>
      <c r="E1898" s="56"/>
      <c r="F1898" s="56"/>
      <c r="H1898" s="218"/>
      <c r="I1898" s="218"/>
      <c r="J1898" s="218"/>
      <c r="K1898" s="218"/>
      <c r="L1898" s="218"/>
      <c r="M1898" s="218"/>
      <c r="N1898" s="218"/>
      <c r="O1898" s="218"/>
      <c r="P1898" s="218"/>
      <c r="Q1898" s="218"/>
      <c r="R1898" s="218"/>
      <c r="S1898" s="218"/>
      <c r="T1898" s="218"/>
      <c r="U1898" s="218"/>
      <c r="X1898" s="219"/>
      <c r="AA1898" s="56"/>
      <c r="AF1898" s="56"/>
      <c r="AG1898" s="14"/>
    </row>
    <row r="1899" ht="15.75" hidden="1" customHeight="1">
      <c r="B1899" s="216"/>
      <c r="C1899" s="216"/>
      <c r="D1899" s="56"/>
      <c r="E1899" s="56"/>
      <c r="F1899" s="56"/>
      <c r="H1899" s="218"/>
      <c r="I1899" s="218"/>
      <c r="J1899" s="218"/>
      <c r="K1899" s="218"/>
      <c r="L1899" s="218"/>
      <c r="M1899" s="218"/>
      <c r="N1899" s="218"/>
      <c r="O1899" s="218"/>
      <c r="P1899" s="218"/>
      <c r="Q1899" s="218"/>
      <c r="R1899" s="218"/>
      <c r="S1899" s="218"/>
      <c r="T1899" s="218"/>
      <c r="U1899" s="218"/>
      <c r="X1899" s="219"/>
      <c r="AA1899" s="56"/>
      <c r="AF1899" s="56"/>
      <c r="AG1899" s="14"/>
    </row>
    <row r="1900" ht="15.75" hidden="1" customHeight="1">
      <c r="B1900" s="216"/>
      <c r="C1900" s="216"/>
      <c r="D1900" s="56"/>
      <c r="E1900" s="56"/>
      <c r="F1900" s="56"/>
      <c r="H1900" s="218"/>
      <c r="I1900" s="218"/>
      <c r="J1900" s="218"/>
      <c r="K1900" s="218"/>
      <c r="L1900" s="218"/>
      <c r="M1900" s="218"/>
      <c r="N1900" s="218"/>
      <c r="O1900" s="218"/>
      <c r="P1900" s="218"/>
      <c r="Q1900" s="218"/>
      <c r="R1900" s="218"/>
      <c r="S1900" s="218"/>
      <c r="T1900" s="218"/>
      <c r="U1900" s="218"/>
      <c r="X1900" s="219"/>
      <c r="AA1900" s="56"/>
      <c r="AF1900" s="56"/>
      <c r="AG1900" s="14"/>
    </row>
    <row r="1901" ht="15.75" hidden="1" customHeight="1">
      <c r="B1901" s="216"/>
      <c r="C1901" s="216"/>
      <c r="D1901" s="56"/>
      <c r="E1901" s="56"/>
      <c r="F1901" s="56"/>
      <c r="H1901" s="218"/>
      <c r="I1901" s="218"/>
      <c r="J1901" s="218"/>
      <c r="K1901" s="218"/>
      <c r="L1901" s="218"/>
      <c r="M1901" s="218"/>
      <c r="N1901" s="218"/>
      <c r="O1901" s="218"/>
      <c r="P1901" s="218"/>
      <c r="Q1901" s="218"/>
      <c r="R1901" s="218"/>
      <c r="S1901" s="218"/>
      <c r="T1901" s="218"/>
      <c r="U1901" s="218"/>
      <c r="X1901" s="219"/>
      <c r="AA1901" s="56"/>
      <c r="AF1901" s="56"/>
      <c r="AG1901" s="14"/>
    </row>
    <row r="1902" ht="15.75" hidden="1" customHeight="1">
      <c r="B1902" s="216"/>
      <c r="C1902" s="216"/>
      <c r="D1902" s="56"/>
      <c r="E1902" s="56"/>
      <c r="F1902" s="56"/>
      <c r="H1902" s="218"/>
      <c r="I1902" s="218"/>
      <c r="J1902" s="218"/>
      <c r="K1902" s="218"/>
      <c r="L1902" s="218"/>
      <c r="M1902" s="218"/>
      <c r="N1902" s="218"/>
      <c r="O1902" s="218"/>
      <c r="P1902" s="218"/>
      <c r="Q1902" s="218"/>
      <c r="R1902" s="218"/>
      <c r="S1902" s="218"/>
      <c r="T1902" s="218"/>
      <c r="U1902" s="218"/>
      <c r="X1902" s="219"/>
      <c r="AA1902" s="56"/>
      <c r="AF1902" s="56"/>
      <c r="AG1902" s="14"/>
    </row>
    <row r="1903" ht="15.75" hidden="1" customHeight="1">
      <c r="B1903" s="216"/>
      <c r="C1903" s="216"/>
      <c r="D1903" s="56"/>
      <c r="E1903" s="56"/>
      <c r="F1903" s="56"/>
      <c r="H1903" s="218"/>
      <c r="I1903" s="218"/>
      <c r="J1903" s="218"/>
      <c r="K1903" s="218"/>
      <c r="L1903" s="218"/>
      <c r="M1903" s="218"/>
      <c r="N1903" s="218"/>
      <c r="O1903" s="218"/>
      <c r="P1903" s="218"/>
      <c r="Q1903" s="218"/>
      <c r="R1903" s="218"/>
      <c r="S1903" s="218"/>
      <c r="T1903" s="218"/>
      <c r="U1903" s="218"/>
      <c r="X1903" s="219"/>
      <c r="AA1903" s="56"/>
      <c r="AF1903" s="56"/>
      <c r="AG1903" s="14"/>
    </row>
    <row r="1904" ht="15.75" hidden="1" customHeight="1">
      <c r="B1904" s="216"/>
      <c r="C1904" s="216"/>
      <c r="D1904" s="56"/>
      <c r="E1904" s="56"/>
      <c r="F1904" s="56"/>
      <c r="H1904" s="218"/>
      <c r="I1904" s="218"/>
      <c r="J1904" s="218"/>
      <c r="K1904" s="218"/>
      <c r="L1904" s="218"/>
      <c r="M1904" s="218"/>
      <c r="N1904" s="218"/>
      <c r="O1904" s="218"/>
      <c r="P1904" s="218"/>
      <c r="Q1904" s="218"/>
      <c r="R1904" s="218"/>
      <c r="S1904" s="218"/>
      <c r="T1904" s="218"/>
      <c r="U1904" s="218"/>
      <c r="X1904" s="219"/>
      <c r="AA1904" s="56"/>
      <c r="AF1904" s="56"/>
      <c r="AG1904" s="14"/>
    </row>
    <row r="1905" ht="15.75" hidden="1" customHeight="1">
      <c r="B1905" s="216"/>
      <c r="C1905" s="216"/>
      <c r="D1905" s="56"/>
      <c r="E1905" s="56"/>
      <c r="F1905" s="56"/>
      <c r="H1905" s="218"/>
      <c r="I1905" s="218"/>
      <c r="J1905" s="218"/>
      <c r="K1905" s="218"/>
      <c r="L1905" s="218"/>
      <c r="M1905" s="218"/>
      <c r="N1905" s="218"/>
      <c r="O1905" s="218"/>
      <c r="P1905" s="218"/>
      <c r="Q1905" s="218"/>
      <c r="R1905" s="218"/>
      <c r="S1905" s="218"/>
      <c r="T1905" s="218"/>
      <c r="U1905" s="218"/>
      <c r="X1905" s="219"/>
      <c r="AA1905" s="56"/>
      <c r="AF1905" s="56"/>
      <c r="AG1905" s="14"/>
    </row>
    <row r="1906" ht="15.75" hidden="1" customHeight="1">
      <c r="B1906" s="216"/>
      <c r="C1906" s="216"/>
      <c r="D1906" s="56"/>
      <c r="E1906" s="56"/>
      <c r="F1906" s="56"/>
      <c r="H1906" s="218"/>
      <c r="I1906" s="218"/>
      <c r="J1906" s="218"/>
      <c r="K1906" s="218"/>
      <c r="L1906" s="218"/>
      <c r="M1906" s="218"/>
      <c r="N1906" s="218"/>
      <c r="O1906" s="218"/>
      <c r="P1906" s="218"/>
      <c r="Q1906" s="218"/>
      <c r="R1906" s="218"/>
      <c r="S1906" s="218"/>
      <c r="T1906" s="218"/>
      <c r="U1906" s="218"/>
      <c r="X1906" s="219"/>
      <c r="AA1906" s="56"/>
      <c r="AF1906" s="56"/>
      <c r="AG1906" s="14"/>
    </row>
    <row r="1907" ht="15.75" hidden="1" customHeight="1">
      <c r="B1907" s="216"/>
      <c r="C1907" s="216"/>
      <c r="D1907" s="56"/>
      <c r="E1907" s="56"/>
      <c r="F1907" s="56"/>
      <c r="H1907" s="218"/>
      <c r="I1907" s="218"/>
      <c r="J1907" s="218"/>
      <c r="K1907" s="218"/>
      <c r="L1907" s="218"/>
      <c r="M1907" s="218"/>
      <c r="N1907" s="218"/>
      <c r="O1907" s="218"/>
      <c r="P1907" s="218"/>
      <c r="Q1907" s="218"/>
      <c r="R1907" s="218"/>
      <c r="S1907" s="218"/>
      <c r="T1907" s="218"/>
      <c r="U1907" s="218"/>
      <c r="X1907" s="219"/>
      <c r="AA1907" s="56"/>
      <c r="AF1907" s="56"/>
      <c r="AG1907" s="14"/>
    </row>
    <row r="1908" ht="15.75" hidden="1" customHeight="1">
      <c r="B1908" s="216"/>
      <c r="C1908" s="216"/>
      <c r="D1908" s="56"/>
      <c r="E1908" s="56"/>
      <c r="F1908" s="56"/>
      <c r="H1908" s="218"/>
      <c r="I1908" s="218"/>
      <c r="J1908" s="218"/>
      <c r="K1908" s="218"/>
      <c r="L1908" s="218"/>
      <c r="M1908" s="218"/>
      <c r="N1908" s="218"/>
      <c r="O1908" s="218"/>
      <c r="P1908" s="218"/>
      <c r="Q1908" s="218"/>
      <c r="R1908" s="218"/>
      <c r="S1908" s="218"/>
      <c r="T1908" s="218"/>
      <c r="U1908" s="218"/>
      <c r="X1908" s="219"/>
      <c r="AA1908" s="56"/>
      <c r="AF1908" s="56"/>
      <c r="AG1908" s="14"/>
    </row>
    <row r="1909" ht="15.75" hidden="1" customHeight="1">
      <c r="B1909" s="216"/>
      <c r="C1909" s="216"/>
      <c r="D1909" s="56"/>
      <c r="E1909" s="56"/>
      <c r="F1909" s="56"/>
      <c r="H1909" s="218"/>
      <c r="I1909" s="218"/>
      <c r="J1909" s="218"/>
      <c r="K1909" s="218"/>
      <c r="L1909" s="218"/>
      <c r="M1909" s="218"/>
      <c r="N1909" s="218"/>
      <c r="O1909" s="218"/>
      <c r="P1909" s="218"/>
      <c r="Q1909" s="218"/>
      <c r="R1909" s="218"/>
      <c r="S1909" s="218"/>
      <c r="T1909" s="218"/>
      <c r="U1909" s="218"/>
      <c r="X1909" s="219"/>
      <c r="AA1909" s="56"/>
      <c r="AF1909" s="56"/>
      <c r="AG1909" s="14"/>
    </row>
    <row r="1910" ht="15.75" hidden="1" customHeight="1">
      <c r="B1910" s="216"/>
      <c r="C1910" s="216"/>
      <c r="D1910" s="56"/>
      <c r="E1910" s="56"/>
      <c r="F1910" s="56"/>
      <c r="H1910" s="218"/>
      <c r="I1910" s="218"/>
      <c r="J1910" s="218"/>
      <c r="K1910" s="218"/>
      <c r="L1910" s="218"/>
      <c r="M1910" s="218"/>
      <c r="N1910" s="218"/>
      <c r="O1910" s="218"/>
      <c r="P1910" s="218"/>
      <c r="Q1910" s="218"/>
      <c r="R1910" s="218"/>
      <c r="S1910" s="218"/>
      <c r="T1910" s="218"/>
      <c r="U1910" s="218"/>
      <c r="X1910" s="219"/>
      <c r="AA1910" s="56"/>
      <c r="AF1910" s="56"/>
      <c r="AG1910" s="14"/>
    </row>
    <row r="1911" ht="15.75" hidden="1" customHeight="1">
      <c r="B1911" s="216"/>
      <c r="C1911" s="216"/>
      <c r="D1911" s="56"/>
      <c r="E1911" s="56"/>
      <c r="F1911" s="56"/>
      <c r="H1911" s="218"/>
      <c r="I1911" s="218"/>
      <c r="J1911" s="218"/>
      <c r="K1911" s="218"/>
      <c r="L1911" s="218"/>
      <c r="M1911" s="218"/>
      <c r="N1911" s="218"/>
      <c r="O1911" s="218"/>
      <c r="P1911" s="218"/>
      <c r="Q1911" s="218"/>
      <c r="R1911" s="218"/>
      <c r="S1911" s="218"/>
      <c r="T1911" s="218"/>
      <c r="U1911" s="218"/>
      <c r="X1911" s="219"/>
      <c r="AA1911" s="56"/>
      <c r="AF1911" s="56"/>
      <c r="AG1911" s="14"/>
    </row>
    <row r="1912" ht="15.75" hidden="1" customHeight="1">
      <c r="B1912" s="216"/>
      <c r="C1912" s="216"/>
      <c r="D1912" s="56"/>
      <c r="E1912" s="56"/>
      <c r="F1912" s="56"/>
      <c r="H1912" s="218"/>
      <c r="I1912" s="218"/>
      <c r="J1912" s="218"/>
      <c r="K1912" s="218"/>
      <c r="L1912" s="218"/>
      <c r="M1912" s="218"/>
      <c r="N1912" s="218"/>
      <c r="O1912" s="218"/>
      <c r="P1912" s="218"/>
      <c r="Q1912" s="218"/>
      <c r="R1912" s="218"/>
      <c r="S1912" s="218"/>
      <c r="T1912" s="218"/>
      <c r="U1912" s="218"/>
      <c r="X1912" s="219"/>
      <c r="AA1912" s="56"/>
      <c r="AF1912" s="56"/>
      <c r="AG1912" s="14"/>
    </row>
    <row r="1913" ht="15.75" hidden="1" customHeight="1">
      <c r="B1913" s="216"/>
      <c r="C1913" s="216"/>
      <c r="D1913" s="56"/>
      <c r="E1913" s="56"/>
      <c r="F1913" s="56"/>
      <c r="H1913" s="218"/>
      <c r="I1913" s="218"/>
      <c r="J1913" s="218"/>
      <c r="K1913" s="218"/>
      <c r="L1913" s="218"/>
      <c r="M1913" s="218"/>
      <c r="N1913" s="218"/>
      <c r="O1913" s="218"/>
      <c r="P1913" s="218"/>
      <c r="Q1913" s="218"/>
      <c r="R1913" s="218"/>
      <c r="S1913" s="218"/>
      <c r="T1913" s="218"/>
      <c r="U1913" s="218"/>
      <c r="X1913" s="219"/>
      <c r="AA1913" s="56"/>
      <c r="AF1913" s="56"/>
      <c r="AG1913" s="14"/>
    </row>
    <row r="1914" ht="15.75" hidden="1" customHeight="1">
      <c r="B1914" s="216"/>
      <c r="C1914" s="216"/>
      <c r="D1914" s="56"/>
      <c r="E1914" s="56"/>
      <c r="F1914" s="56"/>
      <c r="H1914" s="218"/>
      <c r="I1914" s="218"/>
      <c r="J1914" s="218"/>
      <c r="K1914" s="218"/>
      <c r="L1914" s="218"/>
      <c r="M1914" s="218"/>
      <c r="N1914" s="218"/>
      <c r="O1914" s="218"/>
      <c r="P1914" s="218"/>
      <c r="Q1914" s="218"/>
      <c r="R1914" s="218"/>
      <c r="S1914" s="218"/>
      <c r="T1914" s="218"/>
      <c r="U1914" s="218"/>
      <c r="X1914" s="219"/>
      <c r="AA1914" s="56"/>
      <c r="AF1914" s="56"/>
      <c r="AG1914" s="14"/>
    </row>
    <row r="1915" ht="15.75" hidden="1" customHeight="1">
      <c r="B1915" s="216"/>
      <c r="C1915" s="216"/>
      <c r="D1915" s="56"/>
      <c r="E1915" s="56"/>
      <c r="F1915" s="56"/>
      <c r="H1915" s="218"/>
      <c r="I1915" s="218"/>
      <c r="J1915" s="218"/>
      <c r="K1915" s="218"/>
      <c r="L1915" s="218"/>
      <c r="M1915" s="218"/>
      <c r="N1915" s="218"/>
      <c r="O1915" s="218"/>
      <c r="P1915" s="218"/>
      <c r="Q1915" s="218"/>
      <c r="R1915" s="218"/>
      <c r="S1915" s="218"/>
      <c r="T1915" s="218"/>
      <c r="U1915" s="218"/>
      <c r="X1915" s="219"/>
      <c r="AA1915" s="56"/>
      <c r="AF1915" s="56"/>
      <c r="AG1915" s="14"/>
    </row>
    <row r="1916" ht="15.75" hidden="1" customHeight="1">
      <c r="B1916" s="216"/>
      <c r="C1916" s="216"/>
      <c r="D1916" s="56"/>
      <c r="E1916" s="56"/>
      <c r="F1916" s="56"/>
      <c r="H1916" s="218"/>
      <c r="I1916" s="218"/>
      <c r="J1916" s="218"/>
      <c r="K1916" s="218"/>
      <c r="L1916" s="218"/>
      <c r="M1916" s="218"/>
      <c r="N1916" s="218"/>
      <c r="O1916" s="218"/>
      <c r="P1916" s="218"/>
      <c r="Q1916" s="218"/>
      <c r="R1916" s="218"/>
      <c r="S1916" s="218"/>
      <c r="T1916" s="218"/>
      <c r="U1916" s="218"/>
      <c r="X1916" s="219"/>
      <c r="AA1916" s="56"/>
      <c r="AF1916" s="56"/>
      <c r="AG1916" s="14"/>
    </row>
    <row r="1917" ht="15.75" hidden="1" customHeight="1">
      <c r="B1917" s="216"/>
      <c r="C1917" s="216"/>
      <c r="D1917" s="56"/>
      <c r="E1917" s="56"/>
      <c r="F1917" s="56"/>
      <c r="H1917" s="218"/>
      <c r="I1917" s="218"/>
      <c r="J1917" s="218"/>
      <c r="K1917" s="218"/>
      <c r="L1917" s="218"/>
      <c r="M1917" s="218"/>
      <c r="N1917" s="218"/>
      <c r="O1917" s="218"/>
      <c r="P1917" s="218"/>
      <c r="Q1917" s="218"/>
      <c r="R1917" s="218"/>
      <c r="S1917" s="218"/>
      <c r="T1917" s="218"/>
      <c r="U1917" s="218"/>
      <c r="X1917" s="219"/>
      <c r="AA1917" s="56"/>
      <c r="AF1917" s="56"/>
      <c r="AG1917" s="14"/>
    </row>
    <row r="1918" ht="15.75" hidden="1" customHeight="1">
      <c r="B1918" s="216"/>
      <c r="C1918" s="216"/>
      <c r="D1918" s="56"/>
      <c r="E1918" s="56"/>
      <c r="F1918" s="56"/>
      <c r="H1918" s="218"/>
      <c r="I1918" s="218"/>
      <c r="J1918" s="218"/>
      <c r="K1918" s="218"/>
      <c r="L1918" s="218"/>
      <c r="M1918" s="218"/>
      <c r="N1918" s="218"/>
      <c r="O1918" s="218"/>
      <c r="P1918" s="218"/>
      <c r="Q1918" s="218"/>
      <c r="R1918" s="218"/>
      <c r="S1918" s="218"/>
      <c r="T1918" s="218"/>
      <c r="U1918" s="218"/>
      <c r="X1918" s="219"/>
      <c r="AA1918" s="56"/>
      <c r="AF1918" s="56"/>
      <c r="AG1918" s="14"/>
    </row>
    <row r="1919" ht="15.75" hidden="1" customHeight="1">
      <c r="B1919" s="216"/>
      <c r="C1919" s="216"/>
      <c r="D1919" s="56"/>
      <c r="E1919" s="56"/>
      <c r="F1919" s="56"/>
      <c r="H1919" s="218"/>
      <c r="I1919" s="218"/>
      <c r="J1919" s="218"/>
      <c r="K1919" s="218"/>
      <c r="L1919" s="218"/>
      <c r="M1919" s="218"/>
      <c r="N1919" s="218"/>
      <c r="O1919" s="218"/>
      <c r="P1919" s="218"/>
      <c r="Q1919" s="218"/>
      <c r="R1919" s="218"/>
      <c r="S1919" s="218"/>
      <c r="T1919" s="218"/>
      <c r="U1919" s="218"/>
      <c r="X1919" s="219"/>
      <c r="AA1919" s="56"/>
      <c r="AF1919" s="56"/>
      <c r="AG1919" s="14"/>
    </row>
    <row r="1920" ht="15.75" hidden="1" customHeight="1">
      <c r="B1920" s="216"/>
      <c r="C1920" s="216"/>
      <c r="D1920" s="56"/>
      <c r="E1920" s="56"/>
      <c r="F1920" s="56"/>
      <c r="H1920" s="218"/>
      <c r="I1920" s="218"/>
      <c r="J1920" s="218"/>
      <c r="K1920" s="218"/>
      <c r="L1920" s="218"/>
      <c r="M1920" s="218"/>
      <c r="N1920" s="218"/>
      <c r="O1920" s="218"/>
      <c r="P1920" s="218"/>
      <c r="Q1920" s="218"/>
      <c r="R1920" s="218"/>
      <c r="S1920" s="218"/>
      <c r="T1920" s="218"/>
      <c r="U1920" s="218"/>
      <c r="X1920" s="219"/>
      <c r="AA1920" s="56"/>
      <c r="AF1920" s="56"/>
      <c r="AG1920" s="14"/>
    </row>
    <row r="1921" ht="15.75" hidden="1" customHeight="1">
      <c r="B1921" s="216"/>
      <c r="C1921" s="216"/>
      <c r="D1921" s="56"/>
      <c r="E1921" s="56"/>
      <c r="F1921" s="56"/>
      <c r="H1921" s="218"/>
      <c r="I1921" s="218"/>
      <c r="J1921" s="218"/>
      <c r="K1921" s="218"/>
      <c r="L1921" s="218"/>
      <c r="M1921" s="218"/>
      <c r="N1921" s="218"/>
      <c r="O1921" s="218"/>
      <c r="P1921" s="218"/>
      <c r="Q1921" s="218"/>
      <c r="R1921" s="218"/>
      <c r="S1921" s="218"/>
      <c r="T1921" s="218"/>
      <c r="U1921" s="218"/>
      <c r="X1921" s="219"/>
      <c r="AA1921" s="56"/>
      <c r="AF1921" s="56"/>
      <c r="AG1921" s="14"/>
    </row>
    <row r="1922" ht="15.75" hidden="1" customHeight="1">
      <c r="B1922" s="216"/>
      <c r="C1922" s="216"/>
      <c r="D1922" s="56"/>
      <c r="E1922" s="56"/>
      <c r="F1922" s="56"/>
      <c r="H1922" s="218"/>
      <c r="I1922" s="218"/>
      <c r="J1922" s="218"/>
      <c r="K1922" s="218"/>
      <c r="L1922" s="218"/>
      <c r="M1922" s="218"/>
      <c r="N1922" s="218"/>
      <c r="O1922" s="218"/>
      <c r="P1922" s="218"/>
      <c r="Q1922" s="218"/>
      <c r="R1922" s="218"/>
      <c r="S1922" s="218"/>
      <c r="T1922" s="218"/>
      <c r="U1922" s="218"/>
      <c r="X1922" s="219"/>
      <c r="AA1922" s="56"/>
      <c r="AF1922" s="56"/>
      <c r="AG1922" s="14"/>
    </row>
    <row r="1923" ht="15.75" hidden="1" customHeight="1">
      <c r="B1923" s="216"/>
      <c r="C1923" s="216"/>
      <c r="D1923" s="56"/>
      <c r="E1923" s="56"/>
      <c r="F1923" s="56"/>
      <c r="H1923" s="218"/>
      <c r="I1923" s="218"/>
      <c r="J1923" s="218"/>
      <c r="K1923" s="218"/>
      <c r="L1923" s="218"/>
      <c r="M1923" s="218"/>
      <c r="N1923" s="218"/>
      <c r="O1923" s="218"/>
      <c r="P1923" s="218"/>
      <c r="Q1923" s="218"/>
      <c r="R1923" s="218"/>
      <c r="S1923" s="218"/>
      <c r="T1923" s="218"/>
      <c r="U1923" s="218"/>
      <c r="X1923" s="219"/>
      <c r="AA1923" s="56"/>
      <c r="AF1923" s="56"/>
      <c r="AG1923" s="14"/>
    </row>
    <row r="1924" ht="15.75" hidden="1" customHeight="1">
      <c r="B1924" s="216"/>
      <c r="C1924" s="216"/>
      <c r="D1924" s="56"/>
      <c r="E1924" s="56"/>
      <c r="F1924" s="56"/>
      <c r="H1924" s="218"/>
      <c r="I1924" s="218"/>
      <c r="J1924" s="218"/>
      <c r="K1924" s="218"/>
      <c r="L1924" s="218"/>
      <c r="M1924" s="218"/>
      <c r="N1924" s="218"/>
      <c r="O1924" s="218"/>
      <c r="P1924" s="218"/>
      <c r="Q1924" s="218"/>
      <c r="R1924" s="218"/>
      <c r="S1924" s="218"/>
      <c r="T1924" s="218"/>
      <c r="U1924" s="218"/>
      <c r="X1924" s="219"/>
      <c r="AA1924" s="56"/>
      <c r="AF1924" s="56"/>
      <c r="AG1924" s="14"/>
    </row>
    <row r="1925" ht="15.75" hidden="1" customHeight="1">
      <c r="B1925" s="216"/>
      <c r="C1925" s="216"/>
      <c r="D1925" s="56"/>
      <c r="E1925" s="56"/>
      <c r="F1925" s="56"/>
      <c r="H1925" s="218"/>
      <c r="I1925" s="218"/>
      <c r="J1925" s="218"/>
      <c r="K1925" s="218"/>
      <c r="L1925" s="218"/>
      <c r="M1925" s="218"/>
      <c r="N1925" s="218"/>
      <c r="O1925" s="218"/>
      <c r="P1925" s="218"/>
      <c r="Q1925" s="218"/>
      <c r="R1925" s="218"/>
      <c r="S1925" s="218"/>
      <c r="T1925" s="218"/>
      <c r="U1925" s="218"/>
      <c r="X1925" s="219"/>
      <c r="AA1925" s="56"/>
      <c r="AF1925" s="56"/>
      <c r="AG1925" s="14"/>
    </row>
  </sheetData>
  <autoFilter ref="$A$2:$AG$50">
    <sortState ref="A2:AG50">
      <sortCondition ref="C2:C50"/>
    </sortState>
  </autoFilter>
  <mergeCells count="4">
    <mergeCell ref="B1:F1"/>
    <mergeCell ref="H1:U1"/>
    <mergeCell ref="W1:AA1"/>
    <mergeCell ref="AC1:AF1"/>
  </mergeCells>
  <hyperlinks>
    <hyperlink r:id="rId2" location=":~:text=Die%20Stadt%20Bremen%20will%20ab,in%20Bremen%20also%206.000%20Euro" ref="AF8"/>
    <hyperlink r:id="rId3" location=":~:text=Die%20Stadt%20Bremen%20will%20ab,in%20Bremen%20also%206.000%20Euro" ref="AF9"/>
    <hyperlink r:id="rId4" location=":~:text=Die%20Stadt%20Bremen%20will%20ab,in%20Bremen%20also%206.000%20Euro" ref="AF10"/>
    <hyperlink r:id="rId5" location=":~:text=Die%20Stadt%20Bremen%20will%20ab,in%20Bremen%20also%206.000%20Euro" ref="AF11"/>
    <hyperlink r:id="rId6" location=":~:text=Die%20Stadt%20Bremen%20will%20ab,in%20Bremen%20also%206.000%20Euro" ref="AF14"/>
    <hyperlink r:id="rId7" ref="AF18"/>
    <hyperlink r:id="rId8" location=":~:text=Die%20Stadt%20Bremen%20will%20ab,in%20Bremen%20also%206.000%20Euro" ref="AF20"/>
    <hyperlink r:id="rId9" location=":~:text=Die%20Stadt%20Bremen%20will%20ab,in%20Bremen%20also%206.000%20Euro" ref="AF21"/>
    <hyperlink r:id="rId10" location=":~:text=Die%20Stadt%20Bremen%20will%20ab,in%20Bremen%20also%206.000%20Euro" ref="AF22"/>
    <hyperlink r:id="rId11" location="headline_1_1" ref="AF25"/>
    <hyperlink r:id="rId12" location=":~:text=Die%20Stadt%20Bremen%20will%20ab,in%20Bremen%20also%206.000%20Euro" ref="AF26"/>
    <hyperlink r:id="rId13" ref="AF30"/>
    <hyperlink r:id="rId14" location=":~:text=Die%20Stadt%20Bremen%20will%20ab,in%20Bremen%20also%206.000%20Euro" ref="AF32"/>
    <hyperlink r:id="rId15" location=":~:text=Die%20Stadt%20Bremen%20will%20ab,in%20Bremen%20also%206.000%20Euro" ref="AF33"/>
    <hyperlink r:id="rId16" location=":~:text=Die%20Stadt%20Bremen%20will%20ab,in%20Bremen%20also%206.000%20Euro" ref="AF34"/>
    <hyperlink r:id="rId17" location=":~:text=Die%20Stadt%20Bremen%20will%20ab,in%20Bremen%20also%206.000%20Euro" ref="AF35"/>
  </hyperlinks>
  <printOptions/>
  <pageMargins bottom="1.0" footer="0.0" header="0.0" left="0.75" right="0.75" top="1.0"/>
  <pageSetup paperSize="9" orientation="portrait"/>
  <drawing r:id="rId18"/>
  <legacyDrawing r:id="rId19"/>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sheetViews>
  <sheetFormatPr customHeight="1" defaultColWidth="14.43" defaultRowHeight="15.0"/>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4.43" defaultRowHeight="15.0"/>
  <cols>
    <col customWidth="1" min="1" max="1" width="7.14"/>
    <col customWidth="1" min="2" max="2" width="4.29"/>
    <col customWidth="1" min="3" max="5" width="24.14"/>
    <col customWidth="1" min="6" max="7" width="11.14"/>
    <col customWidth="1" min="8" max="20" width="10.71"/>
  </cols>
  <sheetData>
    <row r="1" ht="42.0" customHeight="1">
      <c r="A1" s="223" t="s">
        <v>165</v>
      </c>
      <c r="B1" s="224" t="s">
        <v>386</v>
      </c>
      <c r="C1" s="224" t="s">
        <v>40</v>
      </c>
      <c r="D1" s="225" t="s">
        <v>41</v>
      </c>
      <c r="E1" s="226" t="s">
        <v>43</v>
      </c>
      <c r="F1" s="227">
        <v>2026.0</v>
      </c>
      <c r="G1" s="228">
        <v>2027.0</v>
      </c>
      <c r="H1" s="228">
        <v>2028.0</v>
      </c>
      <c r="I1" s="228">
        <v>2029.0</v>
      </c>
      <c r="J1" s="228">
        <v>2030.0</v>
      </c>
      <c r="K1" s="228">
        <v>2031.0</v>
      </c>
      <c r="L1" s="228">
        <v>2032.0</v>
      </c>
      <c r="M1" s="228">
        <v>2033.0</v>
      </c>
      <c r="N1" s="228">
        <v>2034.0</v>
      </c>
      <c r="O1" s="228">
        <v>2035.0</v>
      </c>
      <c r="P1" s="228">
        <v>2036.0</v>
      </c>
      <c r="Q1" s="228">
        <v>2037.0</v>
      </c>
      <c r="R1" s="228">
        <v>2038.0</v>
      </c>
      <c r="S1" s="228">
        <v>2039.0</v>
      </c>
      <c r="T1" s="229">
        <v>2040.0</v>
      </c>
    </row>
    <row r="2" ht="42.0" customHeight="1">
      <c r="A2" s="230" t="str">
        <f t="array" ref="A2">INDEX('4. Mengen- und Kostenannahmen'!$A:$A,MATCH(B2,'4. Mengen- und Kostenannahmen'!B:B,0))</f>
        <v>1.4</v>
      </c>
      <c r="B2" s="231">
        <f>'4. Mengen- und Kostenannahmen'!B3</f>
        <v>1</v>
      </c>
      <c r="C2" s="231" t="str">
        <f t="array" ref="C2">IF(RIGHT($A2,1)*1&lt;&gt;0,INDEX('4. Mengen- und Kostenannahmen'!D:D,MATCH($B2,'4. Mengen- und Kostenannahmen'!$B:$B,0)),"")</f>
        <v>Hitzeviertel bestimmen</v>
      </c>
      <c r="D2" s="231" t="str">
        <f t="array" ref="D2">IF(RIGHT($A2,1)*1&lt;&gt;0,INDEX('4. Mengen- und Kostenannahmen'!E:E,MATCH($B2,'4. Mengen- und Kostenannahmen'!$B:$B,0)),"")</f>
        <v>Identifikation Hitzeviertel</v>
      </c>
      <c r="E2" s="232">
        <f t="array" ref="E2">IF(C2&lt;&gt;"",INDEX('4. Mengen- und Kostenannahmen'!X:X,MATCH($B2,'4. Mengen- und Kostenannahmen'!B:B,0))*INDEX('4. Mengen- und Kostenannahmen'!AC:AC,MATCH($B2,'4. Mengen- und Kostenannahmen'!B:B,0)),"")</f>
        <v>150000</v>
      </c>
      <c r="F2" s="233" t="str">
        <f t="array" ref="F2">IF(RIGHT($A2,1)*1=0,"",
IF(AND(RIGHT($A2,1)*1=1,OR(F$1=2026,F$1=2027)),$E2/2,
IF(AND(RIGHT($A2,1)*1=2,OR(F$1=2028,F$1=2029,F$1=2030)),$E2*1/20,IF(AND(RIGHT($A2,1)*1=2,OR(F$1=2031,F$1=2032,F$1=2033,F$1=2034,F$1=2035,F$1=2036,F$1=2037)),$E2*1/10,IF(AND(RIGHT($A2,1)*1=2,OR(F$1=2038,F$1=2039,F$1=2040)),$E2*1/20,
IF(AND(RIGHT($A2,1)*1=3,F$1&gt;=INDEX('4. Mengen- und Kostenannahmen'!$L:$L,MATCH($B2,'4. Mengen- und Kostenannahmen'!$B:$B,0)),F$1&lt;=INDEX('4. Mengen- und Kostenannahmen'!$M:$M,MATCH($B2,'4. Mengen- und Kostenannahmen'!$B:$B,0))),$E2*(1/(1+INDEX('4. Mengen- und Kostenannahmen'!$M:$M,MATCH($B2,'4. Mengen- und Kostenannahmen'!$B:$B,0))-INDEX('4. Mengen- und Kostenannahmen'!$L:$L,MATCH($B2,'4. Mengen- und Kostenannahmen'!$B:$B,0)))),
IF(AND(RIGHT($A2,1)*1=4,F$1=INDEX('4. Mengen- und Kostenannahmen'!$H:$H,MATCH($B2,'4. Mengen- und Kostenannahmen'!$B:$B,0))),$E2,
IF(AND(RIGHT($A2,1)*1=5,F$1&lt;&gt;2026),$E2,""))))))))</f>
        <v/>
      </c>
      <c r="G2" s="233">
        <f t="array" ref="G2">IF(RIGHT($A2,1)*1=0,"",
IF(AND(RIGHT($A2,1)*1=1,OR(G$1=2026,G$1=2027)),$E2/2,
IF(AND(RIGHT($A2,1)*1=2,OR(G$1=2028,G$1=2029,G$1=2030)),$E2*1/20,IF(AND(RIGHT($A2,1)*1=2,OR(G$1=2031,G$1=2032,G$1=2033,G$1=2034,G$1=2035,G$1=2036,G$1=2037)),$E2*1/10,IF(AND(RIGHT($A2,1)*1=2,OR(G$1=2038,G$1=2039,G$1=2040)),$E2*1/20,
IF(AND(RIGHT($A2,1)*1=3,G$1&gt;=INDEX('4. Mengen- und Kostenannahmen'!$L:$L,MATCH($B2,'4. Mengen- und Kostenannahmen'!$B:$B,0)),G$1&lt;=INDEX('4. Mengen- und Kostenannahmen'!$M:$M,MATCH($B2,'4. Mengen- und Kostenannahmen'!$B:$B,0))),$E2*(1/(1+INDEX('4. Mengen- und Kostenannahmen'!$M:$M,MATCH($B2,'4. Mengen- und Kostenannahmen'!$B:$B,0))-INDEX('4. Mengen- und Kostenannahmen'!$L:$L,MATCH($B2,'4. Mengen- und Kostenannahmen'!$B:$B,0)))),
IF(AND(RIGHT($A2,1)*1=4,G$1=INDEX('4. Mengen- und Kostenannahmen'!$H:$H,MATCH($B2,'4. Mengen- und Kostenannahmen'!$B:$B,0))),$E2,
IF(AND(RIGHT($A2,1)*1=5,G$1&lt;&gt;2026),$E2,""))))))))</f>
        <v>150000</v>
      </c>
      <c r="H2" s="233" t="str">
        <f t="array" ref="H2">IF(RIGHT($A2,1)*1=0,"",
IF(AND(RIGHT($A2,1)*1=1,OR(H$1=2026,H$1=2027)),$E2/2,
IF(AND(RIGHT($A2,1)*1=2,OR(H$1=2028,H$1=2029,H$1=2030)),$E2*1/20,IF(AND(RIGHT($A2,1)*1=2,OR(H$1=2031,H$1=2032,H$1=2033,H$1=2034,H$1=2035,H$1=2036,H$1=2037)),$E2*1/10,IF(AND(RIGHT($A2,1)*1=2,OR(H$1=2038,H$1=2039,H$1=2040)),$E2*1/20,
IF(AND(RIGHT($A2,1)*1=3,H$1&gt;=INDEX('4. Mengen- und Kostenannahmen'!$L:$L,MATCH($B2,'4. Mengen- und Kostenannahmen'!$B:$B,0)),H$1&lt;=INDEX('4. Mengen- und Kostenannahmen'!$M:$M,MATCH($B2,'4. Mengen- und Kostenannahmen'!$B:$B,0))),$E2*(1/(1+INDEX('4. Mengen- und Kostenannahmen'!$M:$M,MATCH($B2,'4. Mengen- und Kostenannahmen'!$B:$B,0))-INDEX('4. Mengen- und Kostenannahmen'!$L:$L,MATCH($B2,'4. Mengen- und Kostenannahmen'!$B:$B,0)))),
IF(AND(RIGHT($A2,1)*1=4,H$1=INDEX('4. Mengen- und Kostenannahmen'!$H:$H,MATCH($B2,'4. Mengen- und Kostenannahmen'!$B:$B,0))),$E2,
IF(AND(RIGHT($A2,1)*1=5,H$1&lt;&gt;2026),$E2,""))))))))</f>
        <v/>
      </c>
      <c r="I2" s="233" t="str">
        <f t="array" ref="I2">IF(RIGHT($A2,1)*1=0,"",
IF(AND(RIGHT($A2,1)*1=1,OR(I$1=2026,I$1=2027)),$E2/2,
IF(AND(RIGHT($A2,1)*1=2,OR(I$1=2028,I$1=2029,I$1=2030)),$E2*1/20,IF(AND(RIGHT($A2,1)*1=2,OR(I$1=2031,I$1=2032,I$1=2033,I$1=2034,I$1=2035,I$1=2036,I$1=2037)),$E2*1/10,IF(AND(RIGHT($A2,1)*1=2,OR(I$1=2038,I$1=2039,I$1=2040)),$E2*1/20,
IF(AND(RIGHT($A2,1)*1=3,I$1&gt;=INDEX('4. Mengen- und Kostenannahmen'!$L:$L,MATCH($B2,'4. Mengen- und Kostenannahmen'!$B:$B,0)),I$1&lt;=INDEX('4. Mengen- und Kostenannahmen'!$M:$M,MATCH($B2,'4. Mengen- und Kostenannahmen'!$B:$B,0))),$E2*(1/(1+INDEX('4. Mengen- und Kostenannahmen'!$M:$M,MATCH($B2,'4. Mengen- und Kostenannahmen'!$B:$B,0))-INDEX('4. Mengen- und Kostenannahmen'!$L:$L,MATCH($B2,'4. Mengen- und Kostenannahmen'!$B:$B,0)))),
IF(AND(RIGHT($A2,1)*1=4,I$1=INDEX('4. Mengen- und Kostenannahmen'!$H:$H,MATCH($B2,'4. Mengen- und Kostenannahmen'!$B:$B,0))),$E2,
IF(AND(RIGHT($A2,1)*1=5,I$1&lt;&gt;2026),$E2,""))))))))</f>
        <v/>
      </c>
      <c r="J2" s="233" t="str">
        <f t="array" ref="J2">IF(RIGHT($A2,1)*1=0,"",
IF(AND(RIGHT($A2,1)*1=1,OR(J$1=2026,J$1=2027)),$E2/2,
IF(AND(RIGHT($A2,1)*1=2,OR(J$1=2028,J$1=2029,J$1=2030)),$E2*1/20,IF(AND(RIGHT($A2,1)*1=2,OR(J$1=2031,J$1=2032,J$1=2033,J$1=2034,J$1=2035,J$1=2036,J$1=2037)),$E2*1/10,IF(AND(RIGHT($A2,1)*1=2,OR(J$1=2038,J$1=2039,J$1=2040)),$E2*1/20,
IF(AND(RIGHT($A2,1)*1=3,J$1&gt;=INDEX('4. Mengen- und Kostenannahmen'!$L:$L,MATCH($B2,'4. Mengen- und Kostenannahmen'!$B:$B,0)),J$1&lt;=INDEX('4. Mengen- und Kostenannahmen'!$M:$M,MATCH($B2,'4. Mengen- und Kostenannahmen'!$B:$B,0))),$E2*(1/(1+INDEX('4. Mengen- und Kostenannahmen'!$M:$M,MATCH($B2,'4. Mengen- und Kostenannahmen'!$B:$B,0))-INDEX('4. Mengen- und Kostenannahmen'!$L:$L,MATCH($B2,'4. Mengen- und Kostenannahmen'!$B:$B,0)))),
IF(AND(RIGHT($A2,1)*1=4,J$1=INDEX('4. Mengen- und Kostenannahmen'!$H:$H,MATCH($B2,'4. Mengen- und Kostenannahmen'!$B:$B,0))),$E2,
IF(AND(RIGHT($A2,1)*1=5,J$1&lt;&gt;2026),$E2,""))))))))</f>
        <v/>
      </c>
      <c r="K2" s="233" t="str">
        <f t="array" ref="K2">IF(RIGHT($A2,1)*1=0,"",
IF(AND(RIGHT($A2,1)*1=1,OR(K$1=2026,K$1=2027)),$E2/2,
IF(AND(RIGHT($A2,1)*1=2,OR(K$1=2028,K$1=2029,K$1=2030)),$E2*1/20,IF(AND(RIGHT($A2,1)*1=2,OR(K$1=2031,K$1=2032,K$1=2033,K$1=2034,K$1=2035,K$1=2036,K$1=2037)),$E2*1/10,IF(AND(RIGHT($A2,1)*1=2,OR(K$1=2038,K$1=2039,K$1=2040)),$E2*1/20,
IF(AND(RIGHT($A2,1)*1=3,K$1&gt;=INDEX('4. Mengen- und Kostenannahmen'!$L:$L,MATCH($B2,'4. Mengen- und Kostenannahmen'!$B:$B,0)),K$1&lt;=INDEX('4. Mengen- und Kostenannahmen'!$M:$M,MATCH($B2,'4. Mengen- und Kostenannahmen'!$B:$B,0))),$E2*(1/(1+INDEX('4. Mengen- und Kostenannahmen'!$M:$M,MATCH($B2,'4. Mengen- und Kostenannahmen'!$B:$B,0))-INDEX('4. Mengen- und Kostenannahmen'!$L:$L,MATCH($B2,'4. Mengen- und Kostenannahmen'!$B:$B,0)))),
IF(AND(RIGHT($A2,1)*1=4,K$1=INDEX('4. Mengen- und Kostenannahmen'!$H:$H,MATCH($B2,'4. Mengen- und Kostenannahmen'!$B:$B,0))),$E2,
IF(AND(RIGHT($A2,1)*1=5,K$1&lt;&gt;2026),$E2,""))))))))</f>
        <v/>
      </c>
      <c r="L2" s="233" t="str">
        <f t="array" ref="L2">IF(RIGHT($A2,1)*1=0,"",
IF(AND(RIGHT($A2,1)*1=1,OR(L$1=2026,L$1=2027)),$E2/2,
IF(AND(RIGHT($A2,1)*1=2,OR(L$1=2028,L$1=2029,L$1=2030)),$E2*1/20,IF(AND(RIGHT($A2,1)*1=2,OR(L$1=2031,L$1=2032,L$1=2033,L$1=2034,L$1=2035,L$1=2036,L$1=2037)),$E2*1/10,IF(AND(RIGHT($A2,1)*1=2,OR(L$1=2038,L$1=2039,L$1=2040)),$E2*1/20,
IF(AND(RIGHT($A2,1)*1=3,L$1&gt;=INDEX('4. Mengen- und Kostenannahmen'!$L:$L,MATCH($B2,'4. Mengen- und Kostenannahmen'!$B:$B,0)),L$1&lt;=INDEX('4. Mengen- und Kostenannahmen'!$M:$M,MATCH($B2,'4. Mengen- und Kostenannahmen'!$B:$B,0))),$E2*(1/(1+INDEX('4. Mengen- und Kostenannahmen'!$M:$M,MATCH($B2,'4. Mengen- und Kostenannahmen'!$B:$B,0))-INDEX('4. Mengen- und Kostenannahmen'!$L:$L,MATCH($B2,'4. Mengen- und Kostenannahmen'!$B:$B,0)))),
IF(AND(RIGHT($A2,1)*1=4,L$1=INDEX('4. Mengen- und Kostenannahmen'!$H:$H,MATCH($B2,'4. Mengen- und Kostenannahmen'!$B:$B,0))),$E2,
IF(AND(RIGHT($A2,1)*1=5,L$1&lt;&gt;2026),$E2,""))))))))</f>
        <v/>
      </c>
      <c r="M2" s="233" t="str">
        <f t="array" ref="M2">IF(RIGHT($A2,1)*1=0,"",
IF(AND(RIGHT($A2,1)*1=1,OR(M$1=2026,M$1=2027)),$E2/2,
IF(AND(RIGHT($A2,1)*1=2,OR(M$1=2028,M$1=2029,M$1=2030)),$E2*1/20,IF(AND(RIGHT($A2,1)*1=2,OR(M$1=2031,M$1=2032,M$1=2033,M$1=2034,M$1=2035,M$1=2036,M$1=2037)),$E2*1/10,IF(AND(RIGHT($A2,1)*1=2,OR(M$1=2038,M$1=2039,M$1=2040)),$E2*1/20,
IF(AND(RIGHT($A2,1)*1=3,M$1&gt;=INDEX('4. Mengen- und Kostenannahmen'!$L:$L,MATCH($B2,'4. Mengen- und Kostenannahmen'!$B:$B,0)),M$1&lt;=INDEX('4. Mengen- und Kostenannahmen'!$M:$M,MATCH($B2,'4. Mengen- und Kostenannahmen'!$B:$B,0))),$E2*(1/(1+INDEX('4. Mengen- und Kostenannahmen'!$M:$M,MATCH($B2,'4. Mengen- und Kostenannahmen'!$B:$B,0))-INDEX('4. Mengen- und Kostenannahmen'!$L:$L,MATCH($B2,'4. Mengen- und Kostenannahmen'!$B:$B,0)))),
IF(AND(RIGHT($A2,1)*1=4,M$1=INDEX('4. Mengen- und Kostenannahmen'!$H:$H,MATCH($B2,'4. Mengen- und Kostenannahmen'!$B:$B,0))),$E2,
IF(AND(RIGHT($A2,1)*1=5,M$1&lt;&gt;2026),$E2,""))))))))</f>
        <v/>
      </c>
      <c r="N2" s="233" t="str">
        <f t="array" ref="N2">IF(RIGHT($A2,1)*1=0,"",
IF(AND(RIGHT($A2,1)*1=1,OR(N$1=2026,N$1=2027)),$E2/2,
IF(AND(RIGHT($A2,1)*1=2,OR(N$1=2028,N$1=2029,N$1=2030)),$E2*1/20,IF(AND(RIGHT($A2,1)*1=2,OR(N$1=2031,N$1=2032,N$1=2033,N$1=2034,N$1=2035,N$1=2036,N$1=2037)),$E2*1/10,IF(AND(RIGHT($A2,1)*1=2,OR(N$1=2038,N$1=2039,N$1=2040)),$E2*1/20,
IF(AND(RIGHT($A2,1)*1=3,N$1&gt;=INDEX('4. Mengen- und Kostenannahmen'!$L:$L,MATCH($B2,'4. Mengen- und Kostenannahmen'!$B:$B,0)),N$1&lt;=INDEX('4. Mengen- und Kostenannahmen'!$M:$M,MATCH($B2,'4. Mengen- und Kostenannahmen'!$B:$B,0))),$E2*(1/(1+INDEX('4. Mengen- und Kostenannahmen'!$M:$M,MATCH($B2,'4. Mengen- und Kostenannahmen'!$B:$B,0))-INDEX('4. Mengen- und Kostenannahmen'!$L:$L,MATCH($B2,'4. Mengen- und Kostenannahmen'!$B:$B,0)))),
IF(AND(RIGHT($A2,1)*1=4,N$1=INDEX('4. Mengen- und Kostenannahmen'!$H:$H,MATCH($B2,'4. Mengen- und Kostenannahmen'!$B:$B,0))),$E2,
IF(AND(RIGHT($A2,1)*1=5,N$1&lt;&gt;2026),$E2,""))))))))</f>
        <v/>
      </c>
      <c r="O2" s="233" t="str">
        <f t="array" ref="O2">IF(RIGHT($A2,1)*1=0,"",
IF(AND(RIGHT($A2,1)*1=1,OR(O$1=2026,O$1=2027)),$E2/2,
IF(AND(RIGHT($A2,1)*1=2,OR(O$1=2028,O$1=2029,O$1=2030)),$E2*1/20,IF(AND(RIGHT($A2,1)*1=2,OR(O$1=2031,O$1=2032,O$1=2033,O$1=2034,O$1=2035,O$1=2036,O$1=2037)),$E2*1/10,IF(AND(RIGHT($A2,1)*1=2,OR(O$1=2038,O$1=2039,O$1=2040)),$E2*1/20,
IF(AND(RIGHT($A2,1)*1=3,O$1&gt;=INDEX('4. Mengen- und Kostenannahmen'!$L:$L,MATCH($B2,'4. Mengen- und Kostenannahmen'!$B:$B,0)),O$1&lt;=INDEX('4. Mengen- und Kostenannahmen'!$M:$M,MATCH($B2,'4. Mengen- und Kostenannahmen'!$B:$B,0))),$E2*(1/(1+INDEX('4. Mengen- und Kostenannahmen'!$M:$M,MATCH($B2,'4. Mengen- und Kostenannahmen'!$B:$B,0))-INDEX('4. Mengen- und Kostenannahmen'!$L:$L,MATCH($B2,'4. Mengen- und Kostenannahmen'!$B:$B,0)))),
IF(AND(RIGHT($A2,1)*1=4,O$1=INDEX('4. Mengen- und Kostenannahmen'!$H:$H,MATCH($B2,'4. Mengen- und Kostenannahmen'!$B:$B,0))),$E2,
IF(AND(RIGHT($A2,1)*1=5,O$1&lt;&gt;2026),$E2,""))))))))</f>
        <v/>
      </c>
      <c r="P2" s="233" t="str">
        <f t="array" ref="P2">IF(RIGHT($A2,1)*1=0,"",
IF(AND(RIGHT($A2,1)*1=1,OR(P$1=2026,P$1=2027)),$E2/2,
IF(AND(RIGHT($A2,1)*1=2,OR(P$1=2028,P$1=2029,P$1=2030)),$E2*1/20,IF(AND(RIGHT($A2,1)*1=2,OR(P$1=2031,P$1=2032,P$1=2033,P$1=2034,P$1=2035,P$1=2036,P$1=2037)),$E2*1/10,IF(AND(RIGHT($A2,1)*1=2,OR(P$1=2038,P$1=2039,P$1=2040)),$E2*1/20,
IF(AND(RIGHT($A2,1)*1=3,P$1&gt;=INDEX('4. Mengen- und Kostenannahmen'!$L:$L,MATCH($B2,'4. Mengen- und Kostenannahmen'!$B:$B,0)),P$1&lt;=INDEX('4. Mengen- und Kostenannahmen'!$M:$M,MATCH($B2,'4. Mengen- und Kostenannahmen'!$B:$B,0))),$E2*(1/(1+INDEX('4. Mengen- und Kostenannahmen'!$M:$M,MATCH($B2,'4. Mengen- und Kostenannahmen'!$B:$B,0))-INDEX('4. Mengen- und Kostenannahmen'!$L:$L,MATCH($B2,'4. Mengen- und Kostenannahmen'!$B:$B,0)))),
IF(AND(RIGHT($A2,1)*1=4,P$1=INDEX('4. Mengen- und Kostenannahmen'!$H:$H,MATCH($B2,'4. Mengen- und Kostenannahmen'!$B:$B,0))),$E2,
IF(AND(RIGHT($A2,1)*1=5,P$1&lt;&gt;2026),$E2,""))))))))</f>
        <v/>
      </c>
      <c r="Q2" s="233" t="str">
        <f t="array" ref="Q2">IF(RIGHT($A2,1)*1=0,"",
IF(AND(RIGHT($A2,1)*1=1,OR(Q$1=2026,Q$1=2027)),$E2/2,
IF(AND(RIGHT($A2,1)*1=2,OR(Q$1=2028,Q$1=2029,Q$1=2030)),$E2*1/20,IF(AND(RIGHT($A2,1)*1=2,OR(Q$1=2031,Q$1=2032,Q$1=2033,Q$1=2034,Q$1=2035,Q$1=2036,Q$1=2037)),$E2*1/10,IF(AND(RIGHT($A2,1)*1=2,OR(Q$1=2038,Q$1=2039,Q$1=2040)),$E2*1/20,
IF(AND(RIGHT($A2,1)*1=3,Q$1&gt;=INDEX('4. Mengen- und Kostenannahmen'!$L:$L,MATCH($B2,'4. Mengen- und Kostenannahmen'!$B:$B,0)),Q$1&lt;=INDEX('4. Mengen- und Kostenannahmen'!$M:$M,MATCH($B2,'4. Mengen- und Kostenannahmen'!$B:$B,0))),$E2*(1/(1+INDEX('4. Mengen- und Kostenannahmen'!$M:$M,MATCH($B2,'4. Mengen- und Kostenannahmen'!$B:$B,0))-INDEX('4. Mengen- und Kostenannahmen'!$L:$L,MATCH($B2,'4. Mengen- und Kostenannahmen'!$B:$B,0)))),
IF(AND(RIGHT($A2,1)*1=4,Q$1=INDEX('4. Mengen- und Kostenannahmen'!$H:$H,MATCH($B2,'4. Mengen- und Kostenannahmen'!$B:$B,0))),$E2,
IF(AND(RIGHT($A2,1)*1=5,Q$1&lt;&gt;2026),$E2,""))))))))</f>
        <v/>
      </c>
      <c r="R2" s="233" t="str">
        <f t="array" ref="R2">IF(RIGHT($A2,1)*1=0,"",
IF(AND(RIGHT($A2,1)*1=1,OR(R$1=2026,R$1=2027)),$E2/2,
IF(AND(RIGHT($A2,1)*1=2,OR(R$1=2028,R$1=2029,R$1=2030)),$E2*1/20,IF(AND(RIGHT($A2,1)*1=2,OR(R$1=2031,R$1=2032,R$1=2033,R$1=2034,R$1=2035,R$1=2036,R$1=2037)),$E2*1/10,IF(AND(RIGHT($A2,1)*1=2,OR(R$1=2038,R$1=2039,R$1=2040)),$E2*1/20,
IF(AND(RIGHT($A2,1)*1=3,R$1&gt;=INDEX('4. Mengen- und Kostenannahmen'!$L:$L,MATCH($B2,'4. Mengen- und Kostenannahmen'!$B:$B,0)),R$1&lt;=INDEX('4. Mengen- und Kostenannahmen'!$M:$M,MATCH($B2,'4. Mengen- und Kostenannahmen'!$B:$B,0))),$E2*(1/(1+INDEX('4. Mengen- und Kostenannahmen'!$M:$M,MATCH($B2,'4. Mengen- und Kostenannahmen'!$B:$B,0))-INDEX('4. Mengen- und Kostenannahmen'!$L:$L,MATCH($B2,'4. Mengen- und Kostenannahmen'!$B:$B,0)))),
IF(AND(RIGHT($A2,1)*1=4,R$1=INDEX('4. Mengen- und Kostenannahmen'!$H:$H,MATCH($B2,'4. Mengen- und Kostenannahmen'!$B:$B,0))),$E2,
IF(AND(RIGHT($A2,1)*1=5,R$1&lt;&gt;2026),$E2,""))))))))</f>
        <v/>
      </c>
      <c r="S2" s="233" t="str">
        <f t="array" ref="S2">IF(RIGHT($A2,1)*1=0,"",
IF(AND(RIGHT($A2,1)*1=1,OR(S$1=2026,S$1=2027)),$E2/2,
IF(AND(RIGHT($A2,1)*1=2,OR(S$1=2028,S$1=2029,S$1=2030)),$E2*1/20,IF(AND(RIGHT($A2,1)*1=2,OR(S$1=2031,S$1=2032,S$1=2033,S$1=2034,S$1=2035,S$1=2036,S$1=2037)),$E2*1/10,IF(AND(RIGHT($A2,1)*1=2,OR(S$1=2038,S$1=2039,S$1=2040)),$E2*1/20,
IF(AND(RIGHT($A2,1)*1=3,S$1&gt;=INDEX('4. Mengen- und Kostenannahmen'!$L:$L,MATCH($B2,'4. Mengen- und Kostenannahmen'!$B:$B,0)),S$1&lt;=INDEX('4. Mengen- und Kostenannahmen'!$M:$M,MATCH($B2,'4. Mengen- und Kostenannahmen'!$B:$B,0))),$E2*(1/(1+INDEX('4. Mengen- und Kostenannahmen'!$M:$M,MATCH($B2,'4. Mengen- und Kostenannahmen'!$B:$B,0))-INDEX('4. Mengen- und Kostenannahmen'!$L:$L,MATCH($B2,'4. Mengen- und Kostenannahmen'!$B:$B,0)))),
IF(AND(RIGHT($A2,1)*1=4,S$1=INDEX('4. Mengen- und Kostenannahmen'!$H:$H,MATCH($B2,'4. Mengen- und Kostenannahmen'!$B:$B,0))),$E2,
IF(AND(RIGHT($A2,1)*1=5,S$1&lt;&gt;2026),$E2,""))))))))</f>
        <v/>
      </c>
      <c r="T2" s="233" t="str">
        <f t="array" ref="T2">IF(RIGHT($A2,1)*1=0,"",
IF(AND(RIGHT($A2,1)*1=1,OR(T$1=2026,T$1=2027)),$E2/2,
IF(AND(RIGHT($A2,1)*1=2,OR(T$1=2028,T$1=2029,T$1=2030)),$E2*1/20,IF(AND(RIGHT($A2,1)*1=2,OR(T$1=2031,T$1=2032,T$1=2033,T$1=2034,T$1=2035,T$1=2036,T$1=2037)),$E2*1/10,IF(AND(RIGHT($A2,1)*1=2,OR(T$1=2038,T$1=2039,T$1=2040)),$E2*1/20,
IF(AND(RIGHT($A2,1)*1=3,T$1&gt;=INDEX('4. Mengen- und Kostenannahmen'!$L:$L,MATCH($B2,'4. Mengen- und Kostenannahmen'!$B:$B,0)),T$1&lt;=INDEX('4. Mengen- und Kostenannahmen'!$M:$M,MATCH($B2,'4. Mengen- und Kostenannahmen'!$B:$B,0))),$E2*(1/(1+INDEX('4. Mengen- und Kostenannahmen'!$M:$M,MATCH($B2,'4. Mengen- und Kostenannahmen'!$B:$B,0))-INDEX('4. Mengen- und Kostenannahmen'!$L:$L,MATCH($B2,'4. Mengen- und Kostenannahmen'!$B:$B,0)))),
IF(AND(RIGHT($A2,1)*1=4,T$1=INDEX('4. Mengen- und Kostenannahmen'!$H:$H,MATCH($B2,'4. Mengen- und Kostenannahmen'!$B:$B,0))),$E2,
IF(AND(RIGHT($A2,1)*1=5,T$1&lt;&gt;2026),$E2,""))))))))</f>
        <v/>
      </c>
    </row>
    <row r="3" ht="42.0" customHeight="1">
      <c r="A3" s="230" t="str">
        <f t="array" ref="A3">INDEX('4. Mengen- und Kostenannahmen'!$A:$A,MATCH(B3,'4. Mengen- und Kostenannahmen'!B:B,0))</f>
        <v>2.1</v>
      </c>
      <c r="B3" s="231">
        <f>'4. Mengen- und Kostenannahmen'!B4</f>
        <v>2</v>
      </c>
      <c r="C3" s="231" t="str">
        <f t="array" ref="C3">IF(RIGHT($A3,1)*1&lt;&gt;0,INDEX('4. Mengen- und Kostenannahmen'!D:D,MATCH($B3,'4. Mengen- und Kostenannahmen'!$B:$B,0)),"")</f>
        <v>Hitzeviertel bestimmen</v>
      </c>
      <c r="D3" s="231" t="str">
        <f t="array" ref="D3">IF(RIGHT($A3,1)*1&lt;&gt;0,INDEX('4. Mengen- und Kostenannahmen'!E:E,MATCH($B3,'4. Mengen- und Kostenannahmen'!$B:$B,0)),"")</f>
        <v>Integriertes Vorgehen</v>
      </c>
      <c r="E3" s="232">
        <f t="array" ref="E3">IF(C3&lt;&gt;"",INDEX('4. Mengen- und Kostenannahmen'!X:X,MATCH($B3,'4. Mengen- und Kostenannahmen'!B:B,0))*INDEX('4. Mengen- und Kostenannahmen'!AC:AC,MATCH($B3,'4. Mengen- und Kostenannahmen'!B:B,0)),"")</f>
        <v>200000</v>
      </c>
      <c r="F3" s="233">
        <f t="array" ref="F3">IF(RIGHT($A3,1)*1=0,"",
IF(AND(RIGHT($A3,1)*1=1,OR(F$1=2026,F$1=2027)),$E3/2,
IF(AND(RIGHT($A3,1)*1=2,OR(F$1=2028,F$1=2029,F$1=2030)),$E3*1/20,IF(AND(RIGHT($A3,1)*1=2,OR(F$1=2031,F$1=2032,F$1=2033,F$1=2034,F$1=2035,F$1=2036,F$1=2037)),$E3*1/10,IF(AND(RIGHT($A3,1)*1=2,OR(F$1=2038,F$1=2039,F$1=2040)),$E3*1/20,
IF(AND(RIGHT($A3,1)*1=3,F$1&gt;=INDEX('4. Mengen- und Kostenannahmen'!$L:$L,MATCH($B3,'4. Mengen- und Kostenannahmen'!$B:$B,0)),F$1&lt;=INDEX('4. Mengen- und Kostenannahmen'!$M:$M,MATCH($B3,'4. Mengen- und Kostenannahmen'!$B:$B,0))),$E3*(1/(1+INDEX('4. Mengen- und Kostenannahmen'!$M:$M,MATCH($B3,'4. Mengen- und Kostenannahmen'!$B:$B,0))-INDEX('4. Mengen- und Kostenannahmen'!$L:$L,MATCH($B3,'4. Mengen- und Kostenannahmen'!$B:$B,0)))),
IF(AND(RIGHT($A3,1)*1=4,F$1=INDEX('4. Mengen- und Kostenannahmen'!$H:$H,MATCH($B3,'4. Mengen- und Kostenannahmen'!$B:$B,0))),$E3,
IF(AND(RIGHT($A3,1)*1=5,F$1&lt;&gt;2026),$E3,""))))))))</f>
        <v>100000</v>
      </c>
      <c r="G3" s="233">
        <f t="array" ref="G3">IF(RIGHT($A3,1)*1=0,"",
IF(AND(RIGHT($A3,1)*1=1,OR(G$1=2026,G$1=2027)),$E3/2,
IF(AND(RIGHT($A3,1)*1=2,OR(G$1=2028,G$1=2029,G$1=2030)),$E3*1/20,IF(AND(RIGHT($A3,1)*1=2,OR(G$1=2031,G$1=2032,G$1=2033,G$1=2034,G$1=2035,G$1=2036,G$1=2037)),$E3*1/10,IF(AND(RIGHT($A3,1)*1=2,OR(G$1=2038,G$1=2039,G$1=2040)),$E3*1/20,
IF(AND(RIGHT($A3,1)*1=3,G$1&gt;=INDEX('4. Mengen- und Kostenannahmen'!$L:$L,MATCH($B3,'4. Mengen- und Kostenannahmen'!$B:$B,0)),G$1&lt;=INDEX('4. Mengen- und Kostenannahmen'!$M:$M,MATCH($B3,'4. Mengen- und Kostenannahmen'!$B:$B,0))),$E3*(1/(1+INDEX('4. Mengen- und Kostenannahmen'!$M:$M,MATCH($B3,'4. Mengen- und Kostenannahmen'!$B:$B,0))-INDEX('4. Mengen- und Kostenannahmen'!$L:$L,MATCH($B3,'4. Mengen- und Kostenannahmen'!$B:$B,0)))),
IF(AND(RIGHT($A3,1)*1=4,G$1=INDEX('4. Mengen- und Kostenannahmen'!$H:$H,MATCH($B3,'4. Mengen- und Kostenannahmen'!$B:$B,0))),$E3,
IF(AND(RIGHT($A3,1)*1=5,G$1&lt;&gt;2026),$E3,""))))))))</f>
        <v>100000</v>
      </c>
      <c r="H3" s="233" t="str">
        <f t="array" ref="H3">IF(RIGHT($A3,1)*1=0,"",
IF(AND(RIGHT($A3,1)*1=1,OR(H$1=2026,H$1=2027)),$E3/2,
IF(AND(RIGHT($A3,1)*1=2,OR(H$1=2028,H$1=2029,H$1=2030)),$E3*1/20,IF(AND(RIGHT($A3,1)*1=2,OR(H$1=2031,H$1=2032,H$1=2033,H$1=2034,H$1=2035,H$1=2036,H$1=2037)),$E3*1/10,IF(AND(RIGHT($A3,1)*1=2,OR(H$1=2038,H$1=2039,H$1=2040)),$E3*1/20,
IF(AND(RIGHT($A3,1)*1=3,H$1&gt;=INDEX('4. Mengen- und Kostenannahmen'!$L:$L,MATCH($B3,'4. Mengen- und Kostenannahmen'!$B:$B,0)),H$1&lt;=INDEX('4. Mengen- und Kostenannahmen'!$M:$M,MATCH($B3,'4. Mengen- und Kostenannahmen'!$B:$B,0))),$E3*(1/(1+INDEX('4. Mengen- und Kostenannahmen'!$M:$M,MATCH($B3,'4. Mengen- und Kostenannahmen'!$B:$B,0))-INDEX('4. Mengen- und Kostenannahmen'!$L:$L,MATCH($B3,'4. Mengen- und Kostenannahmen'!$B:$B,0)))),
IF(AND(RIGHT($A3,1)*1=4,H$1=INDEX('4. Mengen- und Kostenannahmen'!$H:$H,MATCH($B3,'4. Mengen- und Kostenannahmen'!$B:$B,0))),$E3,
IF(AND(RIGHT($A3,1)*1=5,H$1&lt;&gt;2026),$E3,""))))))))</f>
        <v/>
      </c>
      <c r="I3" s="233" t="str">
        <f t="array" ref="I3">IF(RIGHT($A3,1)*1=0,"",
IF(AND(RIGHT($A3,1)*1=1,OR(I$1=2026,I$1=2027)),$E3/2,
IF(AND(RIGHT($A3,1)*1=2,OR(I$1=2028,I$1=2029,I$1=2030)),$E3*1/20,IF(AND(RIGHT($A3,1)*1=2,OR(I$1=2031,I$1=2032,I$1=2033,I$1=2034,I$1=2035,I$1=2036,I$1=2037)),$E3*1/10,IF(AND(RIGHT($A3,1)*1=2,OR(I$1=2038,I$1=2039,I$1=2040)),$E3*1/20,
IF(AND(RIGHT($A3,1)*1=3,I$1&gt;=INDEX('4. Mengen- und Kostenannahmen'!$L:$L,MATCH($B3,'4. Mengen- und Kostenannahmen'!$B:$B,0)),I$1&lt;=INDEX('4. Mengen- und Kostenannahmen'!$M:$M,MATCH($B3,'4. Mengen- und Kostenannahmen'!$B:$B,0))),$E3*(1/(1+INDEX('4. Mengen- und Kostenannahmen'!$M:$M,MATCH($B3,'4. Mengen- und Kostenannahmen'!$B:$B,0))-INDEX('4. Mengen- und Kostenannahmen'!$L:$L,MATCH($B3,'4. Mengen- und Kostenannahmen'!$B:$B,0)))),
IF(AND(RIGHT($A3,1)*1=4,I$1=INDEX('4. Mengen- und Kostenannahmen'!$H:$H,MATCH($B3,'4. Mengen- und Kostenannahmen'!$B:$B,0))),$E3,
IF(AND(RIGHT($A3,1)*1=5,I$1&lt;&gt;2026),$E3,""))))))))</f>
        <v/>
      </c>
      <c r="J3" s="233" t="str">
        <f t="array" ref="J3">IF(RIGHT($A3,1)*1=0,"",
IF(AND(RIGHT($A3,1)*1=1,OR(J$1=2026,J$1=2027)),$E3/2,
IF(AND(RIGHT($A3,1)*1=2,OR(J$1=2028,J$1=2029,J$1=2030)),$E3*1/20,IF(AND(RIGHT($A3,1)*1=2,OR(J$1=2031,J$1=2032,J$1=2033,J$1=2034,J$1=2035,J$1=2036,J$1=2037)),$E3*1/10,IF(AND(RIGHT($A3,1)*1=2,OR(J$1=2038,J$1=2039,J$1=2040)),$E3*1/20,
IF(AND(RIGHT($A3,1)*1=3,J$1&gt;=INDEX('4. Mengen- und Kostenannahmen'!$L:$L,MATCH($B3,'4. Mengen- und Kostenannahmen'!$B:$B,0)),J$1&lt;=INDEX('4. Mengen- und Kostenannahmen'!$M:$M,MATCH($B3,'4. Mengen- und Kostenannahmen'!$B:$B,0))),$E3*(1/(1+INDEX('4. Mengen- und Kostenannahmen'!$M:$M,MATCH($B3,'4. Mengen- und Kostenannahmen'!$B:$B,0))-INDEX('4. Mengen- und Kostenannahmen'!$L:$L,MATCH($B3,'4. Mengen- und Kostenannahmen'!$B:$B,0)))),
IF(AND(RIGHT($A3,1)*1=4,J$1=INDEX('4. Mengen- und Kostenannahmen'!$H:$H,MATCH($B3,'4. Mengen- und Kostenannahmen'!$B:$B,0))),$E3,
IF(AND(RIGHT($A3,1)*1=5,J$1&lt;&gt;2026),$E3,""))))))))</f>
        <v/>
      </c>
      <c r="K3" s="233" t="str">
        <f t="array" ref="K3">IF(RIGHT($A3,1)*1=0,"",
IF(AND(RIGHT($A3,1)*1=1,OR(K$1=2026,K$1=2027)),$E3/2,
IF(AND(RIGHT($A3,1)*1=2,OR(K$1=2028,K$1=2029,K$1=2030)),$E3*1/20,IF(AND(RIGHT($A3,1)*1=2,OR(K$1=2031,K$1=2032,K$1=2033,K$1=2034,K$1=2035,K$1=2036,K$1=2037)),$E3*1/10,IF(AND(RIGHT($A3,1)*1=2,OR(K$1=2038,K$1=2039,K$1=2040)),$E3*1/20,
IF(AND(RIGHT($A3,1)*1=3,K$1&gt;=INDEX('4. Mengen- und Kostenannahmen'!$L:$L,MATCH($B3,'4. Mengen- und Kostenannahmen'!$B:$B,0)),K$1&lt;=INDEX('4. Mengen- und Kostenannahmen'!$M:$M,MATCH($B3,'4. Mengen- und Kostenannahmen'!$B:$B,0))),$E3*(1/(1+INDEX('4. Mengen- und Kostenannahmen'!$M:$M,MATCH($B3,'4. Mengen- und Kostenannahmen'!$B:$B,0))-INDEX('4. Mengen- und Kostenannahmen'!$L:$L,MATCH($B3,'4. Mengen- und Kostenannahmen'!$B:$B,0)))),
IF(AND(RIGHT($A3,1)*1=4,K$1=INDEX('4. Mengen- und Kostenannahmen'!$H:$H,MATCH($B3,'4. Mengen- und Kostenannahmen'!$B:$B,0))),$E3,
IF(AND(RIGHT($A3,1)*1=5,K$1&lt;&gt;2026),$E3,""))))))))</f>
        <v/>
      </c>
      <c r="L3" s="233" t="str">
        <f t="array" ref="L3">IF(RIGHT($A3,1)*1=0,"",
IF(AND(RIGHT($A3,1)*1=1,OR(L$1=2026,L$1=2027)),$E3/2,
IF(AND(RIGHT($A3,1)*1=2,OR(L$1=2028,L$1=2029,L$1=2030)),$E3*1/20,IF(AND(RIGHT($A3,1)*1=2,OR(L$1=2031,L$1=2032,L$1=2033,L$1=2034,L$1=2035,L$1=2036,L$1=2037)),$E3*1/10,IF(AND(RIGHT($A3,1)*1=2,OR(L$1=2038,L$1=2039,L$1=2040)),$E3*1/20,
IF(AND(RIGHT($A3,1)*1=3,L$1&gt;=INDEX('4. Mengen- und Kostenannahmen'!$L:$L,MATCH($B3,'4. Mengen- und Kostenannahmen'!$B:$B,0)),L$1&lt;=INDEX('4. Mengen- und Kostenannahmen'!$M:$M,MATCH($B3,'4. Mengen- und Kostenannahmen'!$B:$B,0))),$E3*(1/(1+INDEX('4. Mengen- und Kostenannahmen'!$M:$M,MATCH($B3,'4. Mengen- und Kostenannahmen'!$B:$B,0))-INDEX('4. Mengen- und Kostenannahmen'!$L:$L,MATCH($B3,'4. Mengen- und Kostenannahmen'!$B:$B,0)))),
IF(AND(RIGHT($A3,1)*1=4,L$1=INDEX('4. Mengen- und Kostenannahmen'!$H:$H,MATCH($B3,'4. Mengen- und Kostenannahmen'!$B:$B,0))),$E3,
IF(AND(RIGHT($A3,1)*1=5,L$1&lt;&gt;2026),$E3,""))))))))</f>
        <v/>
      </c>
      <c r="M3" s="233" t="str">
        <f t="array" ref="M3">IF(RIGHT($A3,1)*1=0,"",
IF(AND(RIGHT($A3,1)*1=1,OR(M$1=2026,M$1=2027)),$E3/2,
IF(AND(RIGHT($A3,1)*1=2,OR(M$1=2028,M$1=2029,M$1=2030)),$E3*1/20,IF(AND(RIGHT($A3,1)*1=2,OR(M$1=2031,M$1=2032,M$1=2033,M$1=2034,M$1=2035,M$1=2036,M$1=2037)),$E3*1/10,IF(AND(RIGHT($A3,1)*1=2,OR(M$1=2038,M$1=2039,M$1=2040)),$E3*1/20,
IF(AND(RIGHT($A3,1)*1=3,M$1&gt;=INDEX('4. Mengen- und Kostenannahmen'!$L:$L,MATCH($B3,'4. Mengen- und Kostenannahmen'!$B:$B,0)),M$1&lt;=INDEX('4. Mengen- und Kostenannahmen'!$M:$M,MATCH($B3,'4. Mengen- und Kostenannahmen'!$B:$B,0))),$E3*(1/(1+INDEX('4. Mengen- und Kostenannahmen'!$M:$M,MATCH($B3,'4. Mengen- und Kostenannahmen'!$B:$B,0))-INDEX('4. Mengen- und Kostenannahmen'!$L:$L,MATCH($B3,'4. Mengen- und Kostenannahmen'!$B:$B,0)))),
IF(AND(RIGHT($A3,1)*1=4,M$1=INDEX('4. Mengen- und Kostenannahmen'!$H:$H,MATCH($B3,'4. Mengen- und Kostenannahmen'!$B:$B,0))),$E3,
IF(AND(RIGHT($A3,1)*1=5,M$1&lt;&gt;2026),$E3,""))))))))</f>
        <v/>
      </c>
      <c r="N3" s="233" t="str">
        <f t="array" ref="N3">IF(RIGHT($A3,1)*1=0,"",
IF(AND(RIGHT($A3,1)*1=1,OR(N$1=2026,N$1=2027)),$E3/2,
IF(AND(RIGHT($A3,1)*1=2,OR(N$1=2028,N$1=2029,N$1=2030)),$E3*1/20,IF(AND(RIGHT($A3,1)*1=2,OR(N$1=2031,N$1=2032,N$1=2033,N$1=2034,N$1=2035,N$1=2036,N$1=2037)),$E3*1/10,IF(AND(RIGHT($A3,1)*1=2,OR(N$1=2038,N$1=2039,N$1=2040)),$E3*1/20,
IF(AND(RIGHT($A3,1)*1=3,N$1&gt;=INDEX('4. Mengen- und Kostenannahmen'!$L:$L,MATCH($B3,'4. Mengen- und Kostenannahmen'!$B:$B,0)),N$1&lt;=INDEX('4. Mengen- und Kostenannahmen'!$M:$M,MATCH($B3,'4. Mengen- und Kostenannahmen'!$B:$B,0))),$E3*(1/(1+INDEX('4. Mengen- und Kostenannahmen'!$M:$M,MATCH($B3,'4. Mengen- und Kostenannahmen'!$B:$B,0))-INDEX('4. Mengen- und Kostenannahmen'!$L:$L,MATCH($B3,'4. Mengen- und Kostenannahmen'!$B:$B,0)))),
IF(AND(RIGHT($A3,1)*1=4,N$1=INDEX('4. Mengen- und Kostenannahmen'!$H:$H,MATCH($B3,'4. Mengen- und Kostenannahmen'!$B:$B,0))),$E3,
IF(AND(RIGHT($A3,1)*1=5,N$1&lt;&gt;2026),$E3,""))))))))</f>
        <v/>
      </c>
      <c r="O3" s="233" t="str">
        <f t="array" ref="O3">IF(RIGHT($A3,1)*1=0,"",
IF(AND(RIGHT($A3,1)*1=1,OR(O$1=2026,O$1=2027)),$E3/2,
IF(AND(RIGHT($A3,1)*1=2,OR(O$1=2028,O$1=2029,O$1=2030)),$E3*1/20,IF(AND(RIGHT($A3,1)*1=2,OR(O$1=2031,O$1=2032,O$1=2033,O$1=2034,O$1=2035,O$1=2036,O$1=2037)),$E3*1/10,IF(AND(RIGHT($A3,1)*1=2,OR(O$1=2038,O$1=2039,O$1=2040)),$E3*1/20,
IF(AND(RIGHT($A3,1)*1=3,O$1&gt;=INDEX('4. Mengen- und Kostenannahmen'!$L:$L,MATCH($B3,'4. Mengen- und Kostenannahmen'!$B:$B,0)),O$1&lt;=INDEX('4. Mengen- und Kostenannahmen'!$M:$M,MATCH($B3,'4. Mengen- und Kostenannahmen'!$B:$B,0))),$E3*(1/(1+INDEX('4. Mengen- und Kostenannahmen'!$M:$M,MATCH($B3,'4. Mengen- und Kostenannahmen'!$B:$B,0))-INDEX('4. Mengen- und Kostenannahmen'!$L:$L,MATCH($B3,'4. Mengen- und Kostenannahmen'!$B:$B,0)))),
IF(AND(RIGHT($A3,1)*1=4,O$1=INDEX('4. Mengen- und Kostenannahmen'!$H:$H,MATCH($B3,'4. Mengen- und Kostenannahmen'!$B:$B,0))),$E3,
IF(AND(RIGHT($A3,1)*1=5,O$1&lt;&gt;2026),$E3,""))))))))</f>
        <v/>
      </c>
      <c r="P3" s="233" t="str">
        <f t="array" ref="P3">IF(RIGHT($A3,1)*1=0,"",
IF(AND(RIGHT($A3,1)*1=1,OR(P$1=2026,P$1=2027)),$E3/2,
IF(AND(RIGHT($A3,1)*1=2,OR(P$1=2028,P$1=2029,P$1=2030)),$E3*1/20,IF(AND(RIGHT($A3,1)*1=2,OR(P$1=2031,P$1=2032,P$1=2033,P$1=2034,P$1=2035,P$1=2036,P$1=2037)),$E3*1/10,IF(AND(RIGHT($A3,1)*1=2,OR(P$1=2038,P$1=2039,P$1=2040)),$E3*1/20,
IF(AND(RIGHT($A3,1)*1=3,P$1&gt;=INDEX('4. Mengen- und Kostenannahmen'!$L:$L,MATCH($B3,'4. Mengen- und Kostenannahmen'!$B:$B,0)),P$1&lt;=INDEX('4. Mengen- und Kostenannahmen'!$M:$M,MATCH($B3,'4. Mengen- und Kostenannahmen'!$B:$B,0))),$E3*(1/(1+INDEX('4. Mengen- und Kostenannahmen'!$M:$M,MATCH($B3,'4. Mengen- und Kostenannahmen'!$B:$B,0))-INDEX('4. Mengen- und Kostenannahmen'!$L:$L,MATCH($B3,'4. Mengen- und Kostenannahmen'!$B:$B,0)))),
IF(AND(RIGHT($A3,1)*1=4,P$1=INDEX('4. Mengen- und Kostenannahmen'!$H:$H,MATCH($B3,'4. Mengen- und Kostenannahmen'!$B:$B,0))),$E3,
IF(AND(RIGHT($A3,1)*1=5,P$1&lt;&gt;2026),$E3,""))))))))</f>
        <v/>
      </c>
      <c r="Q3" s="233" t="str">
        <f t="array" ref="Q3">IF(RIGHT($A3,1)*1=0,"",
IF(AND(RIGHT($A3,1)*1=1,OR(Q$1=2026,Q$1=2027)),$E3/2,
IF(AND(RIGHT($A3,1)*1=2,OR(Q$1=2028,Q$1=2029,Q$1=2030)),$E3*1/20,IF(AND(RIGHT($A3,1)*1=2,OR(Q$1=2031,Q$1=2032,Q$1=2033,Q$1=2034,Q$1=2035,Q$1=2036,Q$1=2037)),$E3*1/10,IF(AND(RIGHT($A3,1)*1=2,OR(Q$1=2038,Q$1=2039,Q$1=2040)),$E3*1/20,
IF(AND(RIGHT($A3,1)*1=3,Q$1&gt;=INDEX('4. Mengen- und Kostenannahmen'!$L:$L,MATCH($B3,'4. Mengen- und Kostenannahmen'!$B:$B,0)),Q$1&lt;=INDEX('4. Mengen- und Kostenannahmen'!$M:$M,MATCH($B3,'4. Mengen- und Kostenannahmen'!$B:$B,0))),$E3*(1/(1+INDEX('4. Mengen- und Kostenannahmen'!$M:$M,MATCH($B3,'4. Mengen- und Kostenannahmen'!$B:$B,0))-INDEX('4. Mengen- und Kostenannahmen'!$L:$L,MATCH($B3,'4. Mengen- und Kostenannahmen'!$B:$B,0)))),
IF(AND(RIGHT($A3,1)*1=4,Q$1=INDEX('4. Mengen- und Kostenannahmen'!$H:$H,MATCH($B3,'4. Mengen- und Kostenannahmen'!$B:$B,0))),$E3,
IF(AND(RIGHT($A3,1)*1=5,Q$1&lt;&gt;2026),$E3,""))))))))</f>
        <v/>
      </c>
      <c r="R3" s="233" t="str">
        <f t="array" ref="R3">IF(RIGHT($A3,1)*1=0,"",
IF(AND(RIGHT($A3,1)*1=1,OR(R$1=2026,R$1=2027)),$E3/2,
IF(AND(RIGHT($A3,1)*1=2,OR(R$1=2028,R$1=2029,R$1=2030)),$E3*1/20,IF(AND(RIGHT($A3,1)*1=2,OR(R$1=2031,R$1=2032,R$1=2033,R$1=2034,R$1=2035,R$1=2036,R$1=2037)),$E3*1/10,IF(AND(RIGHT($A3,1)*1=2,OR(R$1=2038,R$1=2039,R$1=2040)),$E3*1/20,
IF(AND(RIGHT($A3,1)*1=3,R$1&gt;=INDEX('4. Mengen- und Kostenannahmen'!$L:$L,MATCH($B3,'4. Mengen- und Kostenannahmen'!$B:$B,0)),R$1&lt;=INDEX('4. Mengen- und Kostenannahmen'!$M:$M,MATCH($B3,'4. Mengen- und Kostenannahmen'!$B:$B,0))),$E3*(1/(1+INDEX('4. Mengen- und Kostenannahmen'!$M:$M,MATCH($B3,'4. Mengen- und Kostenannahmen'!$B:$B,0))-INDEX('4. Mengen- und Kostenannahmen'!$L:$L,MATCH($B3,'4. Mengen- und Kostenannahmen'!$B:$B,0)))),
IF(AND(RIGHT($A3,1)*1=4,R$1=INDEX('4. Mengen- und Kostenannahmen'!$H:$H,MATCH($B3,'4. Mengen- und Kostenannahmen'!$B:$B,0))),$E3,
IF(AND(RIGHT($A3,1)*1=5,R$1&lt;&gt;2026),$E3,""))))))))</f>
        <v/>
      </c>
      <c r="S3" s="233" t="str">
        <f t="array" ref="S3">IF(RIGHT($A3,1)*1=0,"",
IF(AND(RIGHT($A3,1)*1=1,OR(S$1=2026,S$1=2027)),$E3/2,
IF(AND(RIGHT($A3,1)*1=2,OR(S$1=2028,S$1=2029,S$1=2030)),$E3*1/20,IF(AND(RIGHT($A3,1)*1=2,OR(S$1=2031,S$1=2032,S$1=2033,S$1=2034,S$1=2035,S$1=2036,S$1=2037)),$E3*1/10,IF(AND(RIGHT($A3,1)*1=2,OR(S$1=2038,S$1=2039,S$1=2040)),$E3*1/20,
IF(AND(RIGHT($A3,1)*1=3,S$1&gt;=INDEX('4. Mengen- und Kostenannahmen'!$L:$L,MATCH($B3,'4. Mengen- und Kostenannahmen'!$B:$B,0)),S$1&lt;=INDEX('4. Mengen- und Kostenannahmen'!$M:$M,MATCH($B3,'4. Mengen- und Kostenannahmen'!$B:$B,0))),$E3*(1/(1+INDEX('4. Mengen- und Kostenannahmen'!$M:$M,MATCH($B3,'4. Mengen- und Kostenannahmen'!$B:$B,0))-INDEX('4. Mengen- und Kostenannahmen'!$L:$L,MATCH($B3,'4. Mengen- und Kostenannahmen'!$B:$B,0)))),
IF(AND(RIGHT($A3,1)*1=4,S$1=INDEX('4. Mengen- und Kostenannahmen'!$H:$H,MATCH($B3,'4. Mengen- und Kostenannahmen'!$B:$B,0))),$E3,
IF(AND(RIGHT($A3,1)*1=5,S$1&lt;&gt;2026),$E3,""))))))))</f>
        <v/>
      </c>
      <c r="T3" s="233" t="str">
        <f t="array" ref="T3">IF(RIGHT($A3,1)*1=0,"",
IF(AND(RIGHT($A3,1)*1=1,OR(T$1=2026,T$1=2027)),$E3/2,
IF(AND(RIGHT($A3,1)*1=2,OR(T$1=2028,T$1=2029,T$1=2030)),$E3*1/20,IF(AND(RIGHT($A3,1)*1=2,OR(T$1=2031,T$1=2032,T$1=2033,T$1=2034,T$1=2035,T$1=2036,T$1=2037)),$E3*1/10,IF(AND(RIGHT($A3,1)*1=2,OR(T$1=2038,T$1=2039,T$1=2040)),$E3*1/20,
IF(AND(RIGHT($A3,1)*1=3,T$1&gt;=INDEX('4. Mengen- und Kostenannahmen'!$L:$L,MATCH($B3,'4. Mengen- und Kostenannahmen'!$B:$B,0)),T$1&lt;=INDEX('4. Mengen- und Kostenannahmen'!$M:$M,MATCH($B3,'4. Mengen- und Kostenannahmen'!$B:$B,0))),$E3*(1/(1+INDEX('4. Mengen- und Kostenannahmen'!$M:$M,MATCH($B3,'4. Mengen- und Kostenannahmen'!$B:$B,0))-INDEX('4. Mengen- und Kostenannahmen'!$L:$L,MATCH($B3,'4. Mengen- und Kostenannahmen'!$B:$B,0)))),
IF(AND(RIGHT($A3,1)*1=4,T$1=INDEX('4. Mengen- und Kostenannahmen'!$H:$H,MATCH($B3,'4. Mengen- und Kostenannahmen'!$B:$B,0))),$E3,
IF(AND(RIGHT($A3,1)*1=5,T$1&lt;&gt;2026),$E3,""))))))))</f>
        <v/>
      </c>
    </row>
    <row r="4" ht="42.0" customHeight="1">
      <c r="A4" s="230" t="str">
        <f t="array" ref="A4">INDEX('4. Mengen- und Kostenannahmen'!$A:$A,MATCH(B4,'4. Mengen- und Kostenannahmen'!B:B,0))</f>
        <v>3.1</v>
      </c>
      <c r="B4" s="231">
        <f>'4. Mengen- und Kostenannahmen'!B5</f>
        <v>3</v>
      </c>
      <c r="C4" s="231" t="str">
        <f t="array" ref="C4">IF(RIGHT($A4,1)*1&lt;&gt;0,INDEX('4. Mengen- und Kostenannahmen'!D:D,MATCH($B4,'4. Mengen- und Kostenannahmen'!$B:$B,0)),"")</f>
        <v>Hitzeviertel bestimmen</v>
      </c>
      <c r="D4" s="231" t="str">
        <f t="array" ref="D4">IF(RIGHT($A4,1)*1&lt;&gt;0,INDEX('4. Mengen- und Kostenannahmen'!E:E,MATCH($B4,'4. Mengen- und Kostenannahmen'!$B:$B,0)),"")</f>
        <v>Digitale Zwilling</v>
      </c>
      <c r="E4" s="232">
        <f t="array" ref="E4">IF(C4&lt;&gt;"",INDEX('4. Mengen- und Kostenannahmen'!X:X,MATCH($B4,'4. Mengen- und Kostenannahmen'!B:B,0))*INDEX('4. Mengen- und Kostenannahmen'!AC:AC,MATCH($B4,'4. Mengen- und Kostenannahmen'!B:B,0)),"")</f>
        <v>400000</v>
      </c>
      <c r="F4" s="233">
        <f t="array" ref="F4">IF(RIGHT($A4,1)*1=0,"",
IF(AND(RIGHT($A4,1)*1=1,OR(F$1=2026,F$1=2027)),$E4/2,
IF(AND(RIGHT($A4,1)*1=2,OR(F$1=2028,F$1=2029,F$1=2030)),$E4*1/20,IF(AND(RIGHT($A4,1)*1=2,OR(F$1=2031,F$1=2032,F$1=2033,F$1=2034,F$1=2035,F$1=2036,F$1=2037)),$E4*1/10,IF(AND(RIGHT($A4,1)*1=2,OR(F$1=2038,F$1=2039,F$1=2040)),$E4*1/20,
IF(AND(RIGHT($A4,1)*1=3,F$1&gt;=INDEX('4. Mengen- und Kostenannahmen'!$L:$L,MATCH($B4,'4. Mengen- und Kostenannahmen'!$B:$B,0)),F$1&lt;=INDEX('4. Mengen- und Kostenannahmen'!$M:$M,MATCH($B4,'4. Mengen- und Kostenannahmen'!$B:$B,0))),$E4*(1/(1+INDEX('4. Mengen- und Kostenannahmen'!$M:$M,MATCH($B4,'4. Mengen- und Kostenannahmen'!$B:$B,0))-INDEX('4. Mengen- und Kostenannahmen'!$L:$L,MATCH($B4,'4. Mengen- und Kostenannahmen'!$B:$B,0)))),
IF(AND(RIGHT($A4,1)*1=4,F$1=INDEX('4. Mengen- und Kostenannahmen'!$H:$H,MATCH($B4,'4. Mengen- und Kostenannahmen'!$B:$B,0))),$E4,
IF(AND(RIGHT($A4,1)*1=5,F$1&lt;&gt;2026),$E4,""))))))))</f>
        <v>200000</v>
      </c>
      <c r="G4" s="233">
        <f t="array" ref="G4">IF(RIGHT($A4,1)*1=0,"",
IF(AND(RIGHT($A4,1)*1=1,OR(G$1=2026,G$1=2027)),$E4/2,
IF(AND(RIGHT($A4,1)*1=2,OR(G$1=2028,G$1=2029,G$1=2030)),$E4*1/20,IF(AND(RIGHT($A4,1)*1=2,OR(G$1=2031,G$1=2032,G$1=2033,G$1=2034,G$1=2035,G$1=2036,G$1=2037)),$E4*1/10,IF(AND(RIGHT($A4,1)*1=2,OR(G$1=2038,G$1=2039,G$1=2040)),$E4*1/20,
IF(AND(RIGHT($A4,1)*1=3,G$1&gt;=INDEX('4. Mengen- und Kostenannahmen'!$L:$L,MATCH($B4,'4. Mengen- und Kostenannahmen'!$B:$B,0)),G$1&lt;=INDEX('4. Mengen- und Kostenannahmen'!$M:$M,MATCH($B4,'4. Mengen- und Kostenannahmen'!$B:$B,0))),$E4*(1/(1+INDEX('4. Mengen- und Kostenannahmen'!$M:$M,MATCH($B4,'4. Mengen- und Kostenannahmen'!$B:$B,0))-INDEX('4. Mengen- und Kostenannahmen'!$L:$L,MATCH($B4,'4. Mengen- und Kostenannahmen'!$B:$B,0)))),
IF(AND(RIGHT($A4,1)*1=4,G$1=INDEX('4. Mengen- und Kostenannahmen'!$H:$H,MATCH($B4,'4. Mengen- und Kostenannahmen'!$B:$B,0))),$E4,
IF(AND(RIGHT($A4,1)*1=5,G$1&lt;&gt;2026),$E4,""))))))))</f>
        <v>200000</v>
      </c>
      <c r="H4" s="233" t="str">
        <f t="array" ref="H4">IF(RIGHT($A4,1)*1=0,"",
IF(AND(RIGHT($A4,1)*1=1,OR(H$1=2026,H$1=2027)),$E4/2,
IF(AND(RIGHT($A4,1)*1=2,OR(H$1=2028,H$1=2029,H$1=2030)),$E4*1/20,IF(AND(RIGHT($A4,1)*1=2,OR(H$1=2031,H$1=2032,H$1=2033,H$1=2034,H$1=2035,H$1=2036,H$1=2037)),$E4*1/10,IF(AND(RIGHT($A4,1)*1=2,OR(H$1=2038,H$1=2039,H$1=2040)),$E4*1/20,
IF(AND(RIGHT($A4,1)*1=3,H$1&gt;=INDEX('4. Mengen- und Kostenannahmen'!$L:$L,MATCH($B4,'4. Mengen- und Kostenannahmen'!$B:$B,0)),H$1&lt;=INDEX('4. Mengen- und Kostenannahmen'!$M:$M,MATCH($B4,'4. Mengen- und Kostenannahmen'!$B:$B,0))),$E4*(1/(1+INDEX('4. Mengen- und Kostenannahmen'!$M:$M,MATCH($B4,'4. Mengen- und Kostenannahmen'!$B:$B,0))-INDEX('4. Mengen- und Kostenannahmen'!$L:$L,MATCH($B4,'4. Mengen- und Kostenannahmen'!$B:$B,0)))),
IF(AND(RIGHT($A4,1)*1=4,H$1=INDEX('4. Mengen- und Kostenannahmen'!$H:$H,MATCH($B4,'4. Mengen- und Kostenannahmen'!$B:$B,0))),$E4,
IF(AND(RIGHT($A4,1)*1=5,H$1&lt;&gt;2026),$E4,""))))))))</f>
        <v/>
      </c>
      <c r="I4" s="233" t="str">
        <f t="array" ref="I4">IF(RIGHT($A4,1)*1=0,"",
IF(AND(RIGHT($A4,1)*1=1,OR(I$1=2026,I$1=2027)),$E4/2,
IF(AND(RIGHT($A4,1)*1=2,OR(I$1=2028,I$1=2029,I$1=2030)),$E4*1/20,IF(AND(RIGHT($A4,1)*1=2,OR(I$1=2031,I$1=2032,I$1=2033,I$1=2034,I$1=2035,I$1=2036,I$1=2037)),$E4*1/10,IF(AND(RIGHT($A4,1)*1=2,OR(I$1=2038,I$1=2039,I$1=2040)),$E4*1/20,
IF(AND(RIGHT($A4,1)*1=3,I$1&gt;=INDEX('4. Mengen- und Kostenannahmen'!$L:$L,MATCH($B4,'4. Mengen- und Kostenannahmen'!$B:$B,0)),I$1&lt;=INDEX('4. Mengen- und Kostenannahmen'!$M:$M,MATCH($B4,'4. Mengen- und Kostenannahmen'!$B:$B,0))),$E4*(1/(1+INDEX('4. Mengen- und Kostenannahmen'!$M:$M,MATCH($B4,'4. Mengen- und Kostenannahmen'!$B:$B,0))-INDEX('4. Mengen- und Kostenannahmen'!$L:$L,MATCH($B4,'4. Mengen- und Kostenannahmen'!$B:$B,0)))),
IF(AND(RIGHT($A4,1)*1=4,I$1=INDEX('4. Mengen- und Kostenannahmen'!$H:$H,MATCH($B4,'4. Mengen- und Kostenannahmen'!$B:$B,0))),$E4,
IF(AND(RIGHT($A4,1)*1=5,I$1&lt;&gt;2026),$E4,""))))))))</f>
        <v/>
      </c>
      <c r="J4" s="233" t="str">
        <f t="array" ref="J4">IF(RIGHT($A4,1)*1=0,"",
IF(AND(RIGHT($A4,1)*1=1,OR(J$1=2026,J$1=2027)),$E4/2,
IF(AND(RIGHT($A4,1)*1=2,OR(J$1=2028,J$1=2029,J$1=2030)),$E4*1/20,IF(AND(RIGHT($A4,1)*1=2,OR(J$1=2031,J$1=2032,J$1=2033,J$1=2034,J$1=2035,J$1=2036,J$1=2037)),$E4*1/10,IF(AND(RIGHT($A4,1)*1=2,OR(J$1=2038,J$1=2039,J$1=2040)),$E4*1/20,
IF(AND(RIGHT($A4,1)*1=3,J$1&gt;=INDEX('4. Mengen- und Kostenannahmen'!$L:$L,MATCH($B4,'4. Mengen- und Kostenannahmen'!$B:$B,0)),J$1&lt;=INDEX('4. Mengen- und Kostenannahmen'!$M:$M,MATCH($B4,'4. Mengen- und Kostenannahmen'!$B:$B,0))),$E4*(1/(1+INDEX('4. Mengen- und Kostenannahmen'!$M:$M,MATCH($B4,'4. Mengen- und Kostenannahmen'!$B:$B,0))-INDEX('4. Mengen- und Kostenannahmen'!$L:$L,MATCH($B4,'4. Mengen- und Kostenannahmen'!$B:$B,0)))),
IF(AND(RIGHT($A4,1)*1=4,J$1=INDEX('4. Mengen- und Kostenannahmen'!$H:$H,MATCH($B4,'4. Mengen- und Kostenannahmen'!$B:$B,0))),$E4,
IF(AND(RIGHT($A4,1)*1=5,J$1&lt;&gt;2026),$E4,""))))))))</f>
        <v/>
      </c>
      <c r="K4" s="233" t="str">
        <f t="array" ref="K4">IF(RIGHT($A4,1)*1=0,"",
IF(AND(RIGHT($A4,1)*1=1,OR(K$1=2026,K$1=2027)),$E4/2,
IF(AND(RIGHT($A4,1)*1=2,OR(K$1=2028,K$1=2029,K$1=2030)),$E4*1/20,IF(AND(RIGHT($A4,1)*1=2,OR(K$1=2031,K$1=2032,K$1=2033,K$1=2034,K$1=2035,K$1=2036,K$1=2037)),$E4*1/10,IF(AND(RIGHT($A4,1)*1=2,OR(K$1=2038,K$1=2039,K$1=2040)),$E4*1/20,
IF(AND(RIGHT($A4,1)*1=3,K$1&gt;=INDEX('4. Mengen- und Kostenannahmen'!$L:$L,MATCH($B4,'4. Mengen- und Kostenannahmen'!$B:$B,0)),K$1&lt;=INDEX('4. Mengen- und Kostenannahmen'!$M:$M,MATCH($B4,'4. Mengen- und Kostenannahmen'!$B:$B,0))),$E4*(1/(1+INDEX('4. Mengen- und Kostenannahmen'!$M:$M,MATCH($B4,'4. Mengen- und Kostenannahmen'!$B:$B,0))-INDEX('4. Mengen- und Kostenannahmen'!$L:$L,MATCH($B4,'4. Mengen- und Kostenannahmen'!$B:$B,0)))),
IF(AND(RIGHT($A4,1)*1=4,K$1=INDEX('4. Mengen- und Kostenannahmen'!$H:$H,MATCH($B4,'4. Mengen- und Kostenannahmen'!$B:$B,0))),$E4,
IF(AND(RIGHT($A4,1)*1=5,K$1&lt;&gt;2026),$E4,""))))))))</f>
        <v/>
      </c>
      <c r="L4" s="233" t="str">
        <f t="array" ref="L4">IF(RIGHT($A4,1)*1=0,"",
IF(AND(RIGHT($A4,1)*1=1,OR(L$1=2026,L$1=2027)),$E4/2,
IF(AND(RIGHT($A4,1)*1=2,OR(L$1=2028,L$1=2029,L$1=2030)),$E4*1/20,IF(AND(RIGHT($A4,1)*1=2,OR(L$1=2031,L$1=2032,L$1=2033,L$1=2034,L$1=2035,L$1=2036,L$1=2037)),$E4*1/10,IF(AND(RIGHT($A4,1)*1=2,OR(L$1=2038,L$1=2039,L$1=2040)),$E4*1/20,
IF(AND(RIGHT($A4,1)*1=3,L$1&gt;=INDEX('4. Mengen- und Kostenannahmen'!$L:$L,MATCH($B4,'4. Mengen- und Kostenannahmen'!$B:$B,0)),L$1&lt;=INDEX('4. Mengen- und Kostenannahmen'!$M:$M,MATCH($B4,'4. Mengen- und Kostenannahmen'!$B:$B,0))),$E4*(1/(1+INDEX('4. Mengen- und Kostenannahmen'!$M:$M,MATCH($B4,'4. Mengen- und Kostenannahmen'!$B:$B,0))-INDEX('4. Mengen- und Kostenannahmen'!$L:$L,MATCH($B4,'4. Mengen- und Kostenannahmen'!$B:$B,0)))),
IF(AND(RIGHT($A4,1)*1=4,L$1=INDEX('4. Mengen- und Kostenannahmen'!$H:$H,MATCH($B4,'4. Mengen- und Kostenannahmen'!$B:$B,0))),$E4,
IF(AND(RIGHT($A4,1)*1=5,L$1&lt;&gt;2026),$E4,""))))))))</f>
        <v/>
      </c>
      <c r="M4" s="233" t="str">
        <f t="array" ref="M4">IF(RIGHT($A4,1)*1=0,"",
IF(AND(RIGHT($A4,1)*1=1,OR(M$1=2026,M$1=2027)),$E4/2,
IF(AND(RIGHT($A4,1)*1=2,OR(M$1=2028,M$1=2029,M$1=2030)),$E4*1/20,IF(AND(RIGHT($A4,1)*1=2,OR(M$1=2031,M$1=2032,M$1=2033,M$1=2034,M$1=2035,M$1=2036,M$1=2037)),$E4*1/10,IF(AND(RIGHT($A4,1)*1=2,OR(M$1=2038,M$1=2039,M$1=2040)),$E4*1/20,
IF(AND(RIGHT($A4,1)*1=3,M$1&gt;=INDEX('4. Mengen- und Kostenannahmen'!$L:$L,MATCH($B4,'4. Mengen- und Kostenannahmen'!$B:$B,0)),M$1&lt;=INDEX('4. Mengen- und Kostenannahmen'!$M:$M,MATCH($B4,'4. Mengen- und Kostenannahmen'!$B:$B,0))),$E4*(1/(1+INDEX('4. Mengen- und Kostenannahmen'!$M:$M,MATCH($B4,'4. Mengen- und Kostenannahmen'!$B:$B,0))-INDEX('4. Mengen- und Kostenannahmen'!$L:$L,MATCH($B4,'4. Mengen- und Kostenannahmen'!$B:$B,0)))),
IF(AND(RIGHT($A4,1)*1=4,M$1=INDEX('4. Mengen- und Kostenannahmen'!$H:$H,MATCH($B4,'4. Mengen- und Kostenannahmen'!$B:$B,0))),$E4,
IF(AND(RIGHT($A4,1)*1=5,M$1&lt;&gt;2026),$E4,""))))))))</f>
        <v/>
      </c>
      <c r="N4" s="233" t="str">
        <f t="array" ref="N4">IF(RIGHT($A4,1)*1=0,"",
IF(AND(RIGHT($A4,1)*1=1,OR(N$1=2026,N$1=2027)),$E4/2,
IF(AND(RIGHT($A4,1)*1=2,OR(N$1=2028,N$1=2029,N$1=2030)),$E4*1/20,IF(AND(RIGHT($A4,1)*1=2,OR(N$1=2031,N$1=2032,N$1=2033,N$1=2034,N$1=2035,N$1=2036,N$1=2037)),$E4*1/10,IF(AND(RIGHT($A4,1)*1=2,OR(N$1=2038,N$1=2039,N$1=2040)),$E4*1/20,
IF(AND(RIGHT($A4,1)*1=3,N$1&gt;=INDEX('4. Mengen- und Kostenannahmen'!$L:$L,MATCH($B4,'4. Mengen- und Kostenannahmen'!$B:$B,0)),N$1&lt;=INDEX('4. Mengen- und Kostenannahmen'!$M:$M,MATCH($B4,'4. Mengen- und Kostenannahmen'!$B:$B,0))),$E4*(1/(1+INDEX('4. Mengen- und Kostenannahmen'!$M:$M,MATCH($B4,'4. Mengen- und Kostenannahmen'!$B:$B,0))-INDEX('4. Mengen- und Kostenannahmen'!$L:$L,MATCH($B4,'4. Mengen- und Kostenannahmen'!$B:$B,0)))),
IF(AND(RIGHT($A4,1)*1=4,N$1=INDEX('4. Mengen- und Kostenannahmen'!$H:$H,MATCH($B4,'4. Mengen- und Kostenannahmen'!$B:$B,0))),$E4,
IF(AND(RIGHT($A4,1)*1=5,N$1&lt;&gt;2026),$E4,""))))))))</f>
        <v/>
      </c>
      <c r="O4" s="233" t="str">
        <f t="array" ref="O4">IF(RIGHT($A4,1)*1=0,"",
IF(AND(RIGHT($A4,1)*1=1,OR(O$1=2026,O$1=2027)),$E4/2,
IF(AND(RIGHT($A4,1)*1=2,OR(O$1=2028,O$1=2029,O$1=2030)),$E4*1/20,IF(AND(RIGHT($A4,1)*1=2,OR(O$1=2031,O$1=2032,O$1=2033,O$1=2034,O$1=2035,O$1=2036,O$1=2037)),$E4*1/10,IF(AND(RIGHT($A4,1)*1=2,OR(O$1=2038,O$1=2039,O$1=2040)),$E4*1/20,
IF(AND(RIGHT($A4,1)*1=3,O$1&gt;=INDEX('4. Mengen- und Kostenannahmen'!$L:$L,MATCH($B4,'4. Mengen- und Kostenannahmen'!$B:$B,0)),O$1&lt;=INDEX('4. Mengen- und Kostenannahmen'!$M:$M,MATCH($B4,'4. Mengen- und Kostenannahmen'!$B:$B,0))),$E4*(1/(1+INDEX('4. Mengen- und Kostenannahmen'!$M:$M,MATCH($B4,'4. Mengen- und Kostenannahmen'!$B:$B,0))-INDEX('4. Mengen- und Kostenannahmen'!$L:$L,MATCH($B4,'4. Mengen- und Kostenannahmen'!$B:$B,0)))),
IF(AND(RIGHT($A4,1)*1=4,O$1=INDEX('4. Mengen- und Kostenannahmen'!$H:$H,MATCH($B4,'4. Mengen- und Kostenannahmen'!$B:$B,0))),$E4,
IF(AND(RIGHT($A4,1)*1=5,O$1&lt;&gt;2026),$E4,""))))))))</f>
        <v/>
      </c>
      <c r="P4" s="233" t="str">
        <f t="array" ref="P4">IF(RIGHT($A4,1)*1=0,"",
IF(AND(RIGHT($A4,1)*1=1,OR(P$1=2026,P$1=2027)),$E4/2,
IF(AND(RIGHT($A4,1)*1=2,OR(P$1=2028,P$1=2029,P$1=2030)),$E4*1/20,IF(AND(RIGHT($A4,1)*1=2,OR(P$1=2031,P$1=2032,P$1=2033,P$1=2034,P$1=2035,P$1=2036,P$1=2037)),$E4*1/10,IF(AND(RIGHT($A4,1)*1=2,OR(P$1=2038,P$1=2039,P$1=2040)),$E4*1/20,
IF(AND(RIGHT($A4,1)*1=3,P$1&gt;=INDEX('4. Mengen- und Kostenannahmen'!$L:$L,MATCH($B4,'4. Mengen- und Kostenannahmen'!$B:$B,0)),P$1&lt;=INDEX('4. Mengen- und Kostenannahmen'!$M:$M,MATCH($B4,'4. Mengen- und Kostenannahmen'!$B:$B,0))),$E4*(1/(1+INDEX('4. Mengen- und Kostenannahmen'!$M:$M,MATCH($B4,'4. Mengen- und Kostenannahmen'!$B:$B,0))-INDEX('4. Mengen- und Kostenannahmen'!$L:$L,MATCH($B4,'4. Mengen- und Kostenannahmen'!$B:$B,0)))),
IF(AND(RIGHT($A4,1)*1=4,P$1=INDEX('4. Mengen- und Kostenannahmen'!$H:$H,MATCH($B4,'4. Mengen- und Kostenannahmen'!$B:$B,0))),$E4,
IF(AND(RIGHT($A4,1)*1=5,P$1&lt;&gt;2026),$E4,""))))))))</f>
        <v/>
      </c>
      <c r="Q4" s="233" t="str">
        <f t="array" ref="Q4">IF(RIGHT($A4,1)*1=0,"",
IF(AND(RIGHT($A4,1)*1=1,OR(Q$1=2026,Q$1=2027)),$E4/2,
IF(AND(RIGHT($A4,1)*1=2,OR(Q$1=2028,Q$1=2029,Q$1=2030)),$E4*1/20,IF(AND(RIGHT($A4,1)*1=2,OR(Q$1=2031,Q$1=2032,Q$1=2033,Q$1=2034,Q$1=2035,Q$1=2036,Q$1=2037)),$E4*1/10,IF(AND(RIGHT($A4,1)*1=2,OR(Q$1=2038,Q$1=2039,Q$1=2040)),$E4*1/20,
IF(AND(RIGHT($A4,1)*1=3,Q$1&gt;=INDEX('4. Mengen- und Kostenannahmen'!$L:$L,MATCH($B4,'4. Mengen- und Kostenannahmen'!$B:$B,0)),Q$1&lt;=INDEX('4. Mengen- und Kostenannahmen'!$M:$M,MATCH($B4,'4. Mengen- und Kostenannahmen'!$B:$B,0))),$E4*(1/(1+INDEX('4. Mengen- und Kostenannahmen'!$M:$M,MATCH($B4,'4. Mengen- und Kostenannahmen'!$B:$B,0))-INDEX('4. Mengen- und Kostenannahmen'!$L:$L,MATCH($B4,'4. Mengen- und Kostenannahmen'!$B:$B,0)))),
IF(AND(RIGHT($A4,1)*1=4,Q$1=INDEX('4. Mengen- und Kostenannahmen'!$H:$H,MATCH($B4,'4. Mengen- und Kostenannahmen'!$B:$B,0))),$E4,
IF(AND(RIGHT($A4,1)*1=5,Q$1&lt;&gt;2026),$E4,""))))))))</f>
        <v/>
      </c>
      <c r="R4" s="233" t="str">
        <f t="array" ref="R4">IF(RIGHT($A4,1)*1=0,"",
IF(AND(RIGHT($A4,1)*1=1,OR(R$1=2026,R$1=2027)),$E4/2,
IF(AND(RIGHT($A4,1)*1=2,OR(R$1=2028,R$1=2029,R$1=2030)),$E4*1/20,IF(AND(RIGHT($A4,1)*1=2,OR(R$1=2031,R$1=2032,R$1=2033,R$1=2034,R$1=2035,R$1=2036,R$1=2037)),$E4*1/10,IF(AND(RIGHT($A4,1)*1=2,OR(R$1=2038,R$1=2039,R$1=2040)),$E4*1/20,
IF(AND(RIGHT($A4,1)*1=3,R$1&gt;=INDEX('4. Mengen- und Kostenannahmen'!$L:$L,MATCH($B4,'4. Mengen- und Kostenannahmen'!$B:$B,0)),R$1&lt;=INDEX('4. Mengen- und Kostenannahmen'!$M:$M,MATCH($B4,'4. Mengen- und Kostenannahmen'!$B:$B,0))),$E4*(1/(1+INDEX('4. Mengen- und Kostenannahmen'!$M:$M,MATCH($B4,'4. Mengen- und Kostenannahmen'!$B:$B,0))-INDEX('4. Mengen- und Kostenannahmen'!$L:$L,MATCH($B4,'4. Mengen- und Kostenannahmen'!$B:$B,0)))),
IF(AND(RIGHT($A4,1)*1=4,R$1=INDEX('4. Mengen- und Kostenannahmen'!$H:$H,MATCH($B4,'4. Mengen- und Kostenannahmen'!$B:$B,0))),$E4,
IF(AND(RIGHT($A4,1)*1=5,R$1&lt;&gt;2026),$E4,""))))))))</f>
        <v/>
      </c>
      <c r="S4" s="233" t="str">
        <f t="array" ref="S4">IF(RIGHT($A4,1)*1=0,"",
IF(AND(RIGHT($A4,1)*1=1,OR(S$1=2026,S$1=2027)),$E4/2,
IF(AND(RIGHT($A4,1)*1=2,OR(S$1=2028,S$1=2029,S$1=2030)),$E4*1/20,IF(AND(RIGHT($A4,1)*1=2,OR(S$1=2031,S$1=2032,S$1=2033,S$1=2034,S$1=2035,S$1=2036,S$1=2037)),$E4*1/10,IF(AND(RIGHT($A4,1)*1=2,OR(S$1=2038,S$1=2039,S$1=2040)),$E4*1/20,
IF(AND(RIGHT($A4,1)*1=3,S$1&gt;=INDEX('4. Mengen- und Kostenannahmen'!$L:$L,MATCH($B4,'4. Mengen- und Kostenannahmen'!$B:$B,0)),S$1&lt;=INDEX('4. Mengen- und Kostenannahmen'!$M:$M,MATCH($B4,'4. Mengen- und Kostenannahmen'!$B:$B,0))),$E4*(1/(1+INDEX('4. Mengen- und Kostenannahmen'!$M:$M,MATCH($B4,'4. Mengen- und Kostenannahmen'!$B:$B,0))-INDEX('4. Mengen- und Kostenannahmen'!$L:$L,MATCH($B4,'4. Mengen- und Kostenannahmen'!$B:$B,0)))),
IF(AND(RIGHT($A4,1)*1=4,S$1=INDEX('4. Mengen- und Kostenannahmen'!$H:$H,MATCH($B4,'4. Mengen- und Kostenannahmen'!$B:$B,0))),$E4,
IF(AND(RIGHT($A4,1)*1=5,S$1&lt;&gt;2026),$E4,""))))))))</f>
        <v/>
      </c>
      <c r="T4" s="233" t="str">
        <f t="array" ref="T4">IF(RIGHT($A4,1)*1=0,"",
IF(AND(RIGHT($A4,1)*1=1,OR(T$1=2026,T$1=2027)),$E4/2,
IF(AND(RIGHT($A4,1)*1=2,OR(T$1=2028,T$1=2029,T$1=2030)),$E4*1/20,IF(AND(RIGHT($A4,1)*1=2,OR(T$1=2031,T$1=2032,T$1=2033,T$1=2034,T$1=2035,T$1=2036,T$1=2037)),$E4*1/10,IF(AND(RIGHT($A4,1)*1=2,OR(T$1=2038,T$1=2039,T$1=2040)),$E4*1/20,
IF(AND(RIGHT($A4,1)*1=3,T$1&gt;=INDEX('4. Mengen- und Kostenannahmen'!$L:$L,MATCH($B4,'4. Mengen- und Kostenannahmen'!$B:$B,0)),T$1&lt;=INDEX('4. Mengen- und Kostenannahmen'!$M:$M,MATCH($B4,'4. Mengen- und Kostenannahmen'!$B:$B,0))),$E4*(1/(1+INDEX('4. Mengen- und Kostenannahmen'!$M:$M,MATCH($B4,'4. Mengen- und Kostenannahmen'!$B:$B,0))-INDEX('4. Mengen- und Kostenannahmen'!$L:$L,MATCH($B4,'4. Mengen- und Kostenannahmen'!$B:$B,0)))),
IF(AND(RIGHT($A4,1)*1=4,T$1=INDEX('4. Mengen- und Kostenannahmen'!$H:$H,MATCH($B4,'4. Mengen- und Kostenannahmen'!$B:$B,0))),$E4,
IF(AND(RIGHT($A4,1)*1=5,T$1&lt;&gt;2026),$E4,""))))))))</f>
        <v/>
      </c>
    </row>
    <row r="5" ht="42.0" customHeight="1">
      <c r="A5" s="230" t="str">
        <f t="array" ref="A5">INDEX('4. Mengen- und Kostenannahmen'!$A:$A,MATCH(B5,'4. Mengen- und Kostenannahmen'!B:B,0))</f>
        <v>4.2</v>
      </c>
      <c r="B5" s="231">
        <f>'4. Mengen- und Kostenannahmen'!B6</f>
        <v>4</v>
      </c>
      <c r="C5" s="231" t="str">
        <f t="array" ref="C5">IF(RIGHT($A5,1)*1&lt;&gt;0,INDEX('4. Mengen- und Kostenannahmen'!D:D,MATCH($B5,'4. Mengen- und Kostenannahmen'!$B:$B,0)),"")</f>
        <v>Hitzeviertel bestimmen</v>
      </c>
      <c r="D5" s="231" t="str">
        <f t="array" ref="D5">IF(RIGHT($A5,1)*1&lt;&gt;0,INDEX('4. Mengen- und Kostenannahmen'!E:E,MATCH($B5,'4. Mengen- und Kostenannahmen'!$B:$B,0)),"")</f>
        <v>Planung aller Zielvorgaben je Hitzeviertel</v>
      </c>
      <c r="E5" s="232">
        <f t="array" ref="E5">IF(C5&lt;&gt;"",INDEX('4. Mengen- und Kostenannahmen'!X:X,MATCH($B5,'4. Mengen- und Kostenannahmen'!B:B,0))*INDEX('4. Mengen- und Kostenannahmen'!AC:AC,MATCH($B5,'4. Mengen- und Kostenannahmen'!B:B,0)),"")</f>
        <v>4250000</v>
      </c>
      <c r="F5" s="233" t="str">
        <f t="array" ref="F5">IF(RIGHT($A5,1)*1=0,"",
IF(AND(RIGHT($A5,1)*1=1,OR(F$1=2026,F$1=2027)),$E5/2,
IF(AND(RIGHT($A5,1)*1=2,OR(F$1=2028,F$1=2029,F$1=2030)),$E5*1/20,IF(AND(RIGHT($A5,1)*1=2,OR(F$1=2031,F$1=2032,F$1=2033,F$1=2034,F$1=2035,F$1=2036,F$1=2037)),$E5*1/10,IF(AND(RIGHT($A5,1)*1=2,OR(F$1=2038,F$1=2039,F$1=2040)),$E5*1/20,
IF(AND(RIGHT($A5,1)*1=3,F$1&gt;=INDEX('4. Mengen- und Kostenannahmen'!$L:$L,MATCH($B5,'4. Mengen- und Kostenannahmen'!$B:$B,0)),F$1&lt;=INDEX('4. Mengen- und Kostenannahmen'!$M:$M,MATCH($B5,'4. Mengen- und Kostenannahmen'!$B:$B,0))),$E5*(1/(1+INDEX('4. Mengen- und Kostenannahmen'!$M:$M,MATCH($B5,'4. Mengen- und Kostenannahmen'!$B:$B,0))-INDEX('4. Mengen- und Kostenannahmen'!$L:$L,MATCH($B5,'4. Mengen- und Kostenannahmen'!$B:$B,0)))),
IF(AND(RIGHT($A5,1)*1=4,F$1=INDEX('4. Mengen- und Kostenannahmen'!$H:$H,MATCH($B5,'4. Mengen- und Kostenannahmen'!$B:$B,0))),$E5,
IF(AND(RIGHT($A5,1)*1=5,F$1&lt;&gt;2026),$E5,""))))))))</f>
        <v/>
      </c>
      <c r="G5" s="233" t="str">
        <f t="array" ref="G5">IF(RIGHT($A5,1)*1=0,"",
IF(AND(RIGHT($A5,1)*1=1,OR(G$1=2026,G$1=2027)),$E5/2,
IF(AND(RIGHT($A5,1)*1=2,OR(G$1=2028,G$1=2029,G$1=2030)),$E5*1/20,IF(AND(RIGHT($A5,1)*1=2,OR(G$1=2031,G$1=2032,G$1=2033,G$1=2034,G$1=2035,G$1=2036,G$1=2037)),$E5*1/10,IF(AND(RIGHT($A5,1)*1=2,OR(G$1=2038,G$1=2039,G$1=2040)),$E5*1/20,
IF(AND(RIGHT($A5,1)*1=3,G$1&gt;=INDEX('4. Mengen- und Kostenannahmen'!$L:$L,MATCH($B5,'4. Mengen- und Kostenannahmen'!$B:$B,0)),G$1&lt;=INDEX('4. Mengen- und Kostenannahmen'!$M:$M,MATCH($B5,'4. Mengen- und Kostenannahmen'!$B:$B,0))),$E5*(1/(1+INDEX('4. Mengen- und Kostenannahmen'!$M:$M,MATCH($B5,'4. Mengen- und Kostenannahmen'!$B:$B,0))-INDEX('4. Mengen- und Kostenannahmen'!$L:$L,MATCH($B5,'4. Mengen- und Kostenannahmen'!$B:$B,0)))),
IF(AND(RIGHT($A5,1)*1=4,G$1=INDEX('4. Mengen- und Kostenannahmen'!$H:$H,MATCH($B5,'4. Mengen- und Kostenannahmen'!$B:$B,0))),$E5,
IF(AND(RIGHT($A5,1)*1=5,G$1&lt;&gt;2026),$E5,""))))))))</f>
        <v/>
      </c>
      <c r="H5" s="233">
        <f t="array" ref="H5">IF(RIGHT($A5,1)*1=0,"",
IF(AND(RIGHT($A5,1)*1=1,OR(H$1=2026,H$1=2027)),$E5/2,
IF(AND(RIGHT($A5,1)*1=2,OR(H$1=2028,H$1=2029,H$1=2030)),$E5*1/20,IF(AND(RIGHT($A5,1)*1=2,OR(H$1=2031,H$1=2032,H$1=2033,H$1=2034,H$1=2035,H$1=2036,H$1=2037)),$E5*1/10,IF(AND(RIGHT($A5,1)*1=2,OR(H$1=2038,H$1=2039,H$1=2040)),$E5*1/20,
IF(AND(RIGHT($A5,1)*1=3,H$1&gt;=INDEX('4. Mengen- und Kostenannahmen'!$L:$L,MATCH($B5,'4. Mengen- und Kostenannahmen'!$B:$B,0)),H$1&lt;=INDEX('4. Mengen- und Kostenannahmen'!$M:$M,MATCH($B5,'4. Mengen- und Kostenannahmen'!$B:$B,0))),$E5*(1/(1+INDEX('4. Mengen- und Kostenannahmen'!$M:$M,MATCH($B5,'4. Mengen- und Kostenannahmen'!$B:$B,0))-INDEX('4. Mengen- und Kostenannahmen'!$L:$L,MATCH($B5,'4. Mengen- und Kostenannahmen'!$B:$B,0)))),
IF(AND(RIGHT($A5,1)*1=4,H$1=INDEX('4. Mengen- und Kostenannahmen'!$H:$H,MATCH($B5,'4. Mengen- und Kostenannahmen'!$B:$B,0))),$E5,
IF(AND(RIGHT($A5,1)*1=5,H$1&lt;&gt;2026),$E5,""))))))))</f>
        <v>212500</v>
      </c>
      <c r="I5" s="233">
        <f t="array" ref="I5">IF(RIGHT($A5,1)*1=0,"",
IF(AND(RIGHT($A5,1)*1=1,OR(I$1=2026,I$1=2027)),$E5/2,
IF(AND(RIGHT($A5,1)*1=2,OR(I$1=2028,I$1=2029,I$1=2030)),$E5*1/20,IF(AND(RIGHT($A5,1)*1=2,OR(I$1=2031,I$1=2032,I$1=2033,I$1=2034,I$1=2035,I$1=2036,I$1=2037)),$E5*1/10,IF(AND(RIGHT($A5,1)*1=2,OR(I$1=2038,I$1=2039,I$1=2040)),$E5*1/20,
IF(AND(RIGHT($A5,1)*1=3,I$1&gt;=INDEX('4. Mengen- und Kostenannahmen'!$L:$L,MATCH($B5,'4. Mengen- und Kostenannahmen'!$B:$B,0)),I$1&lt;=INDEX('4. Mengen- und Kostenannahmen'!$M:$M,MATCH($B5,'4. Mengen- und Kostenannahmen'!$B:$B,0))),$E5*(1/(1+INDEX('4. Mengen- und Kostenannahmen'!$M:$M,MATCH($B5,'4. Mengen- und Kostenannahmen'!$B:$B,0))-INDEX('4. Mengen- und Kostenannahmen'!$L:$L,MATCH($B5,'4. Mengen- und Kostenannahmen'!$B:$B,0)))),
IF(AND(RIGHT($A5,1)*1=4,I$1=INDEX('4. Mengen- und Kostenannahmen'!$H:$H,MATCH($B5,'4. Mengen- und Kostenannahmen'!$B:$B,0))),$E5,
IF(AND(RIGHT($A5,1)*1=5,I$1&lt;&gt;2026),$E5,""))))))))</f>
        <v>212500</v>
      </c>
      <c r="J5" s="233">
        <f t="array" ref="J5">IF(RIGHT($A5,1)*1=0,"",
IF(AND(RIGHT($A5,1)*1=1,OR(J$1=2026,J$1=2027)),$E5/2,
IF(AND(RIGHT($A5,1)*1=2,OR(J$1=2028,J$1=2029,J$1=2030)),$E5*1/20,IF(AND(RIGHT($A5,1)*1=2,OR(J$1=2031,J$1=2032,J$1=2033,J$1=2034,J$1=2035,J$1=2036,J$1=2037)),$E5*1/10,IF(AND(RIGHT($A5,1)*1=2,OR(J$1=2038,J$1=2039,J$1=2040)),$E5*1/20,
IF(AND(RIGHT($A5,1)*1=3,J$1&gt;=INDEX('4. Mengen- und Kostenannahmen'!$L:$L,MATCH($B5,'4. Mengen- und Kostenannahmen'!$B:$B,0)),J$1&lt;=INDEX('4. Mengen- und Kostenannahmen'!$M:$M,MATCH($B5,'4. Mengen- und Kostenannahmen'!$B:$B,0))),$E5*(1/(1+INDEX('4. Mengen- und Kostenannahmen'!$M:$M,MATCH($B5,'4. Mengen- und Kostenannahmen'!$B:$B,0))-INDEX('4. Mengen- und Kostenannahmen'!$L:$L,MATCH($B5,'4. Mengen- und Kostenannahmen'!$B:$B,0)))),
IF(AND(RIGHT($A5,1)*1=4,J$1=INDEX('4. Mengen- und Kostenannahmen'!$H:$H,MATCH($B5,'4. Mengen- und Kostenannahmen'!$B:$B,0))),$E5,
IF(AND(RIGHT($A5,1)*1=5,J$1&lt;&gt;2026),$E5,""))))))))</f>
        <v>212500</v>
      </c>
      <c r="K5" s="233">
        <f t="array" ref="K5">IF(RIGHT($A5,1)*1=0,"",
IF(AND(RIGHT($A5,1)*1=1,OR(K$1=2026,K$1=2027)),$E5/2,
IF(AND(RIGHT($A5,1)*1=2,OR(K$1=2028,K$1=2029,K$1=2030)),$E5*1/20,IF(AND(RIGHT($A5,1)*1=2,OR(K$1=2031,K$1=2032,K$1=2033,K$1=2034,K$1=2035,K$1=2036,K$1=2037)),$E5*1/10,IF(AND(RIGHT($A5,1)*1=2,OR(K$1=2038,K$1=2039,K$1=2040)),$E5*1/20,
IF(AND(RIGHT($A5,1)*1=3,K$1&gt;=INDEX('4. Mengen- und Kostenannahmen'!$L:$L,MATCH($B5,'4. Mengen- und Kostenannahmen'!$B:$B,0)),K$1&lt;=INDEX('4. Mengen- und Kostenannahmen'!$M:$M,MATCH($B5,'4. Mengen- und Kostenannahmen'!$B:$B,0))),$E5*(1/(1+INDEX('4. Mengen- und Kostenannahmen'!$M:$M,MATCH($B5,'4. Mengen- und Kostenannahmen'!$B:$B,0))-INDEX('4. Mengen- und Kostenannahmen'!$L:$L,MATCH($B5,'4. Mengen- und Kostenannahmen'!$B:$B,0)))),
IF(AND(RIGHT($A5,1)*1=4,K$1=INDEX('4. Mengen- und Kostenannahmen'!$H:$H,MATCH($B5,'4. Mengen- und Kostenannahmen'!$B:$B,0))),$E5,
IF(AND(RIGHT($A5,1)*1=5,K$1&lt;&gt;2026),$E5,""))))))))</f>
        <v>425000</v>
      </c>
      <c r="L5" s="233">
        <f t="array" ref="L5">IF(RIGHT($A5,1)*1=0,"",
IF(AND(RIGHT($A5,1)*1=1,OR(L$1=2026,L$1=2027)),$E5/2,
IF(AND(RIGHT($A5,1)*1=2,OR(L$1=2028,L$1=2029,L$1=2030)),$E5*1/20,IF(AND(RIGHT($A5,1)*1=2,OR(L$1=2031,L$1=2032,L$1=2033,L$1=2034,L$1=2035,L$1=2036,L$1=2037)),$E5*1/10,IF(AND(RIGHT($A5,1)*1=2,OR(L$1=2038,L$1=2039,L$1=2040)),$E5*1/20,
IF(AND(RIGHT($A5,1)*1=3,L$1&gt;=INDEX('4. Mengen- und Kostenannahmen'!$L:$L,MATCH($B5,'4. Mengen- und Kostenannahmen'!$B:$B,0)),L$1&lt;=INDEX('4. Mengen- und Kostenannahmen'!$M:$M,MATCH($B5,'4. Mengen- und Kostenannahmen'!$B:$B,0))),$E5*(1/(1+INDEX('4. Mengen- und Kostenannahmen'!$M:$M,MATCH($B5,'4. Mengen- und Kostenannahmen'!$B:$B,0))-INDEX('4. Mengen- und Kostenannahmen'!$L:$L,MATCH($B5,'4. Mengen- und Kostenannahmen'!$B:$B,0)))),
IF(AND(RIGHT($A5,1)*1=4,L$1=INDEX('4. Mengen- und Kostenannahmen'!$H:$H,MATCH($B5,'4. Mengen- und Kostenannahmen'!$B:$B,0))),$E5,
IF(AND(RIGHT($A5,1)*1=5,L$1&lt;&gt;2026),$E5,""))))))))</f>
        <v>425000</v>
      </c>
      <c r="M5" s="233">
        <f t="array" ref="M5">IF(RIGHT($A5,1)*1=0,"",
IF(AND(RIGHT($A5,1)*1=1,OR(M$1=2026,M$1=2027)),$E5/2,
IF(AND(RIGHT($A5,1)*1=2,OR(M$1=2028,M$1=2029,M$1=2030)),$E5*1/20,IF(AND(RIGHT($A5,1)*1=2,OR(M$1=2031,M$1=2032,M$1=2033,M$1=2034,M$1=2035,M$1=2036,M$1=2037)),$E5*1/10,IF(AND(RIGHT($A5,1)*1=2,OR(M$1=2038,M$1=2039,M$1=2040)),$E5*1/20,
IF(AND(RIGHT($A5,1)*1=3,M$1&gt;=INDEX('4. Mengen- und Kostenannahmen'!$L:$L,MATCH($B5,'4. Mengen- und Kostenannahmen'!$B:$B,0)),M$1&lt;=INDEX('4. Mengen- und Kostenannahmen'!$M:$M,MATCH($B5,'4. Mengen- und Kostenannahmen'!$B:$B,0))),$E5*(1/(1+INDEX('4. Mengen- und Kostenannahmen'!$M:$M,MATCH($B5,'4. Mengen- und Kostenannahmen'!$B:$B,0))-INDEX('4. Mengen- und Kostenannahmen'!$L:$L,MATCH($B5,'4. Mengen- und Kostenannahmen'!$B:$B,0)))),
IF(AND(RIGHT($A5,1)*1=4,M$1=INDEX('4. Mengen- und Kostenannahmen'!$H:$H,MATCH($B5,'4. Mengen- und Kostenannahmen'!$B:$B,0))),$E5,
IF(AND(RIGHT($A5,1)*1=5,M$1&lt;&gt;2026),$E5,""))))))))</f>
        <v>425000</v>
      </c>
      <c r="N5" s="233">
        <f t="array" ref="N5">IF(RIGHT($A5,1)*1=0,"",
IF(AND(RIGHT($A5,1)*1=1,OR(N$1=2026,N$1=2027)),$E5/2,
IF(AND(RIGHT($A5,1)*1=2,OR(N$1=2028,N$1=2029,N$1=2030)),$E5*1/20,IF(AND(RIGHT($A5,1)*1=2,OR(N$1=2031,N$1=2032,N$1=2033,N$1=2034,N$1=2035,N$1=2036,N$1=2037)),$E5*1/10,IF(AND(RIGHT($A5,1)*1=2,OR(N$1=2038,N$1=2039,N$1=2040)),$E5*1/20,
IF(AND(RIGHT($A5,1)*1=3,N$1&gt;=INDEX('4. Mengen- und Kostenannahmen'!$L:$L,MATCH($B5,'4. Mengen- und Kostenannahmen'!$B:$B,0)),N$1&lt;=INDEX('4. Mengen- und Kostenannahmen'!$M:$M,MATCH($B5,'4. Mengen- und Kostenannahmen'!$B:$B,0))),$E5*(1/(1+INDEX('4. Mengen- und Kostenannahmen'!$M:$M,MATCH($B5,'4. Mengen- und Kostenannahmen'!$B:$B,0))-INDEX('4. Mengen- und Kostenannahmen'!$L:$L,MATCH($B5,'4. Mengen- und Kostenannahmen'!$B:$B,0)))),
IF(AND(RIGHT($A5,1)*1=4,N$1=INDEX('4. Mengen- und Kostenannahmen'!$H:$H,MATCH($B5,'4. Mengen- und Kostenannahmen'!$B:$B,0))),$E5,
IF(AND(RIGHT($A5,1)*1=5,N$1&lt;&gt;2026),$E5,""))))))))</f>
        <v>425000</v>
      </c>
      <c r="O5" s="233">
        <f t="array" ref="O5">IF(RIGHT($A5,1)*1=0,"",
IF(AND(RIGHT($A5,1)*1=1,OR(O$1=2026,O$1=2027)),$E5/2,
IF(AND(RIGHT($A5,1)*1=2,OR(O$1=2028,O$1=2029,O$1=2030)),$E5*1/20,IF(AND(RIGHT($A5,1)*1=2,OR(O$1=2031,O$1=2032,O$1=2033,O$1=2034,O$1=2035,O$1=2036,O$1=2037)),$E5*1/10,IF(AND(RIGHT($A5,1)*1=2,OR(O$1=2038,O$1=2039,O$1=2040)),$E5*1/20,
IF(AND(RIGHT($A5,1)*1=3,O$1&gt;=INDEX('4. Mengen- und Kostenannahmen'!$L:$L,MATCH($B5,'4. Mengen- und Kostenannahmen'!$B:$B,0)),O$1&lt;=INDEX('4. Mengen- und Kostenannahmen'!$M:$M,MATCH($B5,'4. Mengen- und Kostenannahmen'!$B:$B,0))),$E5*(1/(1+INDEX('4. Mengen- und Kostenannahmen'!$M:$M,MATCH($B5,'4. Mengen- und Kostenannahmen'!$B:$B,0))-INDEX('4. Mengen- und Kostenannahmen'!$L:$L,MATCH($B5,'4. Mengen- und Kostenannahmen'!$B:$B,0)))),
IF(AND(RIGHT($A5,1)*1=4,O$1=INDEX('4. Mengen- und Kostenannahmen'!$H:$H,MATCH($B5,'4. Mengen- und Kostenannahmen'!$B:$B,0))),$E5,
IF(AND(RIGHT($A5,1)*1=5,O$1&lt;&gt;2026),$E5,""))))))))</f>
        <v>425000</v>
      </c>
      <c r="P5" s="233">
        <f t="array" ref="P5">IF(RIGHT($A5,1)*1=0,"",
IF(AND(RIGHT($A5,1)*1=1,OR(P$1=2026,P$1=2027)),$E5/2,
IF(AND(RIGHT($A5,1)*1=2,OR(P$1=2028,P$1=2029,P$1=2030)),$E5*1/20,IF(AND(RIGHT($A5,1)*1=2,OR(P$1=2031,P$1=2032,P$1=2033,P$1=2034,P$1=2035,P$1=2036,P$1=2037)),$E5*1/10,IF(AND(RIGHT($A5,1)*1=2,OR(P$1=2038,P$1=2039,P$1=2040)),$E5*1/20,
IF(AND(RIGHT($A5,1)*1=3,P$1&gt;=INDEX('4. Mengen- und Kostenannahmen'!$L:$L,MATCH($B5,'4. Mengen- und Kostenannahmen'!$B:$B,0)),P$1&lt;=INDEX('4. Mengen- und Kostenannahmen'!$M:$M,MATCH($B5,'4. Mengen- und Kostenannahmen'!$B:$B,0))),$E5*(1/(1+INDEX('4. Mengen- und Kostenannahmen'!$M:$M,MATCH($B5,'4. Mengen- und Kostenannahmen'!$B:$B,0))-INDEX('4. Mengen- und Kostenannahmen'!$L:$L,MATCH($B5,'4. Mengen- und Kostenannahmen'!$B:$B,0)))),
IF(AND(RIGHT($A5,1)*1=4,P$1=INDEX('4. Mengen- und Kostenannahmen'!$H:$H,MATCH($B5,'4. Mengen- und Kostenannahmen'!$B:$B,0))),$E5,
IF(AND(RIGHT($A5,1)*1=5,P$1&lt;&gt;2026),$E5,""))))))))</f>
        <v>425000</v>
      </c>
      <c r="Q5" s="233">
        <f t="array" ref="Q5">IF(RIGHT($A5,1)*1=0,"",
IF(AND(RIGHT($A5,1)*1=1,OR(Q$1=2026,Q$1=2027)),$E5/2,
IF(AND(RIGHT($A5,1)*1=2,OR(Q$1=2028,Q$1=2029,Q$1=2030)),$E5*1/20,IF(AND(RIGHT($A5,1)*1=2,OR(Q$1=2031,Q$1=2032,Q$1=2033,Q$1=2034,Q$1=2035,Q$1=2036,Q$1=2037)),$E5*1/10,IF(AND(RIGHT($A5,1)*1=2,OR(Q$1=2038,Q$1=2039,Q$1=2040)),$E5*1/20,
IF(AND(RIGHT($A5,1)*1=3,Q$1&gt;=INDEX('4. Mengen- und Kostenannahmen'!$L:$L,MATCH($B5,'4. Mengen- und Kostenannahmen'!$B:$B,0)),Q$1&lt;=INDEX('4. Mengen- und Kostenannahmen'!$M:$M,MATCH($B5,'4. Mengen- und Kostenannahmen'!$B:$B,0))),$E5*(1/(1+INDEX('4. Mengen- und Kostenannahmen'!$M:$M,MATCH($B5,'4. Mengen- und Kostenannahmen'!$B:$B,0))-INDEX('4. Mengen- und Kostenannahmen'!$L:$L,MATCH($B5,'4. Mengen- und Kostenannahmen'!$B:$B,0)))),
IF(AND(RIGHT($A5,1)*1=4,Q$1=INDEX('4. Mengen- und Kostenannahmen'!$H:$H,MATCH($B5,'4. Mengen- und Kostenannahmen'!$B:$B,0))),$E5,
IF(AND(RIGHT($A5,1)*1=5,Q$1&lt;&gt;2026),$E5,""))))))))</f>
        <v>425000</v>
      </c>
      <c r="R5" s="233">
        <f t="array" ref="R5">IF(RIGHT($A5,1)*1=0,"",
IF(AND(RIGHT($A5,1)*1=1,OR(R$1=2026,R$1=2027)),$E5/2,
IF(AND(RIGHT($A5,1)*1=2,OR(R$1=2028,R$1=2029,R$1=2030)),$E5*1/20,IF(AND(RIGHT($A5,1)*1=2,OR(R$1=2031,R$1=2032,R$1=2033,R$1=2034,R$1=2035,R$1=2036,R$1=2037)),$E5*1/10,IF(AND(RIGHT($A5,1)*1=2,OR(R$1=2038,R$1=2039,R$1=2040)),$E5*1/20,
IF(AND(RIGHT($A5,1)*1=3,R$1&gt;=INDEX('4. Mengen- und Kostenannahmen'!$L:$L,MATCH($B5,'4. Mengen- und Kostenannahmen'!$B:$B,0)),R$1&lt;=INDEX('4. Mengen- und Kostenannahmen'!$M:$M,MATCH($B5,'4. Mengen- und Kostenannahmen'!$B:$B,0))),$E5*(1/(1+INDEX('4. Mengen- und Kostenannahmen'!$M:$M,MATCH($B5,'4. Mengen- und Kostenannahmen'!$B:$B,0))-INDEX('4. Mengen- und Kostenannahmen'!$L:$L,MATCH($B5,'4. Mengen- und Kostenannahmen'!$B:$B,0)))),
IF(AND(RIGHT($A5,1)*1=4,R$1=INDEX('4. Mengen- und Kostenannahmen'!$H:$H,MATCH($B5,'4. Mengen- und Kostenannahmen'!$B:$B,0))),$E5,
IF(AND(RIGHT($A5,1)*1=5,R$1&lt;&gt;2026),$E5,""))))))))</f>
        <v>212500</v>
      </c>
      <c r="S5" s="233">
        <f t="array" ref="S5">IF(RIGHT($A5,1)*1=0,"",
IF(AND(RIGHT($A5,1)*1=1,OR(S$1=2026,S$1=2027)),$E5/2,
IF(AND(RIGHT($A5,1)*1=2,OR(S$1=2028,S$1=2029,S$1=2030)),$E5*1/20,IF(AND(RIGHT($A5,1)*1=2,OR(S$1=2031,S$1=2032,S$1=2033,S$1=2034,S$1=2035,S$1=2036,S$1=2037)),$E5*1/10,IF(AND(RIGHT($A5,1)*1=2,OR(S$1=2038,S$1=2039,S$1=2040)),$E5*1/20,
IF(AND(RIGHT($A5,1)*1=3,S$1&gt;=INDEX('4. Mengen- und Kostenannahmen'!$L:$L,MATCH($B5,'4. Mengen- und Kostenannahmen'!$B:$B,0)),S$1&lt;=INDEX('4. Mengen- und Kostenannahmen'!$M:$M,MATCH($B5,'4. Mengen- und Kostenannahmen'!$B:$B,0))),$E5*(1/(1+INDEX('4. Mengen- und Kostenannahmen'!$M:$M,MATCH($B5,'4. Mengen- und Kostenannahmen'!$B:$B,0))-INDEX('4. Mengen- und Kostenannahmen'!$L:$L,MATCH($B5,'4. Mengen- und Kostenannahmen'!$B:$B,0)))),
IF(AND(RIGHT($A5,1)*1=4,S$1=INDEX('4. Mengen- und Kostenannahmen'!$H:$H,MATCH($B5,'4. Mengen- und Kostenannahmen'!$B:$B,0))),$E5,
IF(AND(RIGHT($A5,1)*1=5,S$1&lt;&gt;2026),$E5,""))))))))</f>
        <v>212500</v>
      </c>
      <c r="T5" s="233">
        <f t="array" ref="T5">IF(RIGHT($A5,1)*1=0,"",
IF(AND(RIGHT($A5,1)*1=1,OR(T$1=2026,T$1=2027)),$E5/2,
IF(AND(RIGHT($A5,1)*1=2,OR(T$1=2028,T$1=2029,T$1=2030)),$E5*1/20,IF(AND(RIGHT($A5,1)*1=2,OR(T$1=2031,T$1=2032,T$1=2033,T$1=2034,T$1=2035,T$1=2036,T$1=2037)),$E5*1/10,IF(AND(RIGHT($A5,1)*1=2,OR(T$1=2038,T$1=2039,T$1=2040)),$E5*1/20,
IF(AND(RIGHT($A5,1)*1=3,T$1&gt;=INDEX('4. Mengen- und Kostenannahmen'!$L:$L,MATCH($B5,'4. Mengen- und Kostenannahmen'!$B:$B,0)),T$1&lt;=INDEX('4. Mengen- und Kostenannahmen'!$M:$M,MATCH($B5,'4. Mengen- und Kostenannahmen'!$B:$B,0))),$E5*(1/(1+INDEX('4. Mengen- und Kostenannahmen'!$M:$M,MATCH($B5,'4. Mengen- und Kostenannahmen'!$B:$B,0))-INDEX('4. Mengen- und Kostenannahmen'!$L:$L,MATCH($B5,'4. Mengen- und Kostenannahmen'!$B:$B,0)))),
IF(AND(RIGHT($A5,1)*1=4,T$1=INDEX('4. Mengen- und Kostenannahmen'!$H:$H,MATCH($B5,'4. Mengen- und Kostenannahmen'!$B:$B,0))),$E5,
IF(AND(RIGHT($A5,1)*1=5,T$1&lt;&gt;2026),$E5,""))))))))</f>
        <v>212500</v>
      </c>
    </row>
    <row r="6" ht="12.75" customHeight="1">
      <c r="A6" s="230" t="str">
        <f t="array" ref="A6">INDEX('4. Mengen- und Kostenannahmen'!$A:$A,MATCH(B6,'4. Mengen- und Kostenannahmen'!B:B,0))</f>
        <v>5.2</v>
      </c>
      <c r="B6" s="231">
        <f>'4. Mengen- und Kostenannahmen'!B7</f>
        <v>5</v>
      </c>
      <c r="C6" s="231" t="str">
        <f t="array" ref="C6">IF(RIGHT($A6,1)*1&lt;&gt;0,INDEX('4. Mengen- und Kostenannahmen'!D:D,MATCH($B6,'4. Mengen- und Kostenannahmen'!$B:$B,0)),"")</f>
        <v>Hitzeviertel bestimmen</v>
      </c>
      <c r="D6" s="231" t="str">
        <f t="array" ref="D6">IF(RIGHT($A6,1)*1&lt;&gt;0,INDEX('4. Mengen- und Kostenannahmen'!E:E,MATCH($B6,'4. Mengen- und Kostenannahmen'!$B:$B,0)),"")</f>
        <v>Beteiligung Betroffene zu Planungsvarianten; Beschluss BVV etc.</v>
      </c>
      <c r="E6" s="232">
        <f t="array" ref="E6">IF(C6&lt;&gt;"",INDEX('4. Mengen- und Kostenannahmen'!X:X,MATCH($B6,'4. Mengen- und Kostenannahmen'!B:B,0))*INDEX('4. Mengen- und Kostenannahmen'!AC:AC,MATCH($B6,'4. Mengen- und Kostenannahmen'!B:B,0)),"")</f>
        <v>2040000</v>
      </c>
      <c r="F6" s="233" t="str">
        <f t="array" ref="F6">IF(RIGHT($A6,1)*1=0,"",
IF(AND(RIGHT($A6,1)*1=1,OR(F$1=2026,F$1=2027)),$E6/2,
IF(AND(RIGHT($A6,1)*1=2,OR(F$1=2028,F$1=2029,F$1=2030)),$E6*1/20,IF(AND(RIGHT($A6,1)*1=2,OR(F$1=2031,F$1=2032,F$1=2033,F$1=2034,F$1=2035,F$1=2036,F$1=2037)),$E6*1/10,IF(AND(RIGHT($A6,1)*1=2,OR(F$1=2038,F$1=2039,F$1=2040)),$E6*1/20,
IF(AND(RIGHT($A6,1)*1=3,F$1&gt;=INDEX('4. Mengen- und Kostenannahmen'!$L:$L,MATCH($B6,'4. Mengen- und Kostenannahmen'!$B:$B,0)),F$1&lt;=INDEX('4. Mengen- und Kostenannahmen'!$M:$M,MATCH($B6,'4. Mengen- und Kostenannahmen'!$B:$B,0))),$E6*(1/(1+INDEX('4. Mengen- und Kostenannahmen'!$M:$M,MATCH($B6,'4. Mengen- und Kostenannahmen'!$B:$B,0))-INDEX('4. Mengen- und Kostenannahmen'!$L:$L,MATCH($B6,'4. Mengen- und Kostenannahmen'!$B:$B,0)))),
IF(AND(RIGHT($A6,1)*1=4,F$1=INDEX('4. Mengen- und Kostenannahmen'!$H:$H,MATCH($B6,'4. Mengen- und Kostenannahmen'!$B:$B,0))),$E6,
IF(AND(RIGHT($A6,1)*1=5,F$1&lt;&gt;2026),$E6,""))))))))</f>
        <v/>
      </c>
      <c r="G6" s="233" t="str">
        <f t="array" ref="G6">IF(RIGHT($A6,1)*1=0,"",
IF(AND(RIGHT($A6,1)*1=1,OR(G$1=2026,G$1=2027)),$E6/2,
IF(AND(RIGHT($A6,1)*1=2,OR(G$1=2028,G$1=2029,G$1=2030)),$E6*1/20,IF(AND(RIGHT($A6,1)*1=2,OR(G$1=2031,G$1=2032,G$1=2033,G$1=2034,G$1=2035,G$1=2036,G$1=2037)),$E6*1/10,IF(AND(RIGHT($A6,1)*1=2,OR(G$1=2038,G$1=2039,G$1=2040)),$E6*1/20,
IF(AND(RIGHT($A6,1)*1=3,G$1&gt;=INDEX('4. Mengen- und Kostenannahmen'!$L:$L,MATCH($B6,'4. Mengen- und Kostenannahmen'!$B:$B,0)),G$1&lt;=INDEX('4. Mengen- und Kostenannahmen'!$M:$M,MATCH($B6,'4. Mengen- und Kostenannahmen'!$B:$B,0))),$E6*(1/(1+INDEX('4. Mengen- und Kostenannahmen'!$M:$M,MATCH($B6,'4. Mengen- und Kostenannahmen'!$B:$B,0))-INDEX('4. Mengen- und Kostenannahmen'!$L:$L,MATCH($B6,'4. Mengen- und Kostenannahmen'!$B:$B,0)))),
IF(AND(RIGHT($A6,1)*1=4,G$1=INDEX('4. Mengen- und Kostenannahmen'!$H:$H,MATCH($B6,'4. Mengen- und Kostenannahmen'!$B:$B,0))),$E6,
IF(AND(RIGHT($A6,1)*1=5,G$1&lt;&gt;2026),$E6,""))))))))</f>
        <v/>
      </c>
      <c r="H6" s="233">
        <f t="array" ref="H6">IF(RIGHT($A6,1)*1=0,"",
IF(AND(RIGHT($A6,1)*1=1,OR(H$1=2026,H$1=2027)),$E6/2,
IF(AND(RIGHT($A6,1)*1=2,OR(H$1=2028,H$1=2029,H$1=2030)),$E6*1/20,IF(AND(RIGHT($A6,1)*1=2,OR(H$1=2031,H$1=2032,H$1=2033,H$1=2034,H$1=2035,H$1=2036,H$1=2037)),$E6*1/10,IF(AND(RIGHT($A6,1)*1=2,OR(H$1=2038,H$1=2039,H$1=2040)),$E6*1/20,
IF(AND(RIGHT($A6,1)*1=3,H$1&gt;=INDEX('4. Mengen- und Kostenannahmen'!$L:$L,MATCH($B6,'4. Mengen- und Kostenannahmen'!$B:$B,0)),H$1&lt;=INDEX('4. Mengen- und Kostenannahmen'!$M:$M,MATCH($B6,'4. Mengen- und Kostenannahmen'!$B:$B,0))),$E6*(1/(1+INDEX('4. Mengen- und Kostenannahmen'!$M:$M,MATCH($B6,'4. Mengen- und Kostenannahmen'!$B:$B,0))-INDEX('4. Mengen- und Kostenannahmen'!$L:$L,MATCH($B6,'4. Mengen- und Kostenannahmen'!$B:$B,0)))),
IF(AND(RIGHT($A6,1)*1=4,H$1=INDEX('4. Mengen- und Kostenannahmen'!$H:$H,MATCH($B6,'4. Mengen- und Kostenannahmen'!$B:$B,0))),$E6,
IF(AND(RIGHT($A6,1)*1=5,H$1&lt;&gt;2026),$E6,""))))))))</f>
        <v>102000</v>
      </c>
      <c r="I6" s="233">
        <f t="array" ref="I6">IF(RIGHT($A6,1)*1=0,"",
IF(AND(RIGHT($A6,1)*1=1,OR(I$1=2026,I$1=2027)),$E6/2,
IF(AND(RIGHT($A6,1)*1=2,OR(I$1=2028,I$1=2029,I$1=2030)),$E6*1/20,IF(AND(RIGHT($A6,1)*1=2,OR(I$1=2031,I$1=2032,I$1=2033,I$1=2034,I$1=2035,I$1=2036,I$1=2037)),$E6*1/10,IF(AND(RIGHT($A6,1)*1=2,OR(I$1=2038,I$1=2039,I$1=2040)),$E6*1/20,
IF(AND(RIGHT($A6,1)*1=3,I$1&gt;=INDEX('4. Mengen- und Kostenannahmen'!$L:$L,MATCH($B6,'4. Mengen- und Kostenannahmen'!$B:$B,0)),I$1&lt;=INDEX('4. Mengen- und Kostenannahmen'!$M:$M,MATCH($B6,'4. Mengen- und Kostenannahmen'!$B:$B,0))),$E6*(1/(1+INDEX('4. Mengen- und Kostenannahmen'!$M:$M,MATCH($B6,'4. Mengen- und Kostenannahmen'!$B:$B,0))-INDEX('4. Mengen- und Kostenannahmen'!$L:$L,MATCH($B6,'4. Mengen- und Kostenannahmen'!$B:$B,0)))),
IF(AND(RIGHT($A6,1)*1=4,I$1=INDEX('4. Mengen- und Kostenannahmen'!$H:$H,MATCH($B6,'4. Mengen- und Kostenannahmen'!$B:$B,0))),$E6,
IF(AND(RIGHT($A6,1)*1=5,I$1&lt;&gt;2026),$E6,""))))))))</f>
        <v>102000</v>
      </c>
      <c r="J6" s="233">
        <f t="array" ref="J6">IF(RIGHT($A6,1)*1=0,"",
IF(AND(RIGHT($A6,1)*1=1,OR(J$1=2026,J$1=2027)),$E6/2,
IF(AND(RIGHT($A6,1)*1=2,OR(J$1=2028,J$1=2029,J$1=2030)),$E6*1/20,IF(AND(RIGHT($A6,1)*1=2,OR(J$1=2031,J$1=2032,J$1=2033,J$1=2034,J$1=2035,J$1=2036,J$1=2037)),$E6*1/10,IF(AND(RIGHT($A6,1)*1=2,OR(J$1=2038,J$1=2039,J$1=2040)),$E6*1/20,
IF(AND(RIGHT($A6,1)*1=3,J$1&gt;=INDEX('4. Mengen- und Kostenannahmen'!$L:$L,MATCH($B6,'4. Mengen- und Kostenannahmen'!$B:$B,0)),J$1&lt;=INDEX('4. Mengen- und Kostenannahmen'!$M:$M,MATCH($B6,'4. Mengen- und Kostenannahmen'!$B:$B,0))),$E6*(1/(1+INDEX('4. Mengen- und Kostenannahmen'!$M:$M,MATCH($B6,'4. Mengen- und Kostenannahmen'!$B:$B,0))-INDEX('4. Mengen- und Kostenannahmen'!$L:$L,MATCH($B6,'4. Mengen- und Kostenannahmen'!$B:$B,0)))),
IF(AND(RIGHT($A6,1)*1=4,J$1=INDEX('4. Mengen- und Kostenannahmen'!$H:$H,MATCH($B6,'4. Mengen- und Kostenannahmen'!$B:$B,0))),$E6,
IF(AND(RIGHT($A6,1)*1=5,J$1&lt;&gt;2026),$E6,""))))))))</f>
        <v>102000</v>
      </c>
      <c r="K6" s="233">
        <f t="array" ref="K6">IF(RIGHT($A6,1)*1=0,"",
IF(AND(RIGHT($A6,1)*1=1,OR(K$1=2026,K$1=2027)),$E6/2,
IF(AND(RIGHT($A6,1)*1=2,OR(K$1=2028,K$1=2029,K$1=2030)),$E6*1/20,IF(AND(RIGHT($A6,1)*1=2,OR(K$1=2031,K$1=2032,K$1=2033,K$1=2034,K$1=2035,K$1=2036,K$1=2037)),$E6*1/10,IF(AND(RIGHT($A6,1)*1=2,OR(K$1=2038,K$1=2039,K$1=2040)),$E6*1/20,
IF(AND(RIGHT($A6,1)*1=3,K$1&gt;=INDEX('4. Mengen- und Kostenannahmen'!$L:$L,MATCH($B6,'4. Mengen- und Kostenannahmen'!$B:$B,0)),K$1&lt;=INDEX('4. Mengen- und Kostenannahmen'!$M:$M,MATCH($B6,'4. Mengen- und Kostenannahmen'!$B:$B,0))),$E6*(1/(1+INDEX('4. Mengen- und Kostenannahmen'!$M:$M,MATCH($B6,'4. Mengen- und Kostenannahmen'!$B:$B,0))-INDEX('4. Mengen- und Kostenannahmen'!$L:$L,MATCH($B6,'4. Mengen- und Kostenannahmen'!$B:$B,0)))),
IF(AND(RIGHT($A6,1)*1=4,K$1=INDEX('4. Mengen- und Kostenannahmen'!$H:$H,MATCH($B6,'4. Mengen- und Kostenannahmen'!$B:$B,0))),$E6,
IF(AND(RIGHT($A6,1)*1=5,K$1&lt;&gt;2026),$E6,""))))))))</f>
        <v>204000</v>
      </c>
      <c r="L6" s="233">
        <f t="array" ref="L6">IF(RIGHT($A6,1)*1=0,"",
IF(AND(RIGHT($A6,1)*1=1,OR(L$1=2026,L$1=2027)),$E6/2,
IF(AND(RIGHT($A6,1)*1=2,OR(L$1=2028,L$1=2029,L$1=2030)),$E6*1/20,IF(AND(RIGHT($A6,1)*1=2,OR(L$1=2031,L$1=2032,L$1=2033,L$1=2034,L$1=2035,L$1=2036,L$1=2037)),$E6*1/10,IF(AND(RIGHT($A6,1)*1=2,OR(L$1=2038,L$1=2039,L$1=2040)),$E6*1/20,
IF(AND(RIGHT($A6,1)*1=3,L$1&gt;=INDEX('4. Mengen- und Kostenannahmen'!$L:$L,MATCH($B6,'4. Mengen- und Kostenannahmen'!$B:$B,0)),L$1&lt;=INDEX('4. Mengen- und Kostenannahmen'!$M:$M,MATCH($B6,'4. Mengen- und Kostenannahmen'!$B:$B,0))),$E6*(1/(1+INDEX('4. Mengen- und Kostenannahmen'!$M:$M,MATCH($B6,'4. Mengen- und Kostenannahmen'!$B:$B,0))-INDEX('4. Mengen- und Kostenannahmen'!$L:$L,MATCH($B6,'4. Mengen- und Kostenannahmen'!$B:$B,0)))),
IF(AND(RIGHT($A6,1)*1=4,L$1=INDEX('4. Mengen- und Kostenannahmen'!$H:$H,MATCH($B6,'4. Mengen- und Kostenannahmen'!$B:$B,0))),$E6,
IF(AND(RIGHT($A6,1)*1=5,L$1&lt;&gt;2026),$E6,""))))))))</f>
        <v>204000</v>
      </c>
      <c r="M6" s="233">
        <f t="array" ref="M6">IF(RIGHT($A6,1)*1=0,"",
IF(AND(RIGHT($A6,1)*1=1,OR(M$1=2026,M$1=2027)),$E6/2,
IF(AND(RIGHT($A6,1)*1=2,OR(M$1=2028,M$1=2029,M$1=2030)),$E6*1/20,IF(AND(RIGHT($A6,1)*1=2,OR(M$1=2031,M$1=2032,M$1=2033,M$1=2034,M$1=2035,M$1=2036,M$1=2037)),$E6*1/10,IF(AND(RIGHT($A6,1)*1=2,OR(M$1=2038,M$1=2039,M$1=2040)),$E6*1/20,
IF(AND(RIGHT($A6,1)*1=3,M$1&gt;=INDEX('4. Mengen- und Kostenannahmen'!$L:$L,MATCH($B6,'4. Mengen- und Kostenannahmen'!$B:$B,0)),M$1&lt;=INDEX('4. Mengen- und Kostenannahmen'!$M:$M,MATCH($B6,'4. Mengen- und Kostenannahmen'!$B:$B,0))),$E6*(1/(1+INDEX('4. Mengen- und Kostenannahmen'!$M:$M,MATCH($B6,'4. Mengen- und Kostenannahmen'!$B:$B,0))-INDEX('4. Mengen- und Kostenannahmen'!$L:$L,MATCH($B6,'4. Mengen- und Kostenannahmen'!$B:$B,0)))),
IF(AND(RIGHT($A6,1)*1=4,M$1=INDEX('4. Mengen- und Kostenannahmen'!$H:$H,MATCH($B6,'4. Mengen- und Kostenannahmen'!$B:$B,0))),$E6,
IF(AND(RIGHT($A6,1)*1=5,M$1&lt;&gt;2026),$E6,""))))))))</f>
        <v>204000</v>
      </c>
      <c r="N6" s="233">
        <f t="array" ref="N6">IF(RIGHT($A6,1)*1=0,"",
IF(AND(RIGHT($A6,1)*1=1,OR(N$1=2026,N$1=2027)),$E6/2,
IF(AND(RIGHT($A6,1)*1=2,OR(N$1=2028,N$1=2029,N$1=2030)),$E6*1/20,IF(AND(RIGHT($A6,1)*1=2,OR(N$1=2031,N$1=2032,N$1=2033,N$1=2034,N$1=2035,N$1=2036,N$1=2037)),$E6*1/10,IF(AND(RIGHT($A6,1)*1=2,OR(N$1=2038,N$1=2039,N$1=2040)),$E6*1/20,
IF(AND(RIGHT($A6,1)*1=3,N$1&gt;=INDEX('4. Mengen- und Kostenannahmen'!$L:$L,MATCH($B6,'4. Mengen- und Kostenannahmen'!$B:$B,0)),N$1&lt;=INDEX('4. Mengen- und Kostenannahmen'!$M:$M,MATCH($B6,'4. Mengen- und Kostenannahmen'!$B:$B,0))),$E6*(1/(1+INDEX('4. Mengen- und Kostenannahmen'!$M:$M,MATCH($B6,'4. Mengen- und Kostenannahmen'!$B:$B,0))-INDEX('4. Mengen- und Kostenannahmen'!$L:$L,MATCH($B6,'4. Mengen- und Kostenannahmen'!$B:$B,0)))),
IF(AND(RIGHT($A6,1)*1=4,N$1=INDEX('4. Mengen- und Kostenannahmen'!$H:$H,MATCH($B6,'4. Mengen- und Kostenannahmen'!$B:$B,0))),$E6,
IF(AND(RIGHT($A6,1)*1=5,N$1&lt;&gt;2026),$E6,""))))))))</f>
        <v>204000</v>
      </c>
      <c r="O6" s="233">
        <f t="array" ref="O6">IF(RIGHT($A6,1)*1=0,"",
IF(AND(RIGHT($A6,1)*1=1,OR(O$1=2026,O$1=2027)),$E6/2,
IF(AND(RIGHT($A6,1)*1=2,OR(O$1=2028,O$1=2029,O$1=2030)),$E6*1/20,IF(AND(RIGHT($A6,1)*1=2,OR(O$1=2031,O$1=2032,O$1=2033,O$1=2034,O$1=2035,O$1=2036,O$1=2037)),$E6*1/10,IF(AND(RIGHT($A6,1)*1=2,OR(O$1=2038,O$1=2039,O$1=2040)),$E6*1/20,
IF(AND(RIGHT($A6,1)*1=3,O$1&gt;=INDEX('4. Mengen- und Kostenannahmen'!$L:$L,MATCH($B6,'4. Mengen- und Kostenannahmen'!$B:$B,0)),O$1&lt;=INDEX('4. Mengen- und Kostenannahmen'!$M:$M,MATCH($B6,'4. Mengen- und Kostenannahmen'!$B:$B,0))),$E6*(1/(1+INDEX('4. Mengen- und Kostenannahmen'!$M:$M,MATCH($B6,'4. Mengen- und Kostenannahmen'!$B:$B,0))-INDEX('4. Mengen- und Kostenannahmen'!$L:$L,MATCH($B6,'4. Mengen- und Kostenannahmen'!$B:$B,0)))),
IF(AND(RIGHT($A6,1)*1=4,O$1=INDEX('4. Mengen- und Kostenannahmen'!$H:$H,MATCH($B6,'4. Mengen- und Kostenannahmen'!$B:$B,0))),$E6,
IF(AND(RIGHT($A6,1)*1=5,O$1&lt;&gt;2026),$E6,""))))))))</f>
        <v>204000</v>
      </c>
      <c r="P6" s="233">
        <f t="array" ref="P6">IF(RIGHT($A6,1)*1=0,"",
IF(AND(RIGHT($A6,1)*1=1,OR(P$1=2026,P$1=2027)),$E6/2,
IF(AND(RIGHT($A6,1)*1=2,OR(P$1=2028,P$1=2029,P$1=2030)),$E6*1/20,IF(AND(RIGHT($A6,1)*1=2,OR(P$1=2031,P$1=2032,P$1=2033,P$1=2034,P$1=2035,P$1=2036,P$1=2037)),$E6*1/10,IF(AND(RIGHT($A6,1)*1=2,OR(P$1=2038,P$1=2039,P$1=2040)),$E6*1/20,
IF(AND(RIGHT($A6,1)*1=3,P$1&gt;=INDEX('4. Mengen- und Kostenannahmen'!$L:$L,MATCH($B6,'4. Mengen- und Kostenannahmen'!$B:$B,0)),P$1&lt;=INDEX('4. Mengen- und Kostenannahmen'!$M:$M,MATCH($B6,'4. Mengen- und Kostenannahmen'!$B:$B,0))),$E6*(1/(1+INDEX('4. Mengen- und Kostenannahmen'!$M:$M,MATCH($B6,'4. Mengen- und Kostenannahmen'!$B:$B,0))-INDEX('4. Mengen- und Kostenannahmen'!$L:$L,MATCH($B6,'4. Mengen- und Kostenannahmen'!$B:$B,0)))),
IF(AND(RIGHT($A6,1)*1=4,P$1=INDEX('4. Mengen- und Kostenannahmen'!$H:$H,MATCH($B6,'4. Mengen- und Kostenannahmen'!$B:$B,0))),$E6,
IF(AND(RIGHT($A6,1)*1=5,P$1&lt;&gt;2026),$E6,""))))))))</f>
        <v>204000</v>
      </c>
      <c r="Q6" s="233">
        <f t="array" ref="Q6">IF(RIGHT($A6,1)*1=0,"",
IF(AND(RIGHT($A6,1)*1=1,OR(Q$1=2026,Q$1=2027)),$E6/2,
IF(AND(RIGHT($A6,1)*1=2,OR(Q$1=2028,Q$1=2029,Q$1=2030)),$E6*1/20,IF(AND(RIGHT($A6,1)*1=2,OR(Q$1=2031,Q$1=2032,Q$1=2033,Q$1=2034,Q$1=2035,Q$1=2036,Q$1=2037)),$E6*1/10,IF(AND(RIGHT($A6,1)*1=2,OR(Q$1=2038,Q$1=2039,Q$1=2040)),$E6*1/20,
IF(AND(RIGHT($A6,1)*1=3,Q$1&gt;=INDEX('4. Mengen- und Kostenannahmen'!$L:$L,MATCH($B6,'4. Mengen- und Kostenannahmen'!$B:$B,0)),Q$1&lt;=INDEX('4. Mengen- und Kostenannahmen'!$M:$M,MATCH($B6,'4. Mengen- und Kostenannahmen'!$B:$B,0))),$E6*(1/(1+INDEX('4. Mengen- und Kostenannahmen'!$M:$M,MATCH($B6,'4. Mengen- und Kostenannahmen'!$B:$B,0))-INDEX('4. Mengen- und Kostenannahmen'!$L:$L,MATCH($B6,'4. Mengen- und Kostenannahmen'!$B:$B,0)))),
IF(AND(RIGHT($A6,1)*1=4,Q$1=INDEX('4. Mengen- und Kostenannahmen'!$H:$H,MATCH($B6,'4. Mengen- und Kostenannahmen'!$B:$B,0))),$E6,
IF(AND(RIGHT($A6,1)*1=5,Q$1&lt;&gt;2026),$E6,""))))))))</f>
        <v>204000</v>
      </c>
      <c r="R6" s="233">
        <f t="array" ref="R6">IF(RIGHT($A6,1)*1=0,"",
IF(AND(RIGHT($A6,1)*1=1,OR(R$1=2026,R$1=2027)),$E6/2,
IF(AND(RIGHT($A6,1)*1=2,OR(R$1=2028,R$1=2029,R$1=2030)),$E6*1/20,IF(AND(RIGHT($A6,1)*1=2,OR(R$1=2031,R$1=2032,R$1=2033,R$1=2034,R$1=2035,R$1=2036,R$1=2037)),$E6*1/10,IF(AND(RIGHT($A6,1)*1=2,OR(R$1=2038,R$1=2039,R$1=2040)),$E6*1/20,
IF(AND(RIGHT($A6,1)*1=3,R$1&gt;=INDEX('4. Mengen- und Kostenannahmen'!$L:$L,MATCH($B6,'4. Mengen- und Kostenannahmen'!$B:$B,0)),R$1&lt;=INDEX('4. Mengen- und Kostenannahmen'!$M:$M,MATCH($B6,'4. Mengen- und Kostenannahmen'!$B:$B,0))),$E6*(1/(1+INDEX('4. Mengen- und Kostenannahmen'!$M:$M,MATCH($B6,'4. Mengen- und Kostenannahmen'!$B:$B,0))-INDEX('4. Mengen- und Kostenannahmen'!$L:$L,MATCH($B6,'4. Mengen- und Kostenannahmen'!$B:$B,0)))),
IF(AND(RIGHT($A6,1)*1=4,R$1=INDEX('4. Mengen- und Kostenannahmen'!$H:$H,MATCH($B6,'4. Mengen- und Kostenannahmen'!$B:$B,0))),$E6,
IF(AND(RIGHT($A6,1)*1=5,R$1&lt;&gt;2026),$E6,""))))))))</f>
        <v>102000</v>
      </c>
      <c r="S6" s="233">
        <f t="array" ref="S6">IF(RIGHT($A6,1)*1=0,"",
IF(AND(RIGHT($A6,1)*1=1,OR(S$1=2026,S$1=2027)),$E6/2,
IF(AND(RIGHT($A6,1)*1=2,OR(S$1=2028,S$1=2029,S$1=2030)),$E6*1/20,IF(AND(RIGHT($A6,1)*1=2,OR(S$1=2031,S$1=2032,S$1=2033,S$1=2034,S$1=2035,S$1=2036,S$1=2037)),$E6*1/10,IF(AND(RIGHT($A6,1)*1=2,OR(S$1=2038,S$1=2039,S$1=2040)),$E6*1/20,
IF(AND(RIGHT($A6,1)*1=3,S$1&gt;=INDEX('4. Mengen- und Kostenannahmen'!$L:$L,MATCH($B6,'4. Mengen- und Kostenannahmen'!$B:$B,0)),S$1&lt;=INDEX('4. Mengen- und Kostenannahmen'!$M:$M,MATCH($B6,'4. Mengen- und Kostenannahmen'!$B:$B,0))),$E6*(1/(1+INDEX('4. Mengen- und Kostenannahmen'!$M:$M,MATCH($B6,'4. Mengen- und Kostenannahmen'!$B:$B,0))-INDEX('4. Mengen- und Kostenannahmen'!$L:$L,MATCH($B6,'4. Mengen- und Kostenannahmen'!$B:$B,0)))),
IF(AND(RIGHT($A6,1)*1=4,S$1=INDEX('4. Mengen- und Kostenannahmen'!$H:$H,MATCH($B6,'4. Mengen- und Kostenannahmen'!$B:$B,0))),$E6,
IF(AND(RIGHT($A6,1)*1=5,S$1&lt;&gt;2026),$E6,""))))))))</f>
        <v>102000</v>
      </c>
      <c r="T6" s="233">
        <f t="array" ref="T6">IF(RIGHT($A6,1)*1=0,"",
IF(AND(RIGHT($A6,1)*1=1,OR(T$1=2026,T$1=2027)),$E6/2,
IF(AND(RIGHT($A6,1)*1=2,OR(T$1=2028,T$1=2029,T$1=2030)),$E6*1/20,IF(AND(RIGHT($A6,1)*1=2,OR(T$1=2031,T$1=2032,T$1=2033,T$1=2034,T$1=2035,T$1=2036,T$1=2037)),$E6*1/10,IF(AND(RIGHT($A6,1)*1=2,OR(T$1=2038,T$1=2039,T$1=2040)),$E6*1/20,
IF(AND(RIGHT($A6,1)*1=3,T$1&gt;=INDEX('4. Mengen- und Kostenannahmen'!$L:$L,MATCH($B6,'4. Mengen- und Kostenannahmen'!$B:$B,0)),T$1&lt;=INDEX('4. Mengen- und Kostenannahmen'!$M:$M,MATCH($B6,'4. Mengen- und Kostenannahmen'!$B:$B,0))),$E6*(1/(1+INDEX('4. Mengen- und Kostenannahmen'!$M:$M,MATCH($B6,'4. Mengen- und Kostenannahmen'!$B:$B,0))-INDEX('4. Mengen- und Kostenannahmen'!$L:$L,MATCH($B6,'4. Mengen- und Kostenannahmen'!$B:$B,0)))),
IF(AND(RIGHT($A6,1)*1=4,T$1=INDEX('4. Mengen- und Kostenannahmen'!$H:$H,MATCH($B6,'4. Mengen- und Kostenannahmen'!$B:$B,0))),$E6,
IF(AND(RIGHT($A6,1)*1=5,T$1&lt;&gt;2026),$E6,""))))))))</f>
        <v>102000</v>
      </c>
    </row>
    <row r="7" ht="12.75" customHeight="1">
      <c r="A7" s="230" t="str">
        <f t="array" ref="A7">INDEX('4. Mengen- und Kostenannahmen'!$A:$A,MATCH(B7,'4. Mengen- und Kostenannahmen'!B:B,0))</f>
        <v>6.2</v>
      </c>
      <c r="B7" s="231">
        <f>'4. Mengen- und Kostenannahmen'!B8</f>
        <v>6</v>
      </c>
      <c r="C7" s="231" t="str">
        <f t="array" ref="C7">IF(RIGHT($A7,1)*1&lt;&gt;0,INDEX('4. Mengen- und Kostenannahmen'!D:D,MATCH($B7,'4. Mengen- und Kostenannahmen'!$B:$B,0)),"")</f>
        <v>Bäume pflanzen</v>
      </c>
      <c r="D7" s="231" t="str">
        <f t="array" ref="D7">IF(RIGHT($A7,1)*1&lt;&gt;0,INDEX('4. Mengen- und Kostenannahmen'!E:E,MATCH($B7,'4. Mengen- und Kostenannahmen'!$B:$B,0)),"")</f>
        <v>alle 15 m ein Straßenbaum</v>
      </c>
      <c r="E7" s="232">
        <f t="array" ref="E7">IF(C7&lt;&gt;"",INDEX('4. Mengen- und Kostenannahmen'!X:X,MATCH($B7,'4. Mengen- und Kostenannahmen'!B:B,0))*INDEX('4. Mengen- und Kostenannahmen'!AC:AC,MATCH($B7,'4. Mengen- und Kostenannahmen'!B:B,0)),"")</f>
        <v>288000000</v>
      </c>
      <c r="F7" s="233" t="str">
        <f t="array" ref="F7">IF(RIGHT($A7,1)*1=0,"",
IF(AND(RIGHT($A7,1)*1=1,OR(F$1=2026,F$1=2027)),$E7/2,
IF(AND(RIGHT($A7,1)*1=2,OR(F$1=2028,F$1=2029,F$1=2030)),$E7*1/20,IF(AND(RIGHT($A7,1)*1=2,OR(F$1=2031,F$1=2032,F$1=2033,F$1=2034,F$1=2035,F$1=2036,F$1=2037)),$E7*1/10,IF(AND(RIGHT($A7,1)*1=2,OR(F$1=2038,F$1=2039,F$1=2040)),$E7*1/20,
IF(AND(RIGHT($A7,1)*1=3,F$1&gt;=INDEX('4. Mengen- und Kostenannahmen'!$L:$L,MATCH($B7,'4. Mengen- und Kostenannahmen'!$B:$B,0)),F$1&lt;=INDEX('4. Mengen- und Kostenannahmen'!$M:$M,MATCH($B7,'4. Mengen- und Kostenannahmen'!$B:$B,0))),$E7*(1/(1+INDEX('4. Mengen- und Kostenannahmen'!$M:$M,MATCH($B7,'4. Mengen- und Kostenannahmen'!$B:$B,0))-INDEX('4. Mengen- und Kostenannahmen'!$L:$L,MATCH($B7,'4. Mengen- und Kostenannahmen'!$B:$B,0)))),
IF(AND(RIGHT($A7,1)*1=4,F$1=INDEX('4. Mengen- und Kostenannahmen'!$H:$H,MATCH($B7,'4. Mengen- und Kostenannahmen'!$B:$B,0))),$E7,
IF(AND(RIGHT($A7,1)*1=5,F$1&lt;&gt;2026),$E7,""))))))))</f>
        <v/>
      </c>
      <c r="G7" s="233" t="str">
        <f t="array" ref="G7">IF(RIGHT($A7,1)*1=0,"",
IF(AND(RIGHT($A7,1)*1=1,OR(G$1=2026,G$1=2027)),$E7/2,
IF(AND(RIGHT($A7,1)*1=2,OR(G$1=2028,G$1=2029,G$1=2030)),$E7*1/20,IF(AND(RIGHT($A7,1)*1=2,OR(G$1=2031,G$1=2032,G$1=2033,G$1=2034,G$1=2035,G$1=2036,G$1=2037)),$E7*1/10,IF(AND(RIGHT($A7,1)*1=2,OR(G$1=2038,G$1=2039,G$1=2040)),$E7*1/20,
IF(AND(RIGHT($A7,1)*1=3,G$1&gt;=INDEX('4. Mengen- und Kostenannahmen'!$L:$L,MATCH($B7,'4. Mengen- und Kostenannahmen'!$B:$B,0)),G$1&lt;=INDEX('4. Mengen- und Kostenannahmen'!$M:$M,MATCH($B7,'4. Mengen- und Kostenannahmen'!$B:$B,0))),$E7*(1/(1+INDEX('4. Mengen- und Kostenannahmen'!$M:$M,MATCH($B7,'4. Mengen- und Kostenannahmen'!$B:$B,0))-INDEX('4. Mengen- und Kostenannahmen'!$L:$L,MATCH($B7,'4. Mengen- und Kostenannahmen'!$B:$B,0)))),
IF(AND(RIGHT($A7,1)*1=4,G$1=INDEX('4. Mengen- und Kostenannahmen'!$H:$H,MATCH($B7,'4. Mengen- und Kostenannahmen'!$B:$B,0))),$E7,
IF(AND(RIGHT($A7,1)*1=5,G$1&lt;&gt;2026),$E7,""))))))))</f>
        <v/>
      </c>
      <c r="H7" s="233">
        <f t="array" ref="H7">IF(RIGHT($A7,1)*1=0,"",
IF(AND(RIGHT($A7,1)*1=1,OR(H$1=2026,H$1=2027)),$E7/2,
IF(AND(RIGHT($A7,1)*1=2,OR(H$1=2028,H$1=2029,H$1=2030)),$E7*1/20,IF(AND(RIGHT($A7,1)*1=2,OR(H$1=2031,H$1=2032,H$1=2033,H$1=2034,H$1=2035,H$1=2036,H$1=2037)),$E7*1/10,IF(AND(RIGHT($A7,1)*1=2,OR(H$1=2038,H$1=2039,H$1=2040)),$E7*1/20,
IF(AND(RIGHT($A7,1)*1=3,H$1&gt;=INDEX('4. Mengen- und Kostenannahmen'!$L:$L,MATCH($B7,'4. Mengen- und Kostenannahmen'!$B:$B,0)),H$1&lt;=INDEX('4. Mengen- und Kostenannahmen'!$M:$M,MATCH($B7,'4. Mengen- und Kostenannahmen'!$B:$B,0))),$E7*(1/(1+INDEX('4. Mengen- und Kostenannahmen'!$M:$M,MATCH($B7,'4. Mengen- und Kostenannahmen'!$B:$B,0))-INDEX('4. Mengen- und Kostenannahmen'!$L:$L,MATCH($B7,'4. Mengen- und Kostenannahmen'!$B:$B,0)))),
IF(AND(RIGHT($A7,1)*1=4,H$1=INDEX('4. Mengen- und Kostenannahmen'!$H:$H,MATCH($B7,'4. Mengen- und Kostenannahmen'!$B:$B,0))),$E7,
IF(AND(RIGHT($A7,1)*1=5,H$1&lt;&gt;2026),$E7,""))))))))</f>
        <v>14400000</v>
      </c>
      <c r="I7" s="233">
        <f t="array" ref="I7">IF(RIGHT($A7,1)*1=0,"",
IF(AND(RIGHT($A7,1)*1=1,OR(I$1=2026,I$1=2027)),$E7/2,
IF(AND(RIGHT($A7,1)*1=2,OR(I$1=2028,I$1=2029,I$1=2030)),$E7*1/20,IF(AND(RIGHT($A7,1)*1=2,OR(I$1=2031,I$1=2032,I$1=2033,I$1=2034,I$1=2035,I$1=2036,I$1=2037)),$E7*1/10,IF(AND(RIGHT($A7,1)*1=2,OR(I$1=2038,I$1=2039,I$1=2040)),$E7*1/20,
IF(AND(RIGHT($A7,1)*1=3,I$1&gt;=INDEX('4. Mengen- und Kostenannahmen'!$L:$L,MATCH($B7,'4. Mengen- und Kostenannahmen'!$B:$B,0)),I$1&lt;=INDEX('4. Mengen- und Kostenannahmen'!$M:$M,MATCH($B7,'4. Mengen- und Kostenannahmen'!$B:$B,0))),$E7*(1/(1+INDEX('4. Mengen- und Kostenannahmen'!$M:$M,MATCH($B7,'4. Mengen- und Kostenannahmen'!$B:$B,0))-INDEX('4. Mengen- und Kostenannahmen'!$L:$L,MATCH($B7,'4. Mengen- und Kostenannahmen'!$B:$B,0)))),
IF(AND(RIGHT($A7,1)*1=4,I$1=INDEX('4. Mengen- und Kostenannahmen'!$H:$H,MATCH($B7,'4. Mengen- und Kostenannahmen'!$B:$B,0))),$E7,
IF(AND(RIGHT($A7,1)*1=5,I$1&lt;&gt;2026),$E7,""))))))))</f>
        <v>14400000</v>
      </c>
      <c r="J7" s="233">
        <f t="array" ref="J7">IF(RIGHT($A7,1)*1=0,"",
IF(AND(RIGHT($A7,1)*1=1,OR(J$1=2026,J$1=2027)),$E7/2,
IF(AND(RIGHT($A7,1)*1=2,OR(J$1=2028,J$1=2029,J$1=2030)),$E7*1/20,IF(AND(RIGHT($A7,1)*1=2,OR(J$1=2031,J$1=2032,J$1=2033,J$1=2034,J$1=2035,J$1=2036,J$1=2037)),$E7*1/10,IF(AND(RIGHT($A7,1)*1=2,OR(J$1=2038,J$1=2039,J$1=2040)),$E7*1/20,
IF(AND(RIGHT($A7,1)*1=3,J$1&gt;=INDEX('4. Mengen- und Kostenannahmen'!$L:$L,MATCH($B7,'4. Mengen- und Kostenannahmen'!$B:$B,0)),J$1&lt;=INDEX('4. Mengen- und Kostenannahmen'!$M:$M,MATCH($B7,'4. Mengen- und Kostenannahmen'!$B:$B,0))),$E7*(1/(1+INDEX('4. Mengen- und Kostenannahmen'!$M:$M,MATCH($B7,'4. Mengen- und Kostenannahmen'!$B:$B,0))-INDEX('4. Mengen- und Kostenannahmen'!$L:$L,MATCH($B7,'4. Mengen- und Kostenannahmen'!$B:$B,0)))),
IF(AND(RIGHT($A7,1)*1=4,J$1=INDEX('4. Mengen- und Kostenannahmen'!$H:$H,MATCH($B7,'4. Mengen- und Kostenannahmen'!$B:$B,0))),$E7,
IF(AND(RIGHT($A7,1)*1=5,J$1&lt;&gt;2026),$E7,""))))))))</f>
        <v>14400000</v>
      </c>
      <c r="K7" s="233">
        <f t="array" ref="K7">IF(RIGHT($A7,1)*1=0,"",
IF(AND(RIGHT($A7,1)*1=1,OR(K$1=2026,K$1=2027)),$E7/2,
IF(AND(RIGHT($A7,1)*1=2,OR(K$1=2028,K$1=2029,K$1=2030)),$E7*1/20,IF(AND(RIGHT($A7,1)*1=2,OR(K$1=2031,K$1=2032,K$1=2033,K$1=2034,K$1=2035,K$1=2036,K$1=2037)),$E7*1/10,IF(AND(RIGHT($A7,1)*1=2,OR(K$1=2038,K$1=2039,K$1=2040)),$E7*1/20,
IF(AND(RIGHT($A7,1)*1=3,K$1&gt;=INDEX('4. Mengen- und Kostenannahmen'!$L:$L,MATCH($B7,'4. Mengen- und Kostenannahmen'!$B:$B,0)),K$1&lt;=INDEX('4. Mengen- und Kostenannahmen'!$M:$M,MATCH($B7,'4. Mengen- und Kostenannahmen'!$B:$B,0))),$E7*(1/(1+INDEX('4. Mengen- und Kostenannahmen'!$M:$M,MATCH($B7,'4. Mengen- und Kostenannahmen'!$B:$B,0))-INDEX('4. Mengen- und Kostenannahmen'!$L:$L,MATCH($B7,'4. Mengen- und Kostenannahmen'!$B:$B,0)))),
IF(AND(RIGHT($A7,1)*1=4,K$1=INDEX('4. Mengen- und Kostenannahmen'!$H:$H,MATCH($B7,'4. Mengen- und Kostenannahmen'!$B:$B,0))),$E7,
IF(AND(RIGHT($A7,1)*1=5,K$1&lt;&gt;2026),$E7,""))))))))</f>
        <v>28800000</v>
      </c>
      <c r="L7" s="233">
        <f t="array" ref="L7">IF(RIGHT($A7,1)*1=0,"",
IF(AND(RIGHT($A7,1)*1=1,OR(L$1=2026,L$1=2027)),$E7/2,
IF(AND(RIGHT($A7,1)*1=2,OR(L$1=2028,L$1=2029,L$1=2030)),$E7*1/20,IF(AND(RIGHT($A7,1)*1=2,OR(L$1=2031,L$1=2032,L$1=2033,L$1=2034,L$1=2035,L$1=2036,L$1=2037)),$E7*1/10,IF(AND(RIGHT($A7,1)*1=2,OR(L$1=2038,L$1=2039,L$1=2040)),$E7*1/20,
IF(AND(RIGHT($A7,1)*1=3,L$1&gt;=INDEX('4. Mengen- und Kostenannahmen'!$L:$L,MATCH($B7,'4. Mengen- und Kostenannahmen'!$B:$B,0)),L$1&lt;=INDEX('4. Mengen- und Kostenannahmen'!$M:$M,MATCH($B7,'4. Mengen- und Kostenannahmen'!$B:$B,0))),$E7*(1/(1+INDEX('4. Mengen- und Kostenannahmen'!$M:$M,MATCH($B7,'4. Mengen- und Kostenannahmen'!$B:$B,0))-INDEX('4. Mengen- und Kostenannahmen'!$L:$L,MATCH($B7,'4. Mengen- und Kostenannahmen'!$B:$B,0)))),
IF(AND(RIGHT($A7,1)*1=4,L$1=INDEX('4. Mengen- und Kostenannahmen'!$H:$H,MATCH($B7,'4. Mengen- und Kostenannahmen'!$B:$B,0))),$E7,
IF(AND(RIGHT($A7,1)*1=5,L$1&lt;&gt;2026),$E7,""))))))))</f>
        <v>28800000</v>
      </c>
      <c r="M7" s="233">
        <f t="array" ref="M7">IF(RIGHT($A7,1)*1=0,"",
IF(AND(RIGHT($A7,1)*1=1,OR(M$1=2026,M$1=2027)),$E7/2,
IF(AND(RIGHT($A7,1)*1=2,OR(M$1=2028,M$1=2029,M$1=2030)),$E7*1/20,IF(AND(RIGHT($A7,1)*1=2,OR(M$1=2031,M$1=2032,M$1=2033,M$1=2034,M$1=2035,M$1=2036,M$1=2037)),$E7*1/10,IF(AND(RIGHT($A7,1)*1=2,OR(M$1=2038,M$1=2039,M$1=2040)),$E7*1/20,
IF(AND(RIGHT($A7,1)*1=3,M$1&gt;=INDEX('4. Mengen- und Kostenannahmen'!$L:$L,MATCH($B7,'4. Mengen- und Kostenannahmen'!$B:$B,0)),M$1&lt;=INDEX('4. Mengen- und Kostenannahmen'!$M:$M,MATCH($B7,'4. Mengen- und Kostenannahmen'!$B:$B,0))),$E7*(1/(1+INDEX('4. Mengen- und Kostenannahmen'!$M:$M,MATCH($B7,'4. Mengen- und Kostenannahmen'!$B:$B,0))-INDEX('4. Mengen- und Kostenannahmen'!$L:$L,MATCH($B7,'4. Mengen- und Kostenannahmen'!$B:$B,0)))),
IF(AND(RIGHT($A7,1)*1=4,M$1=INDEX('4. Mengen- und Kostenannahmen'!$H:$H,MATCH($B7,'4. Mengen- und Kostenannahmen'!$B:$B,0))),$E7,
IF(AND(RIGHT($A7,1)*1=5,M$1&lt;&gt;2026),$E7,""))))))))</f>
        <v>28800000</v>
      </c>
      <c r="N7" s="233">
        <f t="array" ref="N7">IF(RIGHT($A7,1)*1=0,"",
IF(AND(RIGHT($A7,1)*1=1,OR(N$1=2026,N$1=2027)),$E7/2,
IF(AND(RIGHT($A7,1)*1=2,OR(N$1=2028,N$1=2029,N$1=2030)),$E7*1/20,IF(AND(RIGHT($A7,1)*1=2,OR(N$1=2031,N$1=2032,N$1=2033,N$1=2034,N$1=2035,N$1=2036,N$1=2037)),$E7*1/10,IF(AND(RIGHT($A7,1)*1=2,OR(N$1=2038,N$1=2039,N$1=2040)),$E7*1/20,
IF(AND(RIGHT($A7,1)*1=3,N$1&gt;=INDEX('4. Mengen- und Kostenannahmen'!$L:$L,MATCH($B7,'4. Mengen- und Kostenannahmen'!$B:$B,0)),N$1&lt;=INDEX('4. Mengen- und Kostenannahmen'!$M:$M,MATCH($B7,'4. Mengen- und Kostenannahmen'!$B:$B,0))),$E7*(1/(1+INDEX('4. Mengen- und Kostenannahmen'!$M:$M,MATCH($B7,'4. Mengen- und Kostenannahmen'!$B:$B,0))-INDEX('4. Mengen- und Kostenannahmen'!$L:$L,MATCH($B7,'4. Mengen- und Kostenannahmen'!$B:$B,0)))),
IF(AND(RIGHT($A7,1)*1=4,N$1=INDEX('4. Mengen- und Kostenannahmen'!$H:$H,MATCH($B7,'4. Mengen- und Kostenannahmen'!$B:$B,0))),$E7,
IF(AND(RIGHT($A7,1)*1=5,N$1&lt;&gt;2026),$E7,""))))))))</f>
        <v>28800000</v>
      </c>
      <c r="O7" s="233">
        <f t="array" ref="O7">IF(RIGHT($A7,1)*1=0,"",
IF(AND(RIGHT($A7,1)*1=1,OR(O$1=2026,O$1=2027)),$E7/2,
IF(AND(RIGHT($A7,1)*1=2,OR(O$1=2028,O$1=2029,O$1=2030)),$E7*1/20,IF(AND(RIGHT($A7,1)*1=2,OR(O$1=2031,O$1=2032,O$1=2033,O$1=2034,O$1=2035,O$1=2036,O$1=2037)),$E7*1/10,IF(AND(RIGHT($A7,1)*1=2,OR(O$1=2038,O$1=2039,O$1=2040)),$E7*1/20,
IF(AND(RIGHT($A7,1)*1=3,O$1&gt;=INDEX('4. Mengen- und Kostenannahmen'!$L:$L,MATCH($B7,'4. Mengen- und Kostenannahmen'!$B:$B,0)),O$1&lt;=INDEX('4. Mengen- und Kostenannahmen'!$M:$M,MATCH($B7,'4. Mengen- und Kostenannahmen'!$B:$B,0))),$E7*(1/(1+INDEX('4. Mengen- und Kostenannahmen'!$M:$M,MATCH($B7,'4. Mengen- und Kostenannahmen'!$B:$B,0))-INDEX('4. Mengen- und Kostenannahmen'!$L:$L,MATCH($B7,'4. Mengen- und Kostenannahmen'!$B:$B,0)))),
IF(AND(RIGHT($A7,1)*1=4,O$1=INDEX('4. Mengen- und Kostenannahmen'!$H:$H,MATCH($B7,'4. Mengen- und Kostenannahmen'!$B:$B,0))),$E7,
IF(AND(RIGHT($A7,1)*1=5,O$1&lt;&gt;2026),$E7,""))))))))</f>
        <v>28800000</v>
      </c>
      <c r="P7" s="233">
        <f t="array" ref="P7">IF(RIGHT($A7,1)*1=0,"",
IF(AND(RIGHT($A7,1)*1=1,OR(P$1=2026,P$1=2027)),$E7/2,
IF(AND(RIGHT($A7,1)*1=2,OR(P$1=2028,P$1=2029,P$1=2030)),$E7*1/20,IF(AND(RIGHT($A7,1)*1=2,OR(P$1=2031,P$1=2032,P$1=2033,P$1=2034,P$1=2035,P$1=2036,P$1=2037)),$E7*1/10,IF(AND(RIGHT($A7,1)*1=2,OR(P$1=2038,P$1=2039,P$1=2040)),$E7*1/20,
IF(AND(RIGHT($A7,1)*1=3,P$1&gt;=INDEX('4. Mengen- und Kostenannahmen'!$L:$L,MATCH($B7,'4. Mengen- und Kostenannahmen'!$B:$B,0)),P$1&lt;=INDEX('4. Mengen- und Kostenannahmen'!$M:$M,MATCH($B7,'4. Mengen- und Kostenannahmen'!$B:$B,0))),$E7*(1/(1+INDEX('4. Mengen- und Kostenannahmen'!$M:$M,MATCH($B7,'4. Mengen- und Kostenannahmen'!$B:$B,0))-INDEX('4. Mengen- und Kostenannahmen'!$L:$L,MATCH($B7,'4. Mengen- und Kostenannahmen'!$B:$B,0)))),
IF(AND(RIGHT($A7,1)*1=4,P$1=INDEX('4. Mengen- und Kostenannahmen'!$H:$H,MATCH($B7,'4. Mengen- und Kostenannahmen'!$B:$B,0))),$E7,
IF(AND(RIGHT($A7,1)*1=5,P$1&lt;&gt;2026),$E7,""))))))))</f>
        <v>28800000</v>
      </c>
      <c r="Q7" s="233">
        <f t="array" ref="Q7">IF(RIGHT($A7,1)*1=0,"",
IF(AND(RIGHT($A7,1)*1=1,OR(Q$1=2026,Q$1=2027)),$E7/2,
IF(AND(RIGHT($A7,1)*1=2,OR(Q$1=2028,Q$1=2029,Q$1=2030)),$E7*1/20,IF(AND(RIGHT($A7,1)*1=2,OR(Q$1=2031,Q$1=2032,Q$1=2033,Q$1=2034,Q$1=2035,Q$1=2036,Q$1=2037)),$E7*1/10,IF(AND(RIGHT($A7,1)*1=2,OR(Q$1=2038,Q$1=2039,Q$1=2040)),$E7*1/20,
IF(AND(RIGHT($A7,1)*1=3,Q$1&gt;=INDEX('4. Mengen- und Kostenannahmen'!$L:$L,MATCH($B7,'4. Mengen- und Kostenannahmen'!$B:$B,0)),Q$1&lt;=INDEX('4. Mengen- und Kostenannahmen'!$M:$M,MATCH($B7,'4. Mengen- und Kostenannahmen'!$B:$B,0))),$E7*(1/(1+INDEX('4. Mengen- und Kostenannahmen'!$M:$M,MATCH($B7,'4. Mengen- und Kostenannahmen'!$B:$B,0))-INDEX('4. Mengen- und Kostenannahmen'!$L:$L,MATCH($B7,'4. Mengen- und Kostenannahmen'!$B:$B,0)))),
IF(AND(RIGHT($A7,1)*1=4,Q$1=INDEX('4. Mengen- und Kostenannahmen'!$H:$H,MATCH($B7,'4. Mengen- und Kostenannahmen'!$B:$B,0))),$E7,
IF(AND(RIGHT($A7,1)*1=5,Q$1&lt;&gt;2026),$E7,""))))))))</f>
        <v>28800000</v>
      </c>
      <c r="R7" s="233">
        <f t="array" ref="R7">IF(RIGHT($A7,1)*1=0,"",
IF(AND(RIGHT($A7,1)*1=1,OR(R$1=2026,R$1=2027)),$E7/2,
IF(AND(RIGHT($A7,1)*1=2,OR(R$1=2028,R$1=2029,R$1=2030)),$E7*1/20,IF(AND(RIGHT($A7,1)*1=2,OR(R$1=2031,R$1=2032,R$1=2033,R$1=2034,R$1=2035,R$1=2036,R$1=2037)),$E7*1/10,IF(AND(RIGHT($A7,1)*1=2,OR(R$1=2038,R$1=2039,R$1=2040)),$E7*1/20,
IF(AND(RIGHT($A7,1)*1=3,R$1&gt;=INDEX('4. Mengen- und Kostenannahmen'!$L:$L,MATCH($B7,'4. Mengen- und Kostenannahmen'!$B:$B,0)),R$1&lt;=INDEX('4. Mengen- und Kostenannahmen'!$M:$M,MATCH($B7,'4. Mengen- und Kostenannahmen'!$B:$B,0))),$E7*(1/(1+INDEX('4. Mengen- und Kostenannahmen'!$M:$M,MATCH($B7,'4. Mengen- und Kostenannahmen'!$B:$B,0))-INDEX('4. Mengen- und Kostenannahmen'!$L:$L,MATCH($B7,'4. Mengen- und Kostenannahmen'!$B:$B,0)))),
IF(AND(RIGHT($A7,1)*1=4,R$1=INDEX('4. Mengen- und Kostenannahmen'!$H:$H,MATCH($B7,'4. Mengen- und Kostenannahmen'!$B:$B,0))),$E7,
IF(AND(RIGHT($A7,1)*1=5,R$1&lt;&gt;2026),$E7,""))))))))</f>
        <v>14400000</v>
      </c>
      <c r="S7" s="233">
        <f t="array" ref="S7">IF(RIGHT($A7,1)*1=0,"",
IF(AND(RIGHT($A7,1)*1=1,OR(S$1=2026,S$1=2027)),$E7/2,
IF(AND(RIGHT($A7,1)*1=2,OR(S$1=2028,S$1=2029,S$1=2030)),$E7*1/20,IF(AND(RIGHT($A7,1)*1=2,OR(S$1=2031,S$1=2032,S$1=2033,S$1=2034,S$1=2035,S$1=2036,S$1=2037)),$E7*1/10,IF(AND(RIGHT($A7,1)*1=2,OR(S$1=2038,S$1=2039,S$1=2040)),$E7*1/20,
IF(AND(RIGHT($A7,1)*1=3,S$1&gt;=INDEX('4. Mengen- und Kostenannahmen'!$L:$L,MATCH($B7,'4. Mengen- und Kostenannahmen'!$B:$B,0)),S$1&lt;=INDEX('4. Mengen- und Kostenannahmen'!$M:$M,MATCH($B7,'4. Mengen- und Kostenannahmen'!$B:$B,0))),$E7*(1/(1+INDEX('4. Mengen- und Kostenannahmen'!$M:$M,MATCH($B7,'4. Mengen- und Kostenannahmen'!$B:$B,0))-INDEX('4. Mengen- und Kostenannahmen'!$L:$L,MATCH($B7,'4. Mengen- und Kostenannahmen'!$B:$B,0)))),
IF(AND(RIGHT($A7,1)*1=4,S$1=INDEX('4. Mengen- und Kostenannahmen'!$H:$H,MATCH($B7,'4. Mengen- und Kostenannahmen'!$B:$B,0))),$E7,
IF(AND(RIGHT($A7,1)*1=5,S$1&lt;&gt;2026),$E7,""))))))))</f>
        <v>14400000</v>
      </c>
      <c r="T7" s="233">
        <f t="array" ref="T7">IF(RIGHT($A7,1)*1=0,"",
IF(AND(RIGHT($A7,1)*1=1,OR(T$1=2026,T$1=2027)),$E7/2,
IF(AND(RIGHT($A7,1)*1=2,OR(T$1=2028,T$1=2029,T$1=2030)),$E7*1/20,IF(AND(RIGHT($A7,1)*1=2,OR(T$1=2031,T$1=2032,T$1=2033,T$1=2034,T$1=2035,T$1=2036,T$1=2037)),$E7*1/10,IF(AND(RIGHT($A7,1)*1=2,OR(T$1=2038,T$1=2039,T$1=2040)),$E7*1/20,
IF(AND(RIGHT($A7,1)*1=3,T$1&gt;=INDEX('4. Mengen- und Kostenannahmen'!$L:$L,MATCH($B7,'4. Mengen- und Kostenannahmen'!$B:$B,0)),T$1&lt;=INDEX('4. Mengen- und Kostenannahmen'!$M:$M,MATCH($B7,'4. Mengen- und Kostenannahmen'!$B:$B,0))),$E7*(1/(1+INDEX('4. Mengen- und Kostenannahmen'!$M:$M,MATCH($B7,'4. Mengen- und Kostenannahmen'!$B:$B,0))-INDEX('4. Mengen- und Kostenannahmen'!$L:$L,MATCH($B7,'4. Mengen- und Kostenannahmen'!$B:$B,0)))),
IF(AND(RIGHT($A7,1)*1=4,T$1=INDEX('4. Mengen- und Kostenannahmen'!$H:$H,MATCH($B7,'4. Mengen- und Kostenannahmen'!$B:$B,0))),$E7,
IF(AND(RIGHT($A7,1)*1=5,T$1&lt;&gt;2026),$E7,""))))))))</f>
        <v>14400000</v>
      </c>
    </row>
    <row r="8" ht="12.75" customHeight="1">
      <c r="A8" s="230" t="str">
        <f t="array" ref="A8">INDEX('4. Mengen- und Kostenannahmen'!$A:$A,MATCH(B8,'4. Mengen- und Kostenannahmen'!B:B,0))</f>
        <v>7.2</v>
      </c>
      <c r="B8" s="231">
        <f>'4. Mengen- und Kostenannahmen'!B9</f>
        <v>7</v>
      </c>
      <c r="C8" s="231" t="str">
        <f t="array" ref="C8">IF(RIGHT($A8,1)*1&lt;&gt;0,INDEX('4. Mengen- und Kostenannahmen'!D:D,MATCH($B8,'4. Mengen- und Kostenannahmen'!$B:$B,0)),"")</f>
        <v>Bäume pflanzen</v>
      </c>
      <c r="D8" s="231" t="str">
        <f t="array" ref="D8">IF(RIGHT($A8,1)*1&lt;&gt;0,INDEX('4. Mengen- und Kostenannahmen'!E:E,MATCH($B8,'4. Mengen- und Kostenannahmen'!$B:$B,0)),"")</f>
        <v>alle 15 m ein Straßenbaum</v>
      </c>
      <c r="E8" s="232">
        <f t="array" ref="E8">IF(C8&lt;&gt;"",INDEX('4. Mengen- und Kostenannahmen'!X:X,MATCH($B8,'4. Mengen- und Kostenannahmen'!B:B,0))*INDEX('4. Mengen- und Kostenannahmen'!AC:AC,MATCH($B8,'4. Mengen- und Kostenannahmen'!B:B,0)),"")</f>
        <v>846720000</v>
      </c>
      <c r="F8" s="233" t="str">
        <f t="array" ref="F8">IF(RIGHT($A8,1)*1=0,"",
IF(AND(RIGHT($A8,1)*1=1,OR(F$1=2026,F$1=2027)),$E8/2,
IF(AND(RIGHT($A8,1)*1=2,OR(F$1=2028,F$1=2029,F$1=2030)),$E8*1/20,IF(AND(RIGHT($A8,1)*1=2,OR(F$1=2031,F$1=2032,F$1=2033,F$1=2034,F$1=2035,F$1=2036,F$1=2037)),$E8*1/10,IF(AND(RIGHT($A8,1)*1=2,OR(F$1=2038,F$1=2039,F$1=2040)),$E8*1/20,
IF(AND(RIGHT($A8,1)*1=3,F$1&gt;=INDEX('4. Mengen- und Kostenannahmen'!$L:$L,MATCH($B8,'4. Mengen- und Kostenannahmen'!$B:$B,0)),F$1&lt;=INDEX('4. Mengen- und Kostenannahmen'!$M:$M,MATCH($B8,'4. Mengen- und Kostenannahmen'!$B:$B,0))),$E8*(1/(1+INDEX('4. Mengen- und Kostenannahmen'!$M:$M,MATCH($B8,'4. Mengen- und Kostenannahmen'!$B:$B,0))-INDEX('4. Mengen- und Kostenannahmen'!$L:$L,MATCH($B8,'4. Mengen- und Kostenannahmen'!$B:$B,0)))),
IF(AND(RIGHT($A8,1)*1=4,F$1=INDEX('4. Mengen- und Kostenannahmen'!$H:$H,MATCH($B8,'4. Mengen- und Kostenannahmen'!$B:$B,0))),$E8,
IF(AND(RIGHT($A8,1)*1=5,F$1&lt;&gt;2026),$E8,""))))))))</f>
        <v/>
      </c>
      <c r="G8" s="233" t="str">
        <f t="array" ref="G8">IF(RIGHT($A8,1)*1=0,"",
IF(AND(RIGHT($A8,1)*1=1,OR(G$1=2026,G$1=2027)),$E8/2,
IF(AND(RIGHT($A8,1)*1=2,OR(G$1=2028,G$1=2029,G$1=2030)),$E8*1/20,IF(AND(RIGHT($A8,1)*1=2,OR(G$1=2031,G$1=2032,G$1=2033,G$1=2034,G$1=2035,G$1=2036,G$1=2037)),$E8*1/10,IF(AND(RIGHT($A8,1)*1=2,OR(G$1=2038,G$1=2039,G$1=2040)),$E8*1/20,
IF(AND(RIGHT($A8,1)*1=3,G$1&gt;=INDEX('4. Mengen- und Kostenannahmen'!$L:$L,MATCH($B8,'4. Mengen- und Kostenannahmen'!$B:$B,0)),G$1&lt;=INDEX('4. Mengen- und Kostenannahmen'!$M:$M,MATCH($B8,'4. Mengen- und Kostenannahmen'!$B:$B,0))),$E8*(1/(1+INDEX('4. Mengen- und Kostenannahmen'!$M:$M,MATCH($B8,'4. Mengen- und Kostenannahmen'!$B:$B,0))-INDEX('4. Mengen- und Kostenannahmen'!$L:$L,MATCH($B8,'4. Mengen- und Kostenannahmen'!$B:$B,0)))),
IF(AND(RIGHT($A8,1)*1=4,G$1=INDEX('4. Mengen- und Kostenannahmen'!$H:$H,MATCH($B8,'4. Mengen- und Kostenannahmen'!$B:$B,0))),$E8,
IF(AND(RIGHT($A8,1)*1=5,G$1&lt;&gt;2026),$E8,""))))))))</f>
        <v/>
      </c>
      <c r="H8" s="233">
        <f t="array" ref="H8">IF(RIGHT($A8,1)*1=0,"",
IF(AND(RIGHT($A8,1)*1=1,OR(H$1=2026,H$1=2027)),$E8/2,
IF(AND(RIGHT($A8,1)*1=2,OR(H$1=2028,H$1=2029,H$1=2030)),$E8*1/20,IF(AND(RIGHT($A8,1)*1=2,OR(H$1=2031,H$1=2032,H$1=2033,H$1=2034,H$1=2035,H$1=2036,H$1=2037)),$E8*1/10,IF(AND(RIGHT($A8,1)*1=2,OR(H$1=2038,H$1=2039,H$1=2040)),$E8*1/20,
IF(AND(RIGHT($A8,1)*1=3,H$1&gt;=INDEX('4. Mengen- und Kostenannahmen'!$L:$L,MATCH($B8,'4. Mengen- und Kostenannahmen'!$B:$B,0)),H$1&lt;=INDEX('4. Mengen- und Kostenannahmen'!$M:$M,MATCH($B8,'4. Mengen- und Kostenannahmen'!$B:$B,0))),$E8*(1/(1+INDEX('4. Mengen- und Kostenannahmen'!$M:$M,MATCH($B8,'4. Mengen- und Kostenannahmen'!$B:$B,0))-INDEX('4. Mengen- und Kostenannahmen'!$L:$L,MATCH($B8,'4. Mengen- und Kostenannahmen'!$B:$B,0)))),
IF(AND(RIGHT($A8,1)*1=4,H$1=INDEX('4. Mengen- und Kostenannahmen'!$H:$H,MATCH($B8,'4. Mengen- und Kostenannahmen'!$B:$B,0))),$E8,
IF(AND(RIGHT($A8,1)*1=5,H$1&lt;&gt;2026),$E8,""))))))))</f>
        <v>42336000</v>
      </c>
      <c r="I8" s="233">
        <f t="array" ref="I8">IF(RIGHT($A8,1)*1=0,"",
IF(AND(RIGHT($A8,1)*1=1,OR(I$1=2026,I$1=2027)),$E8/2,
IF(AND(RIGHT($A8,1)*1=2,OR(I$1=2028,I$1=2029,I$1=2030)),$E8*1/20,IF(AND(RIGHT($A8,1)*1=2,OR(I$1=2031,I$1=2032,I$1=2033,I$1=2034,I$1=2035,I$1=2036,I$1=2037)),$E8*1/10,IF(AND(RIGHT($A8,1)*1=2,OR(I$1=2038,I$1=2039,I$1=2040)),$E8*1/20,
IF(AND(RIGHT($A8,1)*1=3,I$1&gt;=INDEX('4. Mengen- und Kostenannahmen'!$L:$L,MATCH($B8,'4. Mengen- und Kostenannahmen'!$B:$B,0)),I$1&lt;=INDEX('4. Mengen- und Kostenannahmen'!$M:$M,MATCH($B8,'4. Mengen- und Kostenannahmen'!$B:$B,0))),$E8*(1/(1+INDEX('4. Mengen- und Kostenannahmen'!$M:$M,MATCH($B8,'4. Mengen- und Kostenannahmen'!$B:$B,0))-INDEX('4. Mengen- und Kostenannahmen'!$L:$L,MATCH($B8,'4. Mengen- und Kostenannahmen'!$B:$B,0)))),
IF(AND(RIGHT($A8,1)*1=4,I$1=INDEX('4. Mengen- und Kostenannahmen'!$H:$H,MATCH($B8,'4. Mengen- und Kostenannahmen'!$B:$B,0))),$E8,
IF(AND(RIGHT($A8,1)*1=5,I$1&lt;&gt;2026),$E8,""))))))))</f>
        <v>42336000</v>
      </c>
      <c r="J8" s="233">
        <f t="array" ref="J8">IF(RIGHT($A8,1)*1=0,"",
IF(AND(RIGHT($A8,1)*1=1,OR(J$1=2026,J$1=2027)),$E8/2,
IF(AND(RIGHT($A8,1)*1=2,OR(J$1=2028,J$1=2029,J$1=2030)),$E8*1/20,IF(AND(RIGHT($A8,1)*1=2,OR(J$1=2031,J$1=2032,J$1=2033,J$1=2034,J$1=2035,J$1=2036,J$1=2037)),$E8*1/10,IF(AND(RIGHT($A8,1)*1=2,OR(J$1=2038,J$1=2039,J$1=2040)),$E8*1/20,
IF(AND(RIGHT($A8,1)*1=3,J$1&gt;=INDEX('4. Mengen- und Kostenannahmen'!$L:$L,MATCH($B8,'4. Mengen- und Kostenannahmen'!$B:$B,0)),J$1&lt;=INDEX('4. Mengen- und Kostenannahmen'!$M:$M,MATCH($B8,'4. Mengen- und Kostenannahmen'!$B:$B,0))),$E8*(1/(1+INDEX('4. Mengen- und Kostenannahmen'!$M:$M,MATCH($B8,'4. Mengen- und Kostenannahmen'!$B:$B,0))-INDEX('4. Mengen- und Kostenannahmen'!$L:$L,MATCH($B8,'4. Mengen- und Kostenannahmen'!$B:$B,0)))),
IF(AND(RIGHT($A8,1)*1=4,J$1=INDEX('4. Mengen- und Kostenannahmen'!$H:$H,MATCH($B8,'4. Mengen- und Kostenannahmen'!$B:$B,0))),$E8,
IF(AND(RIGHT($A8,1)*1=5,J$1&lt;&gt;2026),$E8,""))))))))</f>
        <v>42336000</v>
      </c>
      <c r="K8" s="233">
        <f t="array" ref="K8">IF(RIGHT($A8,1)*1=0,"",
IF(AND(RIGHT($A8,1)*1=1,OR(K$1=2026,K$1=2027)),$E8/2,
IF(AND(RIGHT($A8,1)*1=2,OR(K$1=2028,K$1=2029,K$1=2030)),$E8*1/20,IF(AND(RIGHT($A8,1)*1=2,OR(K$1=2031,K$1=2032,K$1=2033,K$1=2034,K$1=2035,K$1=2036,K$1=2037)),$E8*1/10,IF(AND(RIGHT($A8,1)*1=2,OR(K$1=2038,K$1=2039,K$1=2040)),$E8*1/20,
IF(AND(RIGHT($A8,1)*1=3,K$1&gt;=INDEX('4. Mengen- und Kostenannahmen'!$L:$L,MATCH($B8,'4. Mengen- und Kostenannahmen'!$B:$B,0)),K$1&lt;=INDEX('4. Mengen- und Kostenannahmen'!$M:$M,MATCH($B8,'4. Mengen- und Kostenannahmen'!$B:$B,0))),$E8*(1/(1+INDEX('4. Mengen- und Kostenannahmen'!$M:$M,MATCH($B8,'4. Mengen- und Kostenannahmen'!$B:$B,0))-INDEX('4. Mengen- und Kostenannahmen'!$L:$L,MATCH($B8,'4. Mengen- und Kostenannahmen'!$B:$B,0)))),
IF(AND(RIGHT($A8,1)*1=4,K$1=INDEX('4. Mengen- und Kostenannahmen'!$H:$H,MATCH($B8,'4. Mengen- und Kostenannahmen'!$B:$B,0))),$E8,
IF(AND(RIGHT($A8,1)*1=5,K$1&lt;&gt;2026),$E8,""))))))))</f>
        <v>84672000</v>
      </c>
      <c r="L8" s="233">
        <f t="array" ref="L8">IF(RIGHT($A8,1)*1=0,"",
IF(AND(RIGHT($A8,1)*1=1,OR(L$1=2026,L$1=2027)),$E8/2,
IF(AND(RIGHT($A8,1)*1=2,OR(L$1=2028,L$1=2029,L$1=2030)),$E8*1/20,IF(AND(RIGHT($A8,1)*1=2,OR(L$1=2031,L$1=2032,L$1=2033,L$1=2034,L$1=2035,L$1=2036,L$1=2037)),$E8*1/10,IF(AND(RIGHT($A8,1)*1=2,OR(L$1=2038,L$1=2039,L$1=2040)),$E8*1/20,
IF(AND(RIGHT($A8,1)*1=3,L$1&gt;=INDEX('4. Mengen- und Kostenannahmen'!$L:$L,MATCH($B8,'4. Mengen- und Kostenannahmen'!$B:$B,0)),L$1&lt;=INDEX('4. Mengen- und Kostenannahmen'!$M:$M,MATCH($B8,'4. Mengen- und Kostenannahmen'!$B:$B,0))),$E8*(1/(1+INDEX('4. Mengen- und Kostenannahmen'!$M:$M,MATCH($B8,'4. Mengen- und Kostenannahmen'!$B:$B,0))-INDEX('4. Mengen- und Kostenannahmen'!$L:$L,MATCH($B8,'4. Mengen- und Kostenannahmen'!$B:$B,0)))),
IF(AND(RIGHT($A8,1)*1=4,L$1=INDEX('4. Mengen- und Kostenannahmen'!$H:$H,MATCH($B8,'4. Mengen- und Kostenannahmen'!$B:$B,0))),$E8,
IF(AND(RIGHT($A8,1)*1=5,L$1&lt;&gt;2026),$E8,""))))))))</f>
        <v>84672000</v>
      </c>
      <c r="M8" s="233">
        <f t="array" ref="M8">IF(RIGHT($A8,1)*1=0,"",
IF(AND(RIGHT($A8,1)*1=1,OR(M$1=2026,M$1=2027)),$E8/2,
IF(AND(RIGHT($A8,1)*1=2,OR(M$1=2028,M$1=2029,M$1=2030)),$E8*1/20,IF(AND(RIGHT($A8,1)*1=2,OR(M$1=2031,M$1=2032,M$1=2033,M$1=2034,M$1=2035,M$1=2036,M$1=2037)),$E8*1/10,IF(AND(RIGHT($A8,1)*1=2,OR(M$1=2038,M$1=2039,M$1=2040)),$E8*1/20,
IF(AND(RIGHT($A8,1)*1=3,M$1&gt;=INDEX('4. Mengen- und Kostenannahmen'!$L:$L,MATCH($B8,'4. Mengen- und Kostenannahmen'!$B:$B,0)),M$1&lt;=INDEX('4. Mengen- und Kostenannahmen'!$M:$M,MATCH($B8,'4. Mengen- und Kostenannahmen'!$B:$B,0))),$E8*(1/(1+INDEX('4. Mengen- und Kostenannahmen'!$M:$M,MATCH($B8,'4. Mengen- und Kostenannahmen'!$B:$B,0))-INDEX('4. Mengen- und Kostenannahmen'!$L:$L,MATCH($B8,'4. Mengen- und Kostenannahmen'!$B:$B,0)))),
IF(AND(RIGHT($A8,1)*1=4,M$1=INDEX('4. Mengen- und Kostenannahmen'!$H:$H,MATCH($B8,'4. Mengen- und Kostenannahmen'!$B:$B,0))),$E8,
IF(AND(RIGHT($A8,1)*1=5,M$1&lt;&gt;2026),$E8,""))))))))</f>
        <v>84672000</v>
      </c>
      <c r="N8" s="233">
        <f t="array" ref="N8">IF(RIGHT($A8,1)*1=0,"",
IF(AND(RIGHT($A8,1)*1=1,OR(N$1=2026,N$1=2027)),$E8/2,
IF(AND(RIGHT($A8,1)*1=2,OR(N$1=2028,N$1=2029,N$1=2030)),$E8*1/20,IF(AND(RIGHT($A8,1)*1=2,OR(N$1=2031,N$1=2032,N$1=2033,N$1=2034,N$1=2035,N$1=2036,N$1=2037)),$E8*1/10,IF(AND(RIGHT($A8,1)*1=2,OR(N$1=2038,N$1=2039,N$1=2040)),$E8*1/20,
IF(AND(RIGHT($A8,1)*1=3,N$1&gt;=INDEX('4. Mengen- und Kostenannahmen'!$L:$L,MATCH($B8,'4. Mengen- und Kostenannahmen'!$B:$B,0)),N$1&lt;=INDEX('4. Mengen- und Kostenannahmen'!$M:$M,MATCH($B8,'4. Mengen- und Kostenannahmen'!$B:$B,0))),$E8*(1/(1+INDEX('4. Mengen- und Kostenannahmen'!$M:$M,MATCH($B8,'4. Mengen- und Kostenannahmen'!$B:$B,0))-INDEX('4. Mengen- und Kostenannahmen'!$L:$L,MATCH($B8,'4. Mengen- und Kostenannahmen'!$B:$B,0)))),
IF(AND(RIGHT($A8,1)*1=4,N$1=INDEX('4. Mengen- und Kostenannahmen'!$H:$H,MATCH($B8,'4. Mengen- und Kostenannahmen'!$B:$B,0))),$E8,
IF(AND(RIGHT($A8,1)*1=5,N$1&lt;&gt;2026),$E8,""))))))))</f>
        <v>84672000</v>
      </c>
      <c r="O8" s="233">
        <f t="array" ref="O8">IF(RIGHT($A8,1)*1=0,"",
IF(AND(RIGHT($A8,1)*1=1,OR(O$1=2026,O$1=2027)),$E8/2,
IF(AND(RIGHT($A8,1)*1=2,OR(O$1=2028,O$1=2029,O$1=2030)),$E8*1/20,IF(AND(RIGHT($A8,1)*1=2,OR(O$1=2031,O$1=2032,O$1=2033,O$1=2034,O$1=2035,O$1=2036,O$1=2037)),$E8*1/10,IF(AND(RIGHT($A8,1)*1=2,OR(O$1=2038,O$1=2039,O$1=2040)),$E8*1/20,
IF(AND(RIGHT($A8,1)*1=3,O$1&gt;=INDEX('4. Mengen- und Kostenannahmen'!$L:$L,MATCH($B8,'4. Mengen- und Kostenannahmen'!$B:$B,0)),O$1&lt;=INDEX('4. Mengen- und Kostenannahmen'!$M:$M,MATCH($B8,'4. Mengen- und Kostenannahmen'!$B:$B,0))),$E8*(1/(1+INDEX('4. Mengen- und Kostenannahmen'!$M:$M,MATCH($B8,'4. Mengen- und Kostenannahmen'!$B:$B,0))-INDEX('4. Mengen- und Kostenannahmen'!$L:$L,MATCH($B8,'4. Mengen- und Kostenannahmen'!$B:$B,0)))),
IF(AND(RIGHT($A8,1)*1=4,O$1=INDEX('4. Mengen- und Kostenannahmen'!$H:$H,MATCH($B8,'4. Mengen- und Kostenannahmen'!$B:$B,0))),$E8,
IF(AND(RIGHT($A8,1)*1=5,O$1&lt;&gt;2026),$E8,""))))))))</f>
        <v>84672000</v>
      </c>
      <c r="P8" s="233">
        <f t="array" ref="P8">IF(RIGHT($A8,1)*1=0,"",
IF(AND(RIGHT($A8,1)*1=1,OR(P$1=2026,P$1=2027)),$E8/2,
IF(AND(RIGHT($A8,1)*1=2,OR(P$1=2028,P$1=2029,P$1=2030)),$E8*1/20,IF(AND(RIGHT($A8,1)*1=2,OR(P$1=2031,P$1=2032,P$1=2033,P$1=2034,P$1=2035,P$1=2036,P$1=2037)),$E8*1/10,IF(AND(RIGHT($A8,1)*1=2,OR(P$1=2038,P$1=2039,P$1=2040)),$E8*1/20,
IF(AND(RIGHT($A8,1)*1=3,P$1&gt;=INDEX('4. Mengen- und Kostenannahmen'!$L:$L,MATCH($B8,'4. Mengen- und Kostenannahmen'!$B:$B,0)),P$1&lt;=INDEX('4. Mengen- und Kostenannahmen'!$M:$M,MATCH($B8,'4. Mengen- und Kostenannahmen'!$B:$B,0))),$E8*(1/(1+INDEX('4. Mengen- und Kostenannahmen'!$M:$M,MATCH($B8,'4. Mengen- und Kostenannahmen'!$B:$B,0))-INDEX('4. Mengen- und Kostenannahmen'!$L:$L,MATCH($B8,'4. Mengen- und Kostenannahmen'!$B:$B,0)))),
IF(AND(RIGHT($A8,1)*1=4,P$1=INDEX('4. Mengen- und Kostenannahmen'!$H:$H,MATCH($B8,'4. Mengen- und Kostenannahmen'!$B:$B,0))),$E8,
IF(AND(RIGHT($A8,1)*1=5,P$1&lt;&gt;2026),$E8,""))))))))</f>
        <v>84672000</v>
      </c>
      <c r="Q8" s="233">
        <f t="array" ref="Q8">IF(RIGHT($A8,1)*1=0,"",
IF(AND(RIGHT($A8,1)*1=1,OR(Q$1=2026,Q$1=2027)),$E8/2,
IF(AND(RIGHT($A8,1)*1=2,OR(Q$1=2028,Q$1=2029,Q$1=2030)),$E8*1/20,IF(AND(RIGHT($A8,1)*1=2,OR(Q$1=2031,Q$1=2032,Q$1=2033,Q$1=2034,Q$1=2035,Q$1=2036,Q$1=2037)),$E8*1/10,IF(AND(RIGHT($A8,1)*1=2,OR(Q$1=2038,Q$1=2039,Q$1=2040)),$E8*1/20,
IF(AND(RIGHT($A8,1)*1=3,Q$1&gt;=INDEX('4. Mengen- und Kostenannahmen'!$L:$L,MATCH($B8,'4. Mengen- und Kostenannahmen'!$B:$B,0)),Q$1&lt;=INDEX('4. Mengen- und Kostenannahmen'!$M:$M,MATCH($B8,'4. Mengen- und Kostenannahmen'!$B:$B,0))),$E8*(1/(1+INDEX('4. Mengen- und Kostenannahmen'!$M:$M,MATCH($B8,'4. Mengen- und Kostenannahmen'!$B:$B,0))-INDEX('4. Mengen- und Kostenannahmen'!$L:$L,MATCH($B8,'4. Mengen- und Kostenannahmen'!$B:$B,0)))),
IF(AND(RIGHT($A8,1)*1=4,Q$1=INDEX('4. Mengen- und Kostenannahmen'!$H:$H,MATCH($B8,'4. Mengen- und Kostenannahmen'!$B:$B,0))),$E8,
IF(AND(RIGHT($A8,1)*1=5,Q$1&lt;&gt;2026),$E8,""))))))))</f>
        <v>84672000</v>
      </c>
      <c r="R8" s="233">
        <f t="array" ref="R8">IF(RIGHT($A8,1)*1=0,"",
IF(AND(RIGHT($A8,1)*1=1,OR(R$1=2026,R$1=2027)),$E8/2,
IF(AND(RIGHT($A8,1)*1=2,OR(R$1=2028,R$1=2029,R$1=2030)),$E8*1/20,IF(AND(RIGHT($A8,1)*1=2,OR(R$1=2031,R$1=2032,R$1=2033,R$1=2034,R$1=2035,R$1=2036,R$1=2037)),$E8*1/10,IF(AND(RIGHT($A8,1)*1=2,OR(R$1=2038,R$1=2039,R$1=2040)),$E8*1/20,
IF(AND(RIGHT($A8,1)*1=3,R$1&gt;=INDEX('4. Mengen- und Kostenannahmen'!$L:$L,MATCH($B8,'4. Mengen- und Kostenannahmen'!$B:$B,0)),R$1&lt;=INDEX('4. Mengen- und Kostenannahmen'!$M:$M,MATCH($B8,'4. Mengen- und Kostenannahmen'!$B:$B,0))),$E8*(1/(1+INDEX('4. Mengen- und Kostenannahmen'!$M:$M,MATCH($B8,'4. Mengen- und Kostenannahmen'!$B:$B,0))-INDEX('4. Mengen- und Kostenannahmen'!$L:$L,MATCH($B8,'4. Mengen- und Kostenannahmen'!$B:$B,0)))),
IF(AND(RIGHT($A8,1)*1=4,R$1=INDEX('4. Mengen- und Kostenannahmen'!$H:$H,MATCH($B8,'4. Mengen- und Kostenannahmen'!$B:$B,0))),$E8,
IF(AND(RIGHT($A8,1)*1=5,R$1&lt;&gt;2026),$E8,""))))))))</f>
        <v>42336000</v>
      </c>
      <c r="S8" s="233">
        <f t="array" ref="S8">IF(RIGHT($A8,1)*1=0,"",
IF(AND(RIGHT($A8,1)*1=1,OR(S$1=2026,S$1=2027)),$E8/2,
IF(AND(RIGHT($A8,1)*1=2,OR(S$1=2028,S$1=2029,S$1=2030)),$E8*1/20,IF(AND(RIGHT($A8,1)*1=2,OR(S$1=2031,S$1=2032,S$1=2033,S$1=2034,S$1=2035,S$1=2036,S$1=2037)),$E8*1/10,IF(AND(RIGHT($A8,1)*1=2,OR(S$1=2038,S$1=2039,S$1=2040)),$E8*1/20,
IF(AND(RIGHT($A8,1)*1=3,S$1&gt;=INDEX('4. Mengen- und Kostenannahmen'!$L:$L,MATCH($B8,'4. Mengen- und Kostenannahmen'!$B:$B,0)),S$1&lt;=INDEX('4. Mengen- und Kostenannahmen'!$M:$M,MATCH($B8,'4. Mengen- und Kostenannahmen'!$B:$B,0))),$E8*(1/(1+INDEX('4. Mengen- und Kostenannahmen'!$M:$M,MATCH($B8,'4. Mengen- und Kostenannahmen'!$B:$B,0))-INDEX('4. Mengen- und Kostenannahmen'!$L:$L,MATCH($B8,'4. Mengen- und Kostenannahmen'!$B:$B,0)))),
IF(AND(RIGHT($A8,1)*1=4,S$1=INDEX('4. Mengen- und Kostenannahmen'!$H:$H,MATCH($B8,'4. Mengen- und Kostenannahmen'!$B:$B,0))),$E8,
IF(AND(RIGHT($A8,1)*1=5,S$1&lt;&gt;2026),$E8,""))))))))</f>
        <v>42336000</v>
      </c>
      <c r="T8" s="233">
        <f t="array" ref="T8">IF(RIGHT($A8,1)*1=0,"",
IF(AND(RIGHT($A8,1)*1=1,OR(T$1=2026,T$1=2027)),$E8/2,
IF(AND(RIGHT($A8,1)*1=2,OR(T$1=2028,T$1=2029,T$1=2030)),$E8*1/20,IF(AND(RIGHT($A8,1)*1=2,OR(T$1=2031,T$1=2032,T$1=2033,T$1=2034,T$1=2035,T$1=2036,T$1=2037)),$E8*1/10,IF(AND(RIGHT($A8,1)*1=2,OR(T$1=2038,T$1=2039,T$1=2040)),$E8*1/20,
IF(AND(RIGHT($A8,1)*1=3,T$1&gt;=INDEX('4. Mengen- und Kostenannahmen'!$L:$L,MATCH($B8,'4. Mengen- und Kostenannahmen'!$B:$B,0)),T$1&lt;=INDEX('4. Mengen- und Kostenannahmen'!$M:$M,MATCH($B8,'4. Mengen- und Kostenannahmen'!$B:$B,0))),$E8*(1/(1+INDEX('4. Mengen- und Kostenannahmen'!$M:$M,MATCH($B8,'4. Mengen- und Kostenannahmen'!$B:$B,0))-INDEX('4. Mengen- und Kostenannahmen'!$L:$L,MATCH($B8,'4. Mengen- und Kostenannahmen'!$B:$B,0)))),
IF(AND(RIGHT($A8,1)*1=4,T$1=INDEX('4. Mengen- und Kostenannahmen'!$H:$H,MATCH($B8,'4. Mengen- und Kostenannahmen'!$B:$B,0))),$E8,
IF(AND(RIGHT($A8,1)*1=5,T$1&lt;&gt;2026),$E8,""))))))))</f>
        <v>42336000</v>
      </c>
    </row>
    <row r="9" ht="12.75" customHeight="1">
      <c r="A9" s="230" t="str">
        <f t="array" ref="A9">INDEX('4. Mengen- und Kostenannahmen'!$A:$A,MATCH(B9,'4. Mengen- und Kostenannahmen'!B:B,0))</f>
        <v>8.2</v>
      </c>
      <c r="B9" s="231">
        <f>'4. Mengen- und Kostenannahmen'!B10</f>
        <v>8</v>
      </c>
      <c r="C9" s="231" t="str">
        <f t="array" ref="C9">IF(RIGHT($A9,1)*1&lt;&gt;0,INDEX('4. Mengen- und Kostenannahmen'!D:D,MATCH($B9,'4. Mengen- und Kostenannahmen'!$B:$B,0)),"")</f>
        <v>Bäume pflanzen</v>
      </c>
      <c r="D9" s="231" t="str">
        <f t="array" ref="D9">IF(RIGHT($A9,1)*1&lt;&gt;0,INDEX('4. Mengen- und Kostenannahmen'!E:E,MATCH($B9,'4. Mengen- und Kostenannahmen'!$B:$B,0)),"")</f>
        <v>alle 15 m ein Straßenbaum</v>
      </c>
      <c r="E9" s="232">
        <f t="array" ref="E9">IF(C9&lt;&gt;"",INDEX('4. Mengen- und Kostenannahmen'!X:X,MATCH($B9,'4. Mengen- und Kostenannahmen'!B:B,0))*INDEX('4. Mengen- und Kostenannahmen'!AC:AC,MATCH($B9,'4. Mengen- und Kostenannahmen'!B:B,0)),"")</f>
        <v>138240000</v>
      </c>
      <c r="F9" s="233" t="str">
        <f t="array" ref="F9">IF(RIGHT($A9,1)*1=0,"",
IF(AND(RIGHT($A9,1)*1=1,OR(F$1=2026,F$1=2027)),$E9/2,
IF(AND(RIGHT($A9,1)*1=2,OR(F$1=2028,F$1=2029,F$1=2030)),$E9*1/20,IF(AND(RIGHT($A9,1)*1=2,OR(F$1=2031,F$1=2032,F$1=2033,F$1=2034,F$1=2035,F$1=2036,F$1=2037)),$E9*1/10,IF(AND(RIGHT($A9,1)*1=2,OR(F$1=2038,F$1=2039,F$1=2040)),$E9*1/20,
IF(AND(RIGHT($A9,1)*1=3,F$1&gt;=INDEX('4. Mengen- und Kostenannahmen'!$L:$L,MATCH($B9,'4. Mengen- und Kostenannahmen'!$B:$B,0)),F$1&lt;=INDEX('4. Mengen- und Kostenannahmen'!$M:$M,MATCH($B9,'4. Mengen- und Kostenannahmen'!$B:$B,0))),$E9*(1/(1+INDEX('4. Mengen- und Kostenannahmen'!$M:$M,MATCH($B9,'4. Mengen- und Kostenannahmen'!$B:$B,0))-INDEX('4. Mengen- und Kostenannahmen'!$L:$L,MATCH($B9,'4. Mengen- und Kostenannahmen'!$B:$B,0)))),
IF(AND(RIGHT($A9,1)*1=4,F$1=INDEX('4. Mengen- und Kostenannahmen'!$H:$H,MATCH($B9,'4. Mengen- und Kostenannahmen'!$B:$B,0))),$E9,
IF(AND(RIGHT($A9,1)*1=5,F$1&lt;&gt;2026),$E9,""))))))))</f>
        <v/>
      </c>
      <c r="G9" s="233" t="str">
        <f t="array" ref="G9">IF(RIGHT($A9,1)*1=0,"",
IF(AND(RIGHT($A9,1)*1=1,OR(G$1=2026,G$1=2027)),$E9/2,
IF(AND(RIGHT($A9,1)*1=2,OR(G$1=2028,G$1=2029,G$1=2030)),$E9*1/20,IF(AND(RIGHT($A9,1)*1=2,OR(G$1=2031,G$1=2032,G$1=2033,G$1=2034,G$1=2035,G$1=2036,G$1=2037)),$E9*1/10,IF(AND(RIGHT($A9,1)*1=2,OR(G$1=2038,G$1=2039,G$1=2040)),$E9*1/20,
IF(AND(RIGHT($A9,1)*1=3,G$1&gt;=INDEX('4. Mengen- und Kostenannahmen'!$L:$L,MATCH($B9,'4. Mengen- und Kostenannahmen'!$B:$B,0)),G$1&lt;=INDEX('4. Mengen- und Kostenannahmen'!$M:$M,MATCH($B9,'4. Mengen- und Kostenannahmen'!$B:$B,0))),$E9*(1/(1+INDEX('4. Mengen- und Kostenannahmen'!$M:$M,MATCH($B9,'4. Mengen- und Kostenannahmen'!$B:$B,0))-INDEX('4. Mengen- und Kostenannahmen'!$L:$L,MATCH($B9,'4. Mengen- und Kostenannahmen'!$B:$B,0)))),
IF(AND(RIGHT($A9,1)*1=4,G$1=INDEX('4. Mengen- und Kostenannahmen'!$H:$H,MATCH($B9,'4. Mengen- und Kostenannahmen'!$B:$B,0))),$E9,
IF(AND(RIGHT($A9,1)*1=5,G$1&lt;&gt;2026),$E9,""))))))))</f>
        <v/>
      </c>
      <c r="H9" s="233">
        <f t="array" ref="H9">IF(RIGHT($A9,1)*1=0,"",
IF(AND(RIGHT($A9,1)*1=1,OR(H$1=2026,H$1=2027)),$E9/2,
IF(AND(RIGHT($A9,1)*1=2,OR(H$1=2028,H$1=2029,H$1=2030)),$E9*1/20,IF(AND(RIGHT($A9,1)*1=2,OR(H$1=2031,H$1=2032,H$1=2033,H$1=2034,H$1=2035,H$1=2036,H$1=2037)),$E9*1/10,IF(AND(RIGHT($A9,1)*1=2,OR(H$1=2038,H$1=2039,H$1=2040)),$E9*1/20,
IF(AND(RIGHT($A9,1)*1=3,H$1&gt;=INDEX('4. Mengen- und Kostenannahmen'!$L:$L,MATCH($B9,'4. Mengen- und Kostenannahmen'!$B:$B,0)),H$1&lt;=INDEX('4. Mengen- und Kostenannahmen'!$M:$M,MATCH($B9,'4. Mengen- und Kostenannahmen'!$B:$B,0))),$E9*(1/(1+INDEX('4. Mengen- und Kostenannahmen'!$M:$M,MATCH($B9,'4. Mengen- und Kostenannahmen'!$B:$B,0))-INDEX('4. Mengen- und Kostenannahmen'!$L:$L,MATCH($B9,'4. Mengen- und Kostenannahmen'!$B:$B,0)))),
IF(AND(RIGHT($A9,1)*1=4,H$1=INDEX('4. Mengen- und Kostenannahmen'!$H:$H,MATCH($B9,'4. Mengen- und Kostenannahmen'!$B:$B,0))),$E9,
IF(AND(RIGHT($A9,1)*1=5,H$1&lt;&gt;2026),$E9,""))))))))</f>
        <v>6912000</v>
      </c>
      <c r="I9" s="233">
        <f t="array" ref="I9">IF(RIGHT($A9,1)*1=0,"",
IF(AND(RIGHT($A9,1)*1=1,OR(I$1=2026,I$1=2027)),$E9/2,
IF(AND(RIGHT($A9,1)*1=2,OR(I$1=2028,I$1=2029,I$1=2030)),$E9*1/20,IF(AND(RIGHT($A9,1)*1=2,OR(I$1=2031,I$1=2032,I$1=2033,I$1=2034,I$1=2035,I$1=2036,I$1=2037)),$E9*1/10,IF(AND(RIGHT($A9,1)*1=2,OR(I$1=2038,I$1=2039,I$1=2040)),$E9*1/20,
IF(AND(RIGHT($A9,1)*1=3,I$1&gt;=INDEX('4. Mengen- und Kostenannahmen'!$L:$L,MATCH($B9,'4. Mengen- und Kostenannahmen'!$B:$B,0)),I$1&lt;=INDEX('4. Mengen- und Kostenannahmen'!$M:$M,MATCH($B9,'4. Mengen- und Kostenannahmen'!$B:$B,0))),$E9*(1/(1+INDEX('4. Mengen- und Kostenannahmen'!$M:$M,MATCH($B9,'4. Mengen- und Kostenannahmen'!$B:$B,0))-INDEX('4. Mengen- und Kostenannahmen'!$L:$L,MATCH($B9,'4. Mengen- und Kostenannahmen'!$B:$B,0)))),
IF(AND(RIGHT($A9,1)*1=4,I$1=INDEX('4. Mengen- und Kostenannahmen'!$H:$H,MATCH($B9,'4. Mengen- und Kostenannahmen'!$B:$B,0))),$E9,
IF(AND(RIGHT($A9,1)*1=5,I$1&lt;&gt;2026),$E9,""))))))))</f>
        <v>6912000</v>
      </c>
      <c r="J9" s="233">
        <f t="array" ref="J9">IF(RIGHT($A9,1)*1=0,"",
IF(AND(RIGHT($A9,1)*1=1,OR(J$1=2026,J$1=2027)),$E9/2,
IF(AND(RIGHT($A9,1)*1=2,OR(J$1=2028,J$1=2029,J$1=2030)),$E9*1/20,IF(AND(RIGHT($A9,1)*1=2,OR(J$1=2031,J$1=2032,J$1=2033,J$1=2034,J$1=2035,J$1=2036,J$1=2037)),$E9*1/10,IF(AND(RIGHT($A9,1)*1=2,OR(J$1=2038,J$1=2039,J$1=2040)),$E9*1/20,
IF(AND(RIGHT($A9,1)*1=3,J$1&gt;=INDEX('4. Mengen- und Kostenannahmen'!$L:$L,MATCH($B9,'4. Mengen- und Kostenannahmen'!$B:$B,0)),J$1&lt;=INDEX('4. Mengen- und Kostenannahmen'!$M:$M,MATCH($B9,'4. Mengen- und Kostenannahmen'!$B:$B,0))),$E9*(1/(1+INDEX('4. Mengen- und Kostenannahmen'!$M:$M,MATCH($B9,'4. Mengen- und Kostenannahmen'!$B:$B,0))-INDEX('4. Mengen- und Kostenannahmen'!$L:$L,MATCH($B9,'4. Mengen- und Kostenannahmen'!$B:$B,0)))),
IF(AND(RIGHT($A9,1)*1=4,J$1=INDEX('4. Mengen- und Kostenannahmen'!$H:$H,MATCH($B9,'4. Mengen- und Kostenannahmen'!$B:$B,0))),$E9,
IF(AND(RIGHT($A9,1)*1=5,J$1&lt;&gt;2026),$E9,""))))))))</f>
        <v>6912000</v>
      </c>
      <c r="K9" s="233">
        <f t="array" ref="K9">IF(RIGHT($A9,1)*1=0,"",
IF(AND(RIGHT($A9,1)*1=1,OR(K$1=2026,K$1=2027)),$E9/2,
IF(AND(RIGHT($A9,1)*1=2,OR(K$1=2028,K$1=2029,K$1=2030)),$E9*1/20,IF(AND(RIGHT($A9,1)*1=2,OR(K$1=2031,K$1=2032,K$1=2033,K$1=2034,K$1=2035,K$1=2036,K$1=2037)),$E9*1/10,IF(AND(RIGHT($A9,1)*1=2,OR(K$1=2038,K$1=2039,K$1=2040)),$E9*1/20,
IF(AND(RIGHT($A9,1)*1=3,K$1&gt;=INDEX('4. Mengen- und Kostenannahmen'!$L:$L,MATCH($B9,'4. Mengen- und Kostenannahmen'!$B:$B,0)),K$1&lt;=INDEX('4. Mengen- und Kostenannahmen'!$M:$M,MATCH($B9,'4. Mengen- und Kostenannahmen'!$B:$B,0))),$E9*(1/(1+INDEX('4. Mengen- und Kostenannahmen'!$M:$M,MATCH($B9,'4. Mengen- und Kostenannahmen'!$B:$B,0))-INDEX('4. Mengen- und Kostenannahmen'!$L:$L,MATCH($B9,'4. Mengen- und Kostenannahmen'!$B:$B,0)))),
IF(AND(RIGHT($A9,1)*1=4,K$1=INDEX('4. Mengen- und Kostenannahmen'!$H:$H,MATCH($B9,'4. Mengen- und Kostenannahmen'!$B:$B,0))),$E9,
IF(AND(RIGHT($A9,1)*1=5,K$1&lt;&gt;2026),$E9,""))))))))</f>
        <v>13824000</v>
      </c>
      <c r="L9" s="233">
        <f t="array" ref="L9">IF(RIGHT($A9,1)*1=0,"",
IF(AND(RIGHT($A9,1)*1=1,OR(L$1=2026,L$1=2027)),$E9/2,
IF(AND(RIGHT($A9,1)*1=2,OR(L$1=2028,L$1=2029,L$1=2030)),$E9*1/20,IF(AND(RIGHT($A9,1)*1=2,OR(L$1=2031,L$1=2032,L$1=2033,L$1=2034,L$1=2035,L$1=2036,L$1=2037)),$E9*1/10,IF(AND(RIGHT($A9,1)*1=2,OR(L$1=2038,L$1=2039,L$1=2040)),$E9*1/20,
IF(AND(RIGHT($A9,1)*1=3,L$1&gt;=INDEX('4. Mengen- und Kostenannahmen'!$L:$L,MATCH($B9,'4. Mengen- und Kostenannahmen'!$B:$B,0)),L$1&lt;=INDEX('4. Mengen- und Kostenannahmen'!$M:$M,MATCH($B9,'4. Mengen- und Kostenannahmen'!$B:$B,0))),$E9*(1/(1+INDEX('4. Mengen- und Kostenannahmen'!$M:$M,MATCH($B9,'4. Mengen- und Kostenannahmen'!$B:$B,0))-INDEX('4. Mengen- und Kostenannahmen'!$L:$L,MATCH($B9,'4. Mengen- und Kostenannahmen'!$B:$B,0)))),
IF(AND(RIGHT($A9,1)*1=4,L$1=INDEX('4. Mengen- und Kostenannahmen'!$H:$H,MATCH($B9,'4. Mengen- und Kostenannahmen'!$B:$B,0))),$E9,
IF(AND(RIGHT($A9,1)*1=5,L$1&lt;&gt;2026),$E9,""))))))))</f>
        <v>13824000</v>
      </c>
      <c r="M9" s="233">
        <f t="array" ref="M9">IF(RIGHT($A9,1)*1=0,"",
IF(AND(RIGHT($A9,1)*1=1,OR(M$1=2026,M$1=2027)),$E9/2,
IF(AND(RIGHT($A9,1)*1=2,OR(M$1=2028,M$1=2029,M$1=2030)),$E9*1/20,IF(AND(RIGHT($A9,1)*1=2,OR(M$1=2031,M$1=2032,M$1=2033,M$1=2034,M$1=2035,M$1=2036,M$1=2037)),$E9*1/10,IF(AND(RIGHT($A9,1)*1=2,OR(M$1=2038,M$1=2039,M$1=2040)),$E9*1/20,
IF(AND(RIGHT($A9,1)*1=3,M$1&gt;=INDEX('4. Mengen- und Kostenannahmen'!$L:$L,MATCH($B9,'4. Mengen- und Kostenannahmen'!$B:$B,0)),M$1&lt;=INDEX('4. Mengen- und Kostenannahmen'!$M:$M,MATCH($B9,'4. Mengen- und Kostenannahmen'!$B:$B,0))),$E9*(1/(1+INDEX('4. Mengen- und Kostenannahmen'!$M:$M,MATCH($B9,'4. Mengen- und Kostenannahmen'!$B:$B,0))-INDEX('4. Mengen- und Kostenannahmen'!$L:$L,MATCH($B9,'4. Mengen- und Kostenannahmen'!$B:$B,0)))),
IF(AND(RIGHT($A9,1)*1=4,M$1=INDEX('4. Mengen- und Kostenannahmen'!$H:$H,MATCH($B9,'4. Mengen- und Kostenannahmen'!$B:$B,0))),$E9,
IF(AND(RIGHT($A9,1)*1=5,M$1&lt;&gt;2026),$E9,""))))))))</f>
        <v>13824000</v>
      </c>
      <c r="N9" s="233">
        <f t="array" ref="N9">IF(RIGHT($A9,1)*1=0,"",
IF(AND(RIGHT($A9,1)*1=1,OR(N$1=2026,N$1=2027)),$E9/2,
IF(AND(RIGHT($A9,1)*1=2,OR(N$1=2028,N$1=2029,N$1=2030)),$E9*1/20,IF(AND(RIGHT($A9,1)*1=2,OR(N$1=2031,N$1=2032,N$1=2033,N$1=2034,N$1=2035,N$1=2036,N$1=2037)),$E9*1/10,IF(AND(RIGHT($A9,1)*1=2,OR(N$1=2038,N$1=2039,N$1=2040)),$E9*1/20,
IF(AND(RIGHT($A9,1)*1=3,N$1&gt;=INDEX('4. Mengen- und Kostenannahmen'!$L:$L,MATCH($B9,'4. Mengen- und Kostenannahmen'!$B:$B,0)),N$1&lt;=INDEX('4. Mengen- und Kostenannahmen'!$M:$M,MATCH($B9,'4. Mengen- und Kostenannahmen'!$B:$B,0))),$E9*(1/(1+INDEX('4. Mengen- und Kostenannahmen'!$M:$M,MATCH($B9,'4. Mengen- und Kostenannahmen'!$B:$B,0))-INDEX('4. Mengen- und Kostenannahmen'!$L:$L,MATCH($B9,'4. Mengen- und Kostenannahmen'!$B:$B,0)))),
IF(AND(RIGHT($A9,1)*1=4,N$1=INDEX('4. Mengen- und Kostenannahmen'!$H:$H,MATCH($B9,'4. Mengen- und Kostenannahmen'!$B:$B,0))),$E9,
IF(AND(RIGHT($A9,1)*1=5,N$1&lt;&gt;2026),$E9,""))))))))</f>
        <v>13824000</v>
      </c>
      <c r="O9" s="233">
        <f t="array" ref="O9">IF(RIGHT($A9,1)*1=0,"",
IF(AND(RIGHT($A9,1)*1=1,OR(O$1=2026,O$1=2027)),$E9/2,
IF(AND(RIGHT($A9,1)*1=2,OR(O$1=2028,O$1=2029,O$1=2030)),$E9*1/20,IF(AND(RIGHT($A9,1)*1=2,OR(O$1=2031,O$1=2032,O$1=2033,O$1=2034,O$1=2035,O$1=2036,O$1=2037)),$E9*1/10,IF(AND(RIGHT($A9,1)*1=2,OR(O$1=2038,O$1=2039,O$1=2040)),$E9*1/20,
IF(AND(RIGHT($A9,1)*1=3,O$1&gt;=INDEX('4. Mengen- und Kostenannahmen'!$L:$L,MATCH($B9,'4. Mengen- und Kostenannahmen'!$B:$B,0)),O$1&lt;=INDEX('4. Mengen- und Kostenannahmen'!$M:$M,MATCH($B9,'4. Mengen- und Kostenannahmen'!$B:$B,0))),$E9*(1/(1+INDEX('4. Mengen- und Kostenannahmen'!$M:$M,MATCH($B9,'4. Mengen- und Kostenannahmen'!$B:$B,0))-INDEX('4. Mengen- und Kostenannahmen'!$L:$L,MATCH($B9,'4. Mengen- und Kostenannahmen'!$B:$B,0)))),
IF(AND(RIGHT($A9,1)*1=4,O$1=INDEX('4. Mengen- und Kostenannahmen'!$H:$H,MATCH($B9,'4. Mengen- und Kostenannahmen'!$B:$B,0))),$E9,
IF(AND(RIGHT($A9,1)*1=5,O$1&lt;&gt;2026),$E9,""))))))))</f>
        <v>13824000</v>
      </c>
      <c r="P9" s="233">
        <f t="array" ref="P9">IF(RIGHT($A9,1)*1=0,"",
IF(AND(RIGHT($A9,1)*1=1,OR(P$1=2026,P$1=2027)),$E9/2,
IF(AND(RIGHT($A9,1)*1=2,OR(P$1=2028,P$1=2029,P$1=2030)),$E9*1/20,IF(AND(RIGHT($A9,1)*1=2,OR(P$1=2031,P$1=2032,P$1=2033,P$1=2034,P$1=2035,P$1=2036,P$1=2037)),$E9*1/10,IF(AND(RIGHT($A9,1)*1=2,OR(P$1=2038,P$1=2039,P$1=2040)),$E9*1/20,
IF(AND(RIGHT($A9,1)*1=3,P$1&gt;=INDEX('4. Mengen- und Kostenannahmen'!$L:$L,MATCH($B9,'4. Mengen- und Kostenannahmen'!$B:$B,0)),P$1&lt;=INDEX('4. Mengen- und Kostenannahmen'!$M:$M,MATCH($B9,'4. Mengen- und Kostenannahmen'!$B:$B,0))),$E9*(1/(1+INDEX('4. Mengen- und Kostenannahmen'!$M:$M,MATCH($B9,'4. Mengen- und Kostenannahmen'!$B:$B,0))-INDEX('4. Mengen- und Kostenannahmen'!$L:$L,MATCH($B9,'4. Mengen- und Kostenannahmen'!$B:$B,0)))),
IF(AND(RIGHT($A9,1)*1=4,P$1=INDEX('4. Mengen- und Kostenannahmen'!$H:$H,MATCH($B9,'4. Mengen- und Kostenannahmen'!$B:$B,0))),$E9,
IF(AND(RIGHT($A9,1)*1=5,P$1&lt;&gt;2026),$E9,""))))))))</f>
        <v>13824000</v>
      </c>
      <c r="Q9" s="233">
        <f t="array" ref="Q9">IF(RIGHT($A9,1)*1=0,"",
IF(AND(RIGHT($A9,1)*1=1,OR(Q$1=2026,Q$1=2027)),$E9/2,
IF(AND(RIGHT($A9,1)*1=2,OR(Q$1=2028,Q$1=2029,Q$1=2030)),$E9*1/20,IF(AND(RIGHT($A9,1)*1=2,OR(Q$1=2031,Q$1=2032,Q$1=2033,Q$1=2034,Q$1=2035,Q$1=2036,Q$1=2037)),$E9*1/10,IF(AND(RIGHT($A9,1)*1=2,OR(Q$1=2038,Q$1=2039,Q$1=2040)),$E9*1/20,
IF(AND(RIGHT($A9,1)*1=3,Q$1&gt;=INDEX('4. Mengen- und Kostenannahmen'!$L:$L,MATCH($B9,'4. Mengen- und Kostenannahmen'!$B:$B,0)),Q$1&lt;=INDEX('4. Mengen- und Kostenannahmen'!$M:$M,MATCH($B9,'4. Mengen- und Kostenannahmen'!$B:$B,0))),$E9*(1/(1+INDEX('4. Mengen- und Kostenannahmen'!$M:$M,MATCH($B9,'4. Mengen- und Kostenannahmen'!$B:$B,0))-INDEX('4. Mengen- und Kostenannahmen'!$L:$L,MATCH($B9,'4. Mengen- und Kostenannahmen'!$B:$B,0)))),
IF(AND(RIGHT($A9,1)*1=4,Q$1=INDEX('4. Mengen- und Kostenannahmen'!$H:$H,MATCH($B9,'4. Mengen- und Kostenannahmen'!$B:$B,0))),$E9,
IF(AND(RIGHT($A9,1)*1=5,Q$1&lt;&gt;2026),$E9,""))))))))</f>
        <v>13824000</v>
      </c>
      <c r="R9" s="233">
        <f t="array" ref="R9">IF(RIGHT($A9,1)*1=0,"",
IF(AND(RIGHT($A9,1)*1=1,OR(R$1=2026,R$1=2027)),$E9/2,
IF(AND(RIGHT($A9,1)*1=2,OR(R$1=2028,R$1=2029,R$1=2030)),$E9*1/20,IF(AND(RIGHT($A9,1)*1=2,OR(R$1=2031,R$1=2032,R$1=2033,R$1=2034,R$1=2035,R$1=2036,R$1=2037)),$E9*1/10,IF(AND(RIGHT($A9,1)*1=2,OR(R$1=2038,R$1=2039,R$1=2040)),$E9*1/20,
IF(AND(RIGHT($A9,1)*1=3,R$1&gt;=INDEX('4. Mengen- und Kostenannahmen'!$L:$L,MATCH($B9,'4. Mengen- und Kostenannahmen'!$B:$B,0)),R$1&lt;=INDEX('4. Mengen- und Kostenannahmen'!$M:$M,MATCH($B9,'4. Mengen- und Kostenannahmen'!$B:$B,0))),$E9*(1/(1+INDEX('4. Mengen- und Kostenannahmen'!$M:$M,MATCH($B9,'4. Mengen- und Kostenannahmen'!$B:$B,0))-INDEX('4. Mengen- und Kostenannahmen'!$L:$L,MATCH($B9,'4. Mengen- und Kostenannahmen'!$B:$B,0)))),
IF(AND(RIGHT($A9,1)*1=4,R$1=INDEX('4. Mengen- und Kostenannahmen'!$H:$H,MATCH($B9,'4. Mengen- und Kostenannahmen'!$B:$B,0))),$E9,
IF(AND(RIGHT($A9,1)*1=5,R$1&lt;&gt;2026),$E9,""))))))))</f>
        <v>6912000</v>
      </c>
      <c r="S9" s="233">
        <f t="array" ref="S9">IF(RIGHT($A9,1)*1=0,"",
IF(AND(RIGHT($A9,1)*1=1,OR(S$1=2026,S$1=2027)),$E9/2,
IF(AND(RIGHT($A9,1)*1=2,OR(S$1=2028,S$1=2029,S$1=2030)),$E9*1/20,IF(AND(RIGHT($A9,1)*1=2,OR(S$1=2031,S$1=2032,S$1=2033,S$1=2034,S$1=2035,S$1=2036,S$1=2037)),$E9*1/10,IF(AND(RIGHT($A9,1)*1=2,OR(S$1=2038,S$1=2039,S$1=2040)),$E9*1/20,
IF(AND(RIGHT($A9,1)*1=3,S$1&gt;=INDEX('4. Mengen- und Kostenannahmen'!$L:$L,MATCH($B9,'4. Mengen- und Kostenannahmen'!$B:$B,0)),S$1&lt;=INDEX('4. Mengen- und Kostenannahmen'!$M:$M,MATCH($B9,'4. Mengen- und Kostenannahmen'!$B:$B,0))),$E9*(1/(1+INDEX('4. Mengen- und Kostenannahmen'!$M:$M,MATCH($B9,'4. Mengen- und Kostenannahmen'!$B:$B,0))-INDEX('4. Mengen- und Kostenannahmen'!$L:$L,MATCH($B9,'4. Mengen- und Kostenannahmen'!$B:$B,0)))),
IF(AND(RIGHT($A9,1)*1=4,S$1=INDEX('4. Mengen- und Kostenannahmen'!$H:$H,MATCH($B9,'4. Mengen- und Kostenannahmen'!$B:$B,0))),$E9,
IF(AND(RIGHT($A9,1)*1=5,S$1&lt;&gt;2026),$E9,""))))))))</f>
        <v>6912000</v>
      </c>
      <c r="T9" s="233">
        <f t="array" ref="T9">IF(RIGHT($A9,1)*1=0,"",
IF(AND(RIGHT($A9,1)*1=1,OR(T$1=2026,T$1=2027)),$E9/2,
IF(AND(RIGHT($A9,1)*1=2,OR(T$1=2028,T$1=2029,T$1=2030)),$E9*1/20,IF(AND(RIGHT($A9,1)*1=2,OR(T$1=2031,T$1=2032,T$1=2033,T$1=2034,T$1=2035,T$1=2036,T$1=2037)),$E9*1/10,IF(AND(RIGHT($A9,1)*1=2,OR(T$1=2038,T$1=2039,T$1=2040)),$E9*1/20,
IF(AND(RIGHT($A9,1)*1=3,T$1&gt;=INDEX('4. Mengen- und Kostenannahmen'!$L:$L,MATCH($B9,'4. Mengen- und Kostenannahmen'!$B:$B,0)),T$1&lt;=INDEX('4. Mengen- und Kostenannahmen'!$M:$M,MATCH($B9,'4. Mengen- und Kostenannahmen'!$B:$B,0))),$E9*(1/(1+INDEX('4. Mengen- und Kostenannahmen'!$M:$M,MATCH($B9,'4. Mengen- und Kostenannahmen'!$B:$B,0))-INDEX('4. Mengen- und Kostenannahmen'!$L:$L,MATCH($B9,'4. Mengen- und Kostenannahmen'!$B:$B,0)))),
IF(AND(RIGHT($A9,1)*1=4,T$1=INDEX('4. Mengen- und Kostenannahmen'!$H:$H,MATCH($B9,'4. Mengen- und Kostenannahmen'!$B:$B,0))),$E9,
IF(AND(RIGHT($A9,1)*1=5,T$1&lt;&gt;2026),$E9,""))))))))</f>
        <v>6912000</v>
      </c>
    </row>
    <row r="10" ht="12.75" customHeight="1">
      <c r="A10" s="230" t="str">
        <f t="array" ref="A10">INDEX('4. Mengen- und Kostenannahmen'!$A:$A,MATCH(B10,'4. Mengen- und Kostenannahmen'!B:B,0))</f>
        <v>9.2</v>
      </c>
      <c r="B10" s="231">
        <f>'4. Mengen- und Kostenannahmen'!B11</f>
        <v>9</v>
      </c>
      <c r="C10" s="231" t="str">
        <f t="array" ref="C10">IF(RIGHT($A10,1)*1&lt;&gt;0,INDEX('4. Mengen- und Kostenannahmen'!D:D,MATCH($B10,'4. Mengen- und Kostenannahmen'!$B:$B,0)),"")</f>
        <v>Bäume pflanzen</v>
      </c>
      <c r="D10" s="231" t="str">
        <f t="array" ref="D10">IF(RIGHT($A10,1)*1&lt;&gt;0,INDEX('4. Mengen- und Kostenannahmen'!E:E,MATCH($B10,'4. Mengen- und Kostenannahmen'!$B:$B,0)),"")</f>
        <v>Gesunde Aufwuchspflege</v>
      </c>
      <c r="E10" s="232">
        <f t="array" ref="E10">IF(C10&lt;&gt;"",INDEX('4. Mengen- und Kostenannahmen'!X:X,MATCH($B10,'4. Mengen- und Kostenannahmen'!B:B,0))*INDEX('4. Mengen- und Kostenannahmen'!AC:AC,MATCH($B10,'4. Mengen- und Kostenannahmen'!B:B,0)),"")</f>
        <v>955008000</v>
      </c>
      <c r="F10" s="233" t="str">
        <f t="array" ref="F10">IF(RIGHT($A10,1)*1=0,"",
IF(AND(RIGHT($A10,1)*1=1,OR(F$1=2026,F$1=2027)),$E10/2,
IF(AND(RIGHT($A10,1)*1=2,OR(F$1=2028,F$1=2029,F$1=2030)),$E10*1/20,IF(AND(RIGHT($A10,1)*1=2,OR(F$1=2031,F$1=2032,F$1=2033,F$1=2034,F$1=2035,F$1=2036,F$1=2037)),$E10*1/10,IF(AND(RIGHT($A10,1)*1=2,OR(F$1=2038,F$1=2039,F$1=2040)),$E10*1/20,
IF(AND(RIGHT($A10,1)*1=3,F$1&gt;=INDEX('4. Mengen- und Kostenannahmen'!$L:$L,MATCH($B10,'4. Mengen- und Kostenannahmen'!$B:$B,0)),F$1&lt;=INDEX('4. Mengen- und Kostenannahmen'!$M:$M,MATCH($B10,'4. Mengen- und Kostenannahmen'!$B:$B,0))),$E10*(1/(1+INDEX('4. Mengen- und Kostenannahmen'!$M:$M,MATCH($B10,'4. Mengen- und Kostenannahmen'!$B:$B,0))-INDEX('4. Mengen- und Kostenannahmen'!$L:$L,MATCH($B10,'4. Mengen- und Kostenannahmen'!$B:$B,0)))),
IF(AND(RIGHT($A10,1)*1=4,F$1=INDEX('4. Mengen- und Kostenannahmen'!$H:$H,MATCH($B10,'4. Mengen- und Kostenannahmen'!$B:$B,0))),$E10,
IF(AND(RIGHT($A10,1)*1=5,F$1&lt;&gt;2026),$E10,""))))))))</f>
        <v/>
      </c>
      <c r="G10" s="233" t="str">
        <f t="array" ref="G10">IF(RIGHT($A10,1)*1=0,"",
IF(AND(RIGHT($A10,1)*1=1,OR(G$1=2026,G$1=2027)),$E10/2,
IF(AND(RIGHT($A10,1)*1=2,OR(G$1=2028,G$1=2029,G$1=2030)),$E10*1/20,IF(AND(RIGHT($A10,1)*1=2,OR(G$1=2031,G$1=2032,G$1=2033,G$1=2034,G$1=2035,G$1=2036,G$1=2037)),$E10*1/10,IF(AND(RIGHT($A10,1)*1=2,OR(G$1=2038,G$1=2039,G$1=2040)),$E10*1/20,
IF(AND(RIGHT($A10,1)*1=3,G$1&gt;=INDEX('4. Mengen- und Kostenannahmen'!$L:$L,MATCH($B10,'4. Mengen- und Kostenannahmen'!$B:$B,0)),G$1&lt;=INDEX('4. Mengen- und Kostenannahmen'!$M:$M,MATCH($B10,'4. Mengen- und Kostenannahmen'!$B:$B,0))),$E10*(1/(1+INDEX('4. Mengen- und Kostenannahmen'!$M:$M,MATCH($B10,'4. Mengen- und Kostenannahmen'!$B:$B,0))-INDEX('4. Mengen- und Kostenannahmen'!$L:$L,MATCH($B10,'4. Mengen- und Kostenannahmen'!$B:$B,0)))),
IF(AND(RIGHT($A10,1)*1=4,G$1=INDEX('4. Mengen- und Kostenannahmen'!$H:$H,MATCH($B10,'4. Mengen- und Kostenannahmen'!$B:$B,0))),$E10,
IF(AND(RIGHT($A10,1)*1=5,G$1&lt;&gt;2026),$E10,""))))))))</f>
        <v/>
      </c>
      <c r="H10" s="233">
        <f t="array" ref="H10">IF(RIGHT($A10,1)*1=0,"",
IF(AND(RIGHT($A10,1)*1=1,OR(H$1=2026,H$1=2027)),$E10/2,
IF(AND(RIGHT($A10,1)*1=2,OR(H$1=2028,H$1=2029,H$1=2030)),$E10*1/20,IF(AND(RIGHT($A10,1)*1=2,OR(H$1=2031,H$1=2032,H$1=2033,H$1=2034,H$1=2035,H$1=2036,H$1=2037)),$E10*1/10,IF(AND(RIGHT($A10,1)*1=2,OR(H$1=2038,H$1=2039,H$1=2040)),$E10*1/20,
IF(AND(RIGHT($A10,1)*1=3,H$1&gt;=INDEX('4. Mengen- und Kostenannahmen'!$L:$L,MATCH($B10,'4. Mengen- und Kostenannahmen'!$B:$B,0)),H$1&lt;=INDEX('4. Mengen- und Kostenannahmen'!$M:$M,MATCH($B10,'4. Mengen- und Kostenannahmen'!$B:$B,0))),$E10*(1/(1+INDEX('4. Mengen- und Kostenannahmen'!$M:$M,MATCH($B10,'4. Mengen- und Kostenannahmen'!$B:$B,0))-INDEX('4. Mengen- und Kostenannahmen'!$L:$L,MATCH($B10,'4. Mengen- und Kostenannahmen'!$B:$B,0)))),
IF(AND(RIGHT($A10,1)*1=4,H$1=INDEX('4. Mengen- und Kostenannahmen'!$H:$H,MATCH($B10,'4. Mengen- und Kostenannahmen'!$B:$B,0))),$E10,
IF(AND(RIGHT($A10,1)*1=5,H$1&lt;&gt;2026),$E10,""))))))))</f>
        <v>47750400</v>
      </c>
      <c r="I10" s="233">
        <f t="array" ref="I10">IF(RIGHT($A10,1)*1=0,"",
IF(AND(RIGHT($A10,1)*1=1,OR(I$1=2026,I$1=2027)),$E10/2,
IF(AND(RIGHT($A10,1)*1=2,OR(I$1=2028,I$1=2029,I$1=2030)),$E10*1/20,IF(AND(RIGHT($A10,1)*1=2,OR(I$1=2031,I$1=2032,I$1=2033,I$1=2034,I$1=2035,I$1=2036,I$1=2037)),$E10*1/10,IF(AND(RIGHT($A10,1)*1=2,OR(I$1=2038,I$1=2039,I$1=2040)),$E10*1/20,
IF(AND(RIGHT($A10,1)*1=3,I$1&gt;=INDEX('4. Mengen- und Kostenannahmen'!$L:$L,MATCH($B10,'4. Mengen- und Kostenannahmen'!$B:$B,0)),I$1&lt;=INDEX('4. Mengen- und Kostenannahmen'!$M:$M,MATCH($B10,'4. Mengen- und Kostenannahmen'!$B:$B,0))),$E10*(1/(1+INDEX('4. Mengen- und Kostenannahmen'!$M:$M,MATCH($B10,'4. Mengen- und Kostenannahmen'!$B:$B,0))-INDEX('4. Mengen- und Kostenannahmen'!$L:$L,MATCH($B10,'4. Mengen- und Kostenannahmen'!$B:$B,0)))),
IF(AND(RIGHT($A10,1)*1=4,I$1=INDEX('4. Mengen- und Kostenannahmen'!$H:$H,MATCH($B10,'4. Mengen- und Kostenannahmen'!$B:$B,0))),$E10,
IF(AND(RIGHT($A10,1)*1=5,I$1&lt;&gt;2026),$E10,""))))))))</f>
        <v>47750400</v>
      </c>
      <c r="J10" s="233">
        <f t="array" ref="J10">IF(RIGHT($A10,1)*1=0,"",
IF(AND(RIGHT($A10,1)*1=1,OR(J$1=2026,J$1=2027)),$E10/2,
IF(AND(RIGHT($A10,1)*1=2,OR(J$1=2028,J$1=2029,J$1=2030)),$E10*1/20,IF(AND(RIGHT($A10,1)*1=2,OR(J$1=2031,J$1=2032,J$1=2033,J$1=2034,J$1=2035,J$1=2036,J$1=2037)),$E10*1/10,IF(AND(RIGHT($A10,1)*1=2,OR(J$1=2038,J$1=2039,J$1=2040)),$E10*1/20,
IF(AND(RIGHT($A10,1)*1=3,J$1&gt;=INDEX('4. Mengen- und Kostenannahmen'!$L:$L,MATCH($B10,'4. Mengen- und Kostenannahmen'!$B:$B,0)),J$1&lt;=INDEX('4. Mengen- und Kostenannahmen'!$M:$M,MATCH($B10,'4. Mengen- und Kostenannahmen'!$B:$B,0))),$E10*(1/(1+INDEX('4. Mengen- und Kostenannahmen'!$M:$M,MATCH($B10,'4. Mengen- und Kostenannahmen'!$B:$B,0))-INDEX('4. Mengen- und Kostenannahmen'!$L:$L,MATCH($B10,'4. Mengen- und Kostenannahmen'!$B:$B,0)))),
IF(AND(RIGHT($A10,1)*1=4,J$1=INDEX('4. Mengen- und Kostenannahmen'!$H:$H,MATCH($B10,'4. Mengen- und Kostenannahmen'!$B:$B,0))),$E10,
IF(AND(RIGHT($A10,1)*1=5,J$1&lt;&gt;2026),$E10,""))))))))</f>
        <v>47750400</v>
      </c>
      <c r="K10" s="233">
        <f t="array" ref="K10">IF(RIGHT($A10,1)*1=0,"",
IF(AND(RIGHT($A10,1)*1=1,OR(K$1=2026,K$1=2027)),$E10/2,
IF(AND(RIGHT($A10,1)*1=2,OR(K$1=2028,K$1=2029,K$1=2030)),$E10*1/20,IF(AND(RIGHT($A10,1)*1=2,OR(K$1=2031,K$1=2032,K$1=2033,K$1=2034,K$1=2035,K$1=2036,K$1=2037)),$E10*1/10,IF(AND(RIGHT($A10,1)*1=2,OR(K$1=2038,K$1=2039,K$1=2040)),$E10*1/20,
IF(AND(RIGHT($A10,1)*1=3,K$1&gt;=INDEX('4. Mengen- und Kostenannahmen'!$L:$L,MATCH($B10,'4. Mengen- und Kostenannahmen'!$B:$B,0)),K$1&lt;=INDEX('4. Mengen- und Kostenannahmen'!$M:$M,MATCH($B10,'4. Mengen- und Kostenannahmen'!$B:$B,0))),$E10*(1/(1+INDEX('4. Mengen- und Kostenannahmen'!$M:$M,MATCH($B10,'4. Mengen- und Kostenannahmen'!$B:$B,0))-INDEX('4. Mengen- und Kostenannahmen'!$L:$L,MATCH($B10,'4. Mengen- und Kostenannahmen'!$B:$B,0)))),
IF(AND(RIGHT($A10,1)*1=4,K$1=INDEX('4. Mengen- und Kostenannahmen'!$H:$H,MATCH($B10,'4. Mengen- und Kostenannahmen'!$B:$B,0))),$E10,
IF(AND(RIGHT($A10,1)*1=5,K$1&lt;&gt;2026),$E10,""))))))))</f>
        <v>95500800</v>
      </c>
      <c r="L10" s="233">
        <f t="array" ref="L10">IF(RIGHT($A10,1)*1=0,"",
IF(AND(RIGHT($A10,1)*1=1,OR(L$1=2026,L$1=2027)),$E10/2,
IF(AND(RIGHT($A10,1)*1=2,OR(L$1=2028,L$1=2029,L$1=2030)),$E10*1/20,IF(AND(RIGHT($A10,1)*1=2,OR(L$1=2031,L$1=2032,L$1=2033,L$1=2034,L$1=2035,L$1=2036,L$1=2037)),$E10*1/10,IF(AND(RIGHT($A10,1)*1=2,OR(L$1=2038,L$1=2039,L$1=2040)),$E10*1/20,
IF(AND(RIGHT($A10,1)*1=3,L$1&gt;=INDEX('4. Mengen- und Kostenannahmen'!$L:$L,MATCH($B10,'4. Mengen- und Kostenannahmen'!$B:$B,0)),L$1&lt;=INDEX('4. Mengen- und Kostenannahmen'!$M:$M,MATCH($B10,'4. Mengen- und Kostenannahmen'!$B:$B,0))),$E10*(1/(1+INDEX('4. Mengen- und Kostenannahmen'!$M:$M,MATCH($B10,'4. Mengen- und Kostenannahmen'!$B:$B,0))-INDEX('4. Mengen- und Kostenannahmen'!$L:$L,MATCH($B10,'4. Mengen- und Kostenannahmen'!$B:$B,0)))),
IF(AND(RIGHT($A10,1)*1=4,L$1=INDEX('4. Mengen- und Kostenannahmen'!$H:$H,MATCH($B10,'4. Mengen- und Kostenannahmen'!$B:$B,0))),$E10,
IF(AND(RIGHT($A10,1)*1=5,L$1&lt;&gt;2026),$E10,""))))))))</f>
        <v>95500800</v>
      </c>
      <c r="M10" s="233">
        <f t="array" ref="M10">IF(RIGHT($A10,1)*1=0,"",
IF(AND(RIGHT($A10,1)*1=1,OR(M$1=2026,M$1=2027)),$E10/2,
IF(AND(RIGHT($A10,1)*1=2,OR(M$1=2028,M$1=2029,M$1=2030)),$E10*1/20,IF(AND(RIGHT($A10,1)*1=2,OR(M$1=2031,M$1=2032,M$1=2033,M$1=2034,M$1=2035,M$1=2036,M$1=2037)),$E10*1/10,IF(AND(RIGHT($A10,1)*1=2,OR(M$1=2038,M$1=2039,M$1=2040)),$E10*1/20,
IF(AND(RIGHT($A10,1)*1=3,M$1&gt;=INDEX('4. Mengen- und Kostenannahmen'!$L:$L,MATCH($B10,'4. Mengen- und Kostenannahmen'!$B:$B,0)),M$1&lt;=INDEX('4. Mengen- und Kostenannahmen'!$M:$M,MATCH($B10,'4. Mengen- und Kostenannahmen'!$B:$B,0))),$E10*(1/(1+INDEX('4. Mengen- und Kostenannahmen'!$M:$M,MATCH($B10,'4. Mengen- und Kostenannahmen'!$B:$B,0))-INDEX('4. Mengen- und Kostenannahmen'!$L:$L,MATCH($B10,'4. Mengen- und Kostenannahmen'!$B:$B,0)))),
IF(AND(RIGHT($A10,1)*1=4,M$1=INDEX('4. Mengen- und Kostenannahmen'!$H:$H,MATCH($B10,'4. Mengen- und Kostenannahmen'!$B:$B,0))),$E10,
IF(AND(RIGHT($A10,1)*1=5,M$1&lt;&gt;2026),$E10,""))))))))</f>
        <v>95500800</v>
      </c>
      <c r="N10" s="233">
        <f t="array" ref="N10">IF(RIGHT($A10,1)*1=0,"",
IF(AND(RIGHT($A10,1)*1=1,OR(N$1=2026,N$1=2027)),$E10/2,
IF(AND(RIGHT($A10,1)*1=2,OR(N$1=2028,N$1=2029,N$1=2030)),$E10*1/20,IF(AND(RIGHT($A10,1)*1=2,OR(N$1=2031,N$1=2032,N$1=2033,N$1=2034,N$1=2035,N$1=2036,N$1=2037)),$E10*1/10,IF(AND(RIGHT($A10,1)*1=2,OR(N$1=2038,N$1=2039,N$1=2040)),$E10*1/20,
IF(AND(RIGHT($A10,1)*1=3,N$1&gt;=INDEX('4. Mengen- und Kostenannahmen'!$L:$L,MATCH($B10,'4. Mengen- und Kostenannahmen'!$B:$B,0)),N$1&lt;=INDEX('4. Mengen- und Kostenannahmen'!$M:$M,MATCH($B10,'4. Mengen- und Kostenannahmen'!$B:$B,0))),$E10*(1/(1+INDEX('4. Mengen- und Kostenannahmen'!$M:$M,MATCH($B10,'4. Mengen- und Kostenannahmen'!$B:$B,0))-INDEX('4. Mengen- und Kostenannahmen'!$L:$L,MATCH($B10,'4. Mengen- und Kostenannahmen'!$B:$B,0)))),
IF(AND(RIGHT($A10,1)*1=4,N$1=INDEX('4. Mengen- und Kostenannahmen'!$H:$H,MATCH($B10,'4. Mengen- und Kostenannahmen'!$B:$B,0))),$E10,
IF(AND(RIGHT($A10,1)*1=5,N$1&lt;&gt;2026),$E10,""))))))))</f>
        <v>95500800</v>
      </c>
      <c r="O10" s="233">
        <f t="array" ref="O10">IF(RIGHT($A10,1)*1=0,"",
IF(AND(RIGHT($A10,1)*1=1,OR(O$1=2026,O$1=2027)),$E10/2,
IF(AND(RIGHT($A10,1)*1=2,OR(O$1=2028,O$1=2029,O$1=2030)),$E10*1/20,IF(AND(RIGHT($A10,1)*1=2,OR(O$1=2031,O$1=2032,O$1=2033,O$1=2034,O$1=2035,O$1=2036,O$1=2037)),$E10*1/10,IF(AND(RIGHT($A10,1)*1=2,OR(O$1=2038,O$1=2039,O$1=2040)),$E10*1/20,
IF(AND(RIGHT($A10,1)*1=3,O$1&gt;=INDEX('4. Mengen- und Kostenannahmen'!$L:$L,MATCH($B10,'4. Mengen- und Kostenannahmen'!$B:$B,0)),O$1&lt;=INDEX('4. Mengen- und Kostenannahmen'!$M:$M,MATCH($B10,'4. Mengen- und Kostenannahmen'!$B:$B,0))),$E10*(1/(1+INDEX('4. Mengen- und Kostenannahmen'!$M:$M,MATCH($B10,'4. Mengen- und Kostenannahmen'!$B:$B,0))-INDEX('4. Mengen- und Kostenannahmen'!$L:$L,MATCH($B10,'4. Mengen- und Kostenannahmen'!$B:$B,0)))),
IF(AND(RIGHT($A10,1)*1=4,O$1=INDEX('4. Mengen- und Kostenannahmen'!$H:$H,MATCH($B10,'4. Mengen- und Kostenannahmen'!$B:$B,0))),$E10,
IF(AND(RIGHT($A10,1)*1=5,O$1&lt;&gt;2026),$E10,""))))))))</f>
        <v>95500800</v>
      </c>
      <c r="P10" s="233">
        <f t="array" ref="P10">IF(RIGHT($A10,1)*1=0,"",
IF(AND(RIGHT($A10,1)*1=1,OR(P$1=2026,P$1=2027)),$E10/2,
IF(AND(RIGHT($A10,1)*1=2,OR(P$1=2028,P$1=2029,P$1=2030)),$E10*1/20,IF(AND(RIGHT($A10,1)*1=2,OR(P$1=2031,P$1=2032,P$1=2033,P$1=2034,P$1=2035,P$1=2036,P$1=2037)),$E10*1/10,IF(AND(RIGHT($A10,1)*1=2,OR(P$1=2038,P$1=2039,P$1=2040)),$E10*1/20,
IF(AND(RIGHT($A10,1)*1=3,P$1&gt;=INDEX('4. Mengen- und Kostenannahmen'!$L:$L,MATCH($B10,'4. Mengen- und Kostenannahmen'!$B:$B,0)),P$1&lt;=INDEX('4. Mengen- und Kostenannahmen'!$M:$M,MATCH($B10,'4. Mengen- und Kostenannahmen'!$B:$B,0))),$E10*(1/(1+INDEX('4. Mengen- und Kostenannahmen'!$M:$M,MATCH($B10,'4. Mengen- und Kostenannahmen'!$B:$B,0))-INDEX('4. Mengen- und Kostenannahmen'!$L:$L,MATCH($B10,'4. Mengen- und Kostenannahmen'!$B:$B,0)))),
IF(AND(RIGHT($A10,1)*1=4,P$1=INDEX('4. Mengen- und Kostenannahmen'!$H:$H,MATCH($B10,'4. Mengen- und Kostenannahmen'!$B:$B,0))),$E10,
IF(AND(RIGHT($A10,1)*1=5,P$1&lt;&gt;2026),$E10,""))))))))</f>
        <v>95500800</v>
      </c>
      <c r="Q10" s="233">
        <f t="array" ref="Q10">IF(RIGHT($A10,1)*1=0,"",
IF(AND(RIGHT($A10,1)*1=1,OR(Q$1=2026,Q$1=2027)),$E10/2,
IF(AND(RIGHT($A10,1)*1=2,OR(Q$1=2028,Q$1=2029,Q$1=2030)),$E10*1/20,IF(AND(RIGHT($A10,1)*1=2,OR(Q$1=2031,Q$1=2032,Q$1=2033,Q$1=2034,Q$1=2035,Q$1=2036,Q$1=2037)),$E10*1/10,IF(AND(RIGHT($A10,1)*1=2,OR(Q$1=2038,Q$1=2039,Q$1=2040)),$E10*1/20,
IF(AND(RIGHT($A10,1)*1=3,Q$1&gt;=INDEX('4. Mengen- und Kostenannahmen'!$L:$L,MATCH($B10,'4. Mengen- und Kostenannahmen'!$B:$B,0)),Q$1&lt;=INDEX('4. Mengen- und Kostenannahmen'!$M:$M,MATCH($B10,'4. Mengen- und Kostenannahmen'!$B:$B,0))),$E10*(1/(1+INDEX('4. Mengen- und Kostenannahmen'!$M:$M,MATCH($B10,'4. Mengen- und Kostenannahmen'!$B:$B,0))-INDEX('4. Mengen- und Kostenannahmen'!$L:$L,MATCH($B10,'4. Mengen- und Kostenannahmen'!$B:$B,0)))),
IF(AND(RIGHT($A10,1)*1=4,Q$1=INDEX('4. Mengen- und Kostenannahmen'!$H:$H,MATCH($B10,'4. Mengen- und Kostenannahmen'!$B:$B,0))),$E10,
IF(AND(RIGHT($A10,1)*1=5,Q$1&lt;&gt;2026),$E10,""))))))))</f>
        <v>95500800</v>
      </c>
      <c r="R10" s="233">
        <f t="array" ref="R10">IF(RIGHT($A10,1)*1=0,"",
IF(AND(RIGHT($A10,1)*1=1,OR(R$1=2026,R$1=2027)),$E10/2,
IF(AND(RIGHT($A10,1)*1=2,OR(R$1=2028,R$1=2029,R$1=2030)),$E10*1/20,IF(AND(RIGHT($A10,1)*1=2,OR(R$1=2031,R$1=2032,R$1=2033,R$1=2034,R$1=2035,R$1=2036,R$1=2037)),$E10*1/10,IF(AND(RIGHT($A10,1)*1=2,OR(R$1=2038,R$1=2039,R$1=2040)),$E10*1/20,
IF(AND(RIGHT($A10,1)*1=3,R$1&gt;=INDEX('4. Mengen- und Kostenannahmen'!$L:$L,MATCH($B10,'4. Mengen- und Kostenannahmen'!$B:$B,0)),R$1&lt;=INDEX('4. Mengen- und Kostenannahmen'!$M:$M,MATCH($B10,'4. Mengen- und Kostenannahmen'!$B:$B,0))),$E10*(1/(1+INDEX('4. Mengen- und Kostenannahmen'!$M:$M,MATCH($B10,'4. Mengen- und Kostenannahmen'!$B:$B,0))-INDEX('4. Mengen- und Kostenannahmen'!$L:$L,MATCH($B10,'4. Mengen- und Kostenannahmen'!$B:$B,0)))),
IF(AND(RIGHT($A10,1)*1=4,R$1=INDEX('4. Mengen- und Kostenannahmen'!$H:$H,MATCH($B10,'4. Mengen- und Kostenannahmen'!$B:$B,0))),$E10,
IF(AND(RIGHT($A10,1)*1=5,R$1&lt;&gt;2026),$E10,""))))))))</f>
        <v>47750400</v>
      </c>
      <c r="S10" s="233">
        <f t="array" ref="S10">IF(RIGHT($A10,1)*1=0,"",
IF(AND(RIGHT($A10,1)*1=1,OR(S$1=2026,S$1=2027)),$E10/2,
IF(AND(RIGHT($A10,1)*1=2,OR(S$1=2028,S$1=2029,S$1=2030)),$E10*1/20,IF(AND(RIGHT($A10,1)*1=2,OR(S$1=2031,S$1=2032,S$1=2033,S$1=2034,S$1=2035,S$1=2036,S$1=2037)),$E10*1/10,IF(AND(RIGHT($A10,1)*1=2,OR(S$1=2038,S$1=2039,S$1=2040)),$E10*1/20,
IF(AND(RIGHT($A10,1)*1=3,S$1&gt;=INDEX('4. Mengen- und Kostenannahmen'!$L:$L,MATCH($B10,'4. Mengen- und Kostenannahmen'!$B:$B,0)),S$1&lt;=INDEX('4. Mengen- und Kostenannahmen'!$M:$M,MATCH($B10,'4. Mengen- und Kostenannahmen'!$B:$B,0))),$E10*(1/(1+INDEX('4. Mengen- und Kostenannahmen'!$M:$M,MATCH($B10,'4. Mengen- und Kostenannahmen'!$B:$B,0))-INDEX('4. Mengen- und Kostenannahmen'!$L:$L,MATCH($B10,'4. Mengen- und Kostenannahmen'!$B:$B,0)))),
IF(AND(RIGHT($A10,1)*1=4,S$1=INDEX('4. Mengen- und Kostenannahmen'!$H:$H,MATCH($B10,'4. Mengen- und Kostenannahmen'!$B:$B,0))),$E10,
IF(AND(RIGHT($A10,1)*1=5,S$1&lt;&gt;2026),$E10,""))))))))</f>
        <v>47750400</v>
      </c>
      <c r="T10" s="233">
        <f t="array" ref="T10">IF(RIGHT($A10,1)*1=0,"",
IF(AND(RIGHT($A10,1)*1=1,OR(T$1=2026,T$1=2027)),$E10/2,
IF(AND(RIGHT($A10,1)*1=2,OR(T$1=2028,T$1=2029,T$1=2030)),$E10*1/20,IF(AND(RIGHT($A10,1)*1=2,OR(T$1=2031,T$1=2032,T$1=2033,T$1=2034,T$1=2035,T$1=2036,T$1=2037)),$E10*1/10,IF(AND(RIGHT($A10,1)*1=2,OR(T$1=2038,T$1=2039,T$1=2040)),$E10*1/20,
IF(AND(RIGHT($A10,1)*1=3,T$1&gt;=INDEX('4. Mengen- und Kostenannahmen'!$L:$L,MATCH($B10,'4. Mengen- und Kostenannahmen'!$B:$B,0)),T$1&lt;=INDEX('4. Mengen- und Kostenannahmen'!$M:$M,MATCH($B10,'4. Mengen- und Kostenannahmen'!$B:$B,0))),$E10*(1/(1+INDEX('4. Mengen- und Kostenannahmen'!$M:$M,MATCH($B10,'4. Mengen- und Kostenannahmen'!$B:$B,0))-INDEX('4. Mengen- und Kostenannahmen'!$L:$L,MATCH($B10,'4. Mengen- und Kostenannahmen'!$B:$B,0)))),
IF(AND(RIGHT($A10,1)*1=4,T$1=INDEX('4. Mengen- und Kostenannahmen'!$H:$H,MATCH($B10,'4. Mengen- und Kostenannahmen'!$B:$B,0))),$E10,
IF(AND(RIGHT($A10,1)*1=5,T$1&lt;&gt;2026),$E10,""))))))))</f>
        <v>47750400</v>
      </c>
    </row>
    <row r="11" ht="12.75" customHeight="1">
      <c r="A11" s="230" t="str">
        <f t="array" ref="A11">INDEX('4. Mengen- und Kostenannahmen'!$A:$A,MATCH(B11,'4. Mengen- und Kostenannahmen'!B:B,0))</f>
        <v>10.2</v>
      </c>
      <c r="B11" s="231">
        <f>'4. Mengen- und Kostenannahmen'!B12</f>
        <v>10</v>
      </c>
      <c r="C11" s="231" t="str">
        <f t="array" ref="C11">IF(RIGHT($A11,1)*1&lt;&gt;0,INDEX('4. Mengen- und Kostenannahmen'!D:D,MATCH($B11,'4. Mengen- und Kostenannahmen'!$B:$B,0)),"")</f>
        <v>Bäume pflanzen</v>
      </c>
      <c r="D11" s="231" t="str">
        <f t="array" ref="D11">IF(RIGHT($A11,1)*1&lt;&gt;0,INDEX('4. Mengen- und Kostenannahmen'!E:E,MATCH($B11,'4. Mengen- und Kostenannahmen'!$B:$B,0)),"")</f>
        <v>Ausgleich faktisch nicht möglicher Baumpflanzungen</v>
      </c>
      <c r="E11" s="232">
        <f t="array" ref="E11">IF(C11&lt;&gt;"",INDEX('4. Mengen- und Kostenannahmen'!X:X,MATCH($B11,'4. Mengen- und Kostenannahmen'!B:B,0))*INDEX('4. Mengen- und Kostenannahmen'!AC:AC,MATCH($B11,'4. Mengen- und Kostenannahmen'!B:B,0)),"")</f>
        <v>28800000</v>
      </c>
      <c r="F11" s="233" t="str">
        <f t="array" ref="F11">IF(RIGHT($A11,1)*1=0,"",
IF(AND(RIGHT($A11,1)*1=1,OR(F$1=2026,F$1=2027)),$E11/2,
IF(AND(RIGHT($A11,1)*1=2,OR(F$1=2028,F$1=2029,F$1=2030)),$E11*1/20,IF(AND(RIGHT($A11,1)*1=2,OR(F$1=2031,F$1=2032,F$1=2033,F$1=2034,F$1=2035,F$1=2036,F$1=2037)),$E11*1/10,IF(AND(RIGHT($A11,1)*1=2,OR(F$1=2038,F$1=2039,F$1=2040)),$E11*1/20,
IF(AND(RIGHT($A11,1)*1=3,F$1&gt;=INDEX('4. Mengen- und Kostenannahmen'!$L:$L,MATCH($B11,'4. Mengen- und Kostenannahmen'!$B:$B,0)),F$1&lt;=INDEX('4. Mengen- und Kostenannahmen'!$M:$M,MATCH($B11,'4. Mengen- und Kostenannahmen'!$B:$B,0))),$E11*(1/(1+INDEX('4. Mengen- und Kostenannahmen'!$M:$M,MATCH($B11,'4. Mengen- und Kostenannahmen'!$B:$B,0))-INDEX('4. Mengen- und Kostenannahmen'!$L:$L,MATCH($B11,'4. Mengen- und Kostenannahmen'!$B:$B,0)))),
IF(AND(RIGHT($A11,1)*1=4,F$1=INDEX('4. Mengen- und Kostenannahmen'!$H:$H,MATCH($B11,'4. Mengen- und Kostenannahmen'!$B:$B,0))),$E11,
IF(AND(RIGHT($A11,1)*1=5,F$1&lt;&gt;2026),$E11,""))))))))</f>
        <v/>
      </c>
      <c r="G11" s="233" t="str">
        <f t="array" ref="G11">IF(RIGHT($A11,1)*1=0,"",
IF(AND(RIGHT($A11,1)*1=1,OR(G$1=2026,G$1=2027)),$E11/2,
IF(AND(RIGHT($A11,1)*1=2,OR(G$1=2028,G$1=2029,G$1=2030)),$E11*1/20,IF(AND(RIGHT($A11,1)*1=2,OR(G$1=2031,G$1=2032,G$1=2033,G$1=2034,G$1=2035,G$1=2036,G$1=2037)),$E11*1/10,IF(AND(RIGHT($A11,1)*1=2,OR(G$1=2038,G$1=2039,G$1=2040)),$E11*1/20,
IF(AND(RIGHT($A11,1)*1=3,G$1&gt;=INDEX('4. Mengen- und Kostenannahmen'!$L:$L,MATCH($B11,'4. Mengen- und Kostenannahmen'!$B:$B,0)),G$1&lt;=INDEX('4. Mengen- und Kostenannahmen'!$M:$M,MATCH($B11,'4. Mengen- und Kostenannahmen'!$B:$B,0))),$E11*(1/(1+INDEX('4. Mengen- und Kostenannahmen'!$M:$M,MATCH($B11,'4. Mengen- und Kostenannahmen'!$B:$B,0))-INDEX('4. Mengen- und Kostenannahmen'!$L:$L,MATCH($B11,'4. Mengen- und Kostenannahmen'!$B:$B,0)))),
IF(AND(RIGHT($A11,1)*1=4,G$1=INDEX('4. Mengen- und Kostenannahmen'!$H:$H,MATCH($B11,'4. Mengen- und Kostenannahmen'!$B:$B,0))),$E11,
IF(AND(RIGHT($A11,1)*1=5,G$1&lt;&gt;2026),$E11,""))))))))</f>
        <v/>
      </c>
      <c r="H11" s="233">
        <f t="array" ref="H11">IF(RIGHT($A11,1)*1=0,"",
IF(AND(RIGHT($A11,1)*1=1,OR(H$1=2026,H$1=2027)),$E11/2,
IF(AND(RIGHT($A11,1)*1=2,OR(H$1=2028,H$1=2029,H$1=2030)),$E11*1/20,IF(AND(RIGHT($A11,1)*1=2,OR(H$1=2031,H$1=2032,H$1=2033,H$1=2034,H$1=2035,H$1=2036,H$1=2037)),$E11*1/10,IF(AND(RIGHT($A11,1)*1=2,OR(H$1=2038,H$1=2039,H$1=2040)),$E11*1/20,
IF(AND(RIGHT($A11,1)*1=3,H$1&gt;=INDEX('4. Mengen- und Kostenannahmen'!$L:$L,MATCH($B11,'4. Mengen- und Kostenannahmen'!$B:$B,0)),H$1&lt;=INDEX('4. Mengen- und Kostenannahmen'!$M:$M,MATCH($B11,'4. Mengen- und Kostenannahmen'!$B:$B,0))),$E11*(1/(1+INDEX('4. Mengen- und Kostenannahmen'!$M:$M,MATCH($B11,'4. Mengen- und Kostenannahmen'!$B:$B,0))-INDEX('4. Mengen- und Kostenannahmen'!$L:$L,MATCH($B11,'4. Mengen- und Kostenannahmen'!$B:$B,0)))),
IF(AND(RIGHT($A11,1)*1=4,H$1=INDEX('4. Mengen- und Kostenannahmen'!$H:$H,MATCH($B11,'4. Mengen- und Kostenannahmen'!$B:$B,0))),$E11,
IF(AND(RIGHT($A11,1)*1=5,H$1&lt;&gt;2026),$E11,""))))))))</f>
        <v>1440000</v>
      </c>
      <c r="I11" s="233">
        <f t="array" ref="I11">IF(RIGHT($A11,1)*1=0,"",
IF(AND(RIGHT($A11,1)*1=1,OR(I$1=2026,I$1=2027)),$E11/2,
IF(AND(RIGHT($A11,1)*1=2,OR(I$1=2028,I$1=2029,I$1=2030)),$E11*1/20,IF(AND(RIGHT($A11,1)*1=2,OR(I$1=2031,I$1=2032,I$1=2033,I$1=2034,I$1=2035,I$1=2036,I$1=2037)),$E11*1/10,IF(AND(RIGHT($A11,1)*1=2,OR(I$1=2038,I$1=2039,I$1=2040)),$E11*1/20,
IF(AND(RIGHT($A11,1)*1=3,I$1&gt;=INDEX('4. Mengen- und Kostenannahmen'!$L:$L,MATCH($B11,'4. Mengen- und Kostenannahmen'!$B:$B,0)),I$1&lt;=INDEX('4. Mengen- und Kostenannahmen'!$M:$M,MATCH($B11,'4. Mengen- und Kostenannahmen'!$B:$B,0))),$E11*(1/(1+INDEX('4. Mengen- und Kostenannahmen'!$M:$M,MATCH($B11,'4. Mengen- und Kostenannahmen'!$B:$B,0))-INDEX('4. Mengen- und Kostenannahmen'!$L:$L,MATCH($B11,'4. Mengen- und Kostenannahmen'!$B:$B,0)))),
IF(AND(RIGHT($A11,1)*1=4,I$1=INDEX('4. Mengen- und Kostenannahmen'!$H:$H,MATCH($B11,'4. Mengen- und Kostenannahmen'!$B:$B,0))),$E11,
IF(AND(RIGHT($A11,1)*1=5,I$1&lt;&gt;2026),$E11,""))))))))</f>
        <v>1440000</v>
      </c>
      <c r="J11" s="233">
        <f t="array" ref="J11">IF(RIGHT($A11,1)*1=0,"",
IF(AND(RIGHT($A11,1)*1=1,OR(J$1=2026,J$1=2027)),$E11/2,
IF(AND(RIGHT($A11,1)*1=2,OR(J$1=2028,J$1=2029,J$1=2030)),$E11*1/20,IF(AND(RIGHT($A11,1)*1=2,OR(J$1=2031,J$1=2032,J$1=2033,J$1=2034,J$1=2035,J$1=2036,J$1=2037)),$E11*1/10,IF(AND(RIGHT($A11,1)*1=2,OR(J$1=2038,J$1=2039,J$1=2040)),$E11*1/20,
IF(AND(RIGHT($A11,1)*1=3,J$1&gt;=INDEX('4. Mengen- und Kostenannahmen'!$L:$L,MATCH($B11,'4. Mengen- und Kostenannahmen'!$B:$B,0)),J$1&lt;=INDEX('4. Mengen- und Kostenannahmen'!$M:$M,MATCH($B11,'4. Mengen- und Kostenannahmen'!$B:$B,0))),$E11*(1/(1+INDEX('4. Mengen- und Kostenannahmen'!$M:$M,MATCH($B11,'4. Mengen- und Kostenannahmen'!$B:$B,0))-INDEX('4. Mengen- und Kostenannahmen'!$L:$L,MATCH($B11,'4. Mengen- und Kostenannahmen'!$B:$B,0)))),
IF(AND(RIGHT($A11,1)*1=4,J$1=INDEX('4. Mengen- und Kostenannahmen'!$H:$H,MATCH($B11,'4. Mengen- und Kostenannahmen'!$B:$B,0))),$E11,
IF(AND(RIGHT($A11,1)*1=5,J$1&lt;&gt;2026),$E11,""))))))))</f>
        <v>1440000</v>
      </c>
      <c r="K11" s="233">
        <f t="array" ref="K11">IF(RIGHT($A11,1)*1=0,"",
IF(AND(RIGHT($A11,1)*1=1,OR(K$1=2026,K$1=2027)),$E11/2,
IF(AND(RIGHT($A11,1)*1=2,OR(K$1=2028,K$1=2029,K$1=2030)),$E11*1/20,IF(AND(RIGHT($A11,1)*1=2,OR(K$1=2031,K$1=2032,K$1=2033,K$1=2034,K$1=2035,K$1=2036,K$1=2037)),$E11*1/10,IF(AND(RIGHT($A11,1)*1=2,OR(K$1=2038,K$1=2039,K$1=2040)),$E11*1/20,
IF(AND(RIGHT($A11,1)*1=3,K$1&gt;=INDEX('4. Mengen- und Kostenannahmen'!$L:$L,MATCH($B11,'4. Mengen- und Kostenannahmen'!$B:$B,0)),K$1&lt;=INDEX('4. Mengen- und Kostenannahmen'!$M:$M,MATCH($B11,'4. Mengen- und Kostenannahmen'!$B:$B,0))),$E11*(1/(1+INDEX('4. Mengen- und Kostenannahmen'!$M:$M,MATCH($B11,'4. Mengen- und Kostenannahmen'!$B:$B,0))-INDEX('4. Mengen- und Kostenannahmen'!$L:$L,MATCH($B11,'4. Mengen- und Kostenannahmen'!$B:$B,0)))),
IF(AND(RIGHT($A11,1)*1=4,K$1=INDEX('4. Mengen- und Kostenannahmen'!$H:$H,MATCH($B11,'4. Mengen- und Kostenannahmen'!$B:$B,0))),$E11,
IF(AND(RIGHT($A11,1)*1=5,K$1&lt;&gt;2026),$E11,""))))))))</f>
        <v>2880000</v>
      </c>
      <c r="L11" s="233">
        <f t="array" ref="L11">IF(RIGHT($A11,1)*1=0,"",
IF(AND(RIGHT($A11,1)*1=1,OR(L$1=2026,L$1=2027)),$E11/2,
IF(AND(RIGHT($A11,1)*1=2,OR(L$1=2028,L$1=2029,L$1=2030)),$E11*1/20,IF(AND(RIGHT($A11,1)*1=2,OR(L$1=2031,L$1=2032,L$1=2033,L$1=2034,L$1=2035,L$1=2036,L$1=2037)),$E11*1/10,IF(AND(RIGHT($A11,1)*1=2,OR(L$1=2038,L$1=2039,L$1=2040)),$E11*1/20,
IF(AND(RIGHT($A11,1)*1=3,L$1&gt;=INDEX('4. Mengen- und Kostenannahmen'!$L:$L,MATCH($B11,'4. Mengen- und Kostenannahmen'!$B:$B,0)),L$1&lt;=INDEX('4. Mengen- und Kostenannahmen'!$M:$M,MATCH($B11,'4. Mengen- und Kostenannahmen'!$B:$B,0))),$E11*(1/(1+INDEX('4. Mengen- und Kostenannahmen'!$M:$M,MATCH($B11,'4. Mengen- und Kostenannahmen'!$B:$B,0))-INDEX('4. Mengen- und Kostenannahmen'!$L:$L,MATCH($B11,'4. Mengen- und Kostenannahmen'!$B:$B,0)))),
IF(AND(RIGHT($A11,1)*1=4,L$1=INDEX('4. Mengen- und Kostenannahmen'!$H:$H,MATCH($B11,'4. Mengen- und Kostenannahmen'!$B:$B,0))),$E11,
IF(AND(RIGHT($A11,1)*1=5,L$1&lt;&gt;2026),$E11,""))))))))</f>
        <v>2880000</v>
      </c>
      <c r="M11" s="233">
        <f t="array" ref="M11">IF(RIGHT($A11,1)*1=0,"",
IF(AND(RIGHT($A11,1)*1=1,OR(M$1=2026,M$1=2027)),$E11/2,
IF(AND(RIGHT($A11,1)*1=2,OR(M$1=2028,M$1=2029,M$1=2030)),$E11*1/20,IF(AND(RIGHT($A11,1)*1=2,OR(M$1=2031,M$1=2032,M$1=2033,M$1=2034,M$1=2035,M$1=2036,M$1=2037)),$E11*1/10,IF(AND(RIGHT($A11,1)*1=2,OR(M$1=2038,M$1=2039,M$1=2040)),$E11*1/20,
IF(AND(RIGHT($A11,1)*1=3,M$1&gt;=INDEX('4. Mengen- und Kostenannahmen'!$L:$L,MATCH($B11,'4. Mengen- und Kostenannahmen'!$B:$B,0)),M$1&lt;=INDEX('4. Mengen- und Kostenannahmen'!$M:$M,MATCH($B11,'4. Mengen- und Kostenannahmen'!$B:$B,0))),$E11*(1/(1+INDEX('4. Mengen- und Kostenannahmen'!$M:$M,MATCH($B11,'4. Mengen- und Kostenannahmen'!$B:$B,0))-INDEX('4. Mengen- und Kostenannahmen'!$L:$L,MATCH($B11,'4. Mengen- und Kostenannahmen'!$B:$B,0)))),
IF(AND(RIGHT($A11,1)*1=4,M$1=INDEX('4. Mengen- und Kostenannahmen'!$H:$H,MATCH($B11,'4. Mengen- und Kostenannahmen'!$B:$B,0))),$E11,
IF(AND(RIGHT($A11,1)*1=5,M$1&lt;&gt;2026),$E11,""))))))))</f>
        <v>2880000</v>
      </c>
      <c r="N11" s="233">
        <f t="array" ref="N11">IF(RIGHT($A11,1)*1=0,"",
IF(AND(RIGHT($A11,1)*1=1,OR(N$1=2026,N$1=2027)),$E11/2,
IF(AND(RIGHT($A11,1)*1=2,OR(N$1=2028,N$1=2029,N$1=2030)),$E11*1/20,IF(AND(RIGHT($A11,1)*1=2,OR(N$1=2031,N$1=2032,N$1=2033,N$1=2034,N$1=2035,N$1=2036,N$1=2037)),$E11*1/10,IF(AND(RIGHT($A11,1)*1=2,OR(N$1=2038,N$1=2039,N$1=2040)),$E11*1/20,
IF(AND(RIGHT($A11,1)*1=3,N$1&gt;=INDEX('4. Mengen- und Kostenannahmen'!$L:$L,MATCH($B11,'4. Mengen- und Kostenannahmen'!$B:$B,0)),N$1&lt;=INDEX('4. Mengen- und Kostenannahmen'!$M:$M,MATCH($B11,'4. Mengen- und Kostenannahmen'!$B:$B,0))),$E11*(1/(1+INDEX('4. Mengen- und Kostenannahmen'!$M:$M,MATCH($B11,'4. Mengen- und Kostenannahmen'!$B:$B,0))-INDEX('4. Mengen- und Kostenannahmen'!$L:$L,MATCH($B11,'4. Mengen- und Kostenannahmen'!$B:$B,0)))),
IF(AND(RIGHT($A11,1)*1=4,N$1=INDEX('4. Mengen- und Kostenannahmen'!$H:$H,MATCH($B11,'4. Mengen- und Kostenannahmen'!$B:$B,0))),$E11,
IF(AND(RIGHT($A11,1)*1=5,N$1&lt;&gt;2026),$E11,""))))))))</f>
        <v>2880000</v>
      </c>
      <c r="O11" s="233">
        <f t="array" ref="O11">IF(RIGHT($A11,1)*1=0,"",
IF(AND(RIGHT($A11,1)*1=1,OR(O$1=2026,O$1=2027)),$E11/2,
IF(AND(RIGHT($A11,1)*1=2,OR(O$1=2028,O$1=2029,O$1=2030)),$E11*1/20,IF(AND(RIGHT($A11,1)*1=2,OR(O$1=2031,O$1=2032,O$1=2033,O$1=2034,O$1=2035,O$1=2036,O$1=2037)),$E11*1/10,IF(AND(RIGHT($A11,1)*1=2,OR(O$1=2038,O$1=2039,O$1=2040)),$E11*1/20,
IF(AND(RIGHT($A11,1)*1=3,O$1&gt;=INDEX('4. Mengen- und Kostenannahmen'!$L:$L,MATCH($B11,'4. Mengen- und Kostenannahmen'!$B:$B,0)),O$1&lt;=INDEX('4. Mengen- und Kostenannahmen'!$M:$M,MATCH($B11,'4. Mengen- und Kostenannahmen'!$B:$B,0))),$E11*(1/(1+INDEX('4. Mengen- und Kostenannahmen'!$M:$M,MATCH($B11,'4. Mengen- und Kostenannahmen'!$B:$B,0))-INDEX('4. Mengen- und Kostenannahmen'!$L:$L,MATCH($B11,'4. Mengen- und Kostenannahmen'!$B:$B,0)))),
IF(AND(RIGHT($A11,1)*1=4,O$1=INDEX('4. Mengen- und Kostenannahmen'!$H:$H,MATCH($B11,'4. Mengen- und Kostenannahmen'!$B:$B,0))),$E11,
IF(AND(RIGHT($A11,1)*1=5,O$1&lt;&gt;2026),$E11,""))))))))</f>
        <v>2880000</v>
      </c>
      <c r="P11" s="233">
        <f t="array" ref="P11">IF(RIGHT($A11,1)*1=0,"",
IF(AND(RIGHT($A11,1)*1=1,OR(P$1=2026,P$1=2027)),$E11/2,
IF(AND(RIGHT($A11,1)*1=2,OR(P$1=2028,P$1=2029,P$1=2030)),$E11*1/20,IF(AND(RIGHT($A11,1)*1=2,OR(P$1=2031,P$1=2032,P$1=2033,P$1=2034,P$1=2035,P$1=2036,P$1=2037)),$E11*1/10,IF(AND(RIGHT($A11,1)*1=2,OR(P$1=2038,P$1=2039,P$1=2040)),$E11*1/20,
IF(AND(RIGHT($A11,1)*1=3,P$1&gt;=INDEX('4. Mengen- und Kostenannahmen'!$L:$L,MATCH($B11,'4. Mengen- und Kostenannahmen'!$B:$B,0)),P$1&lt;=INDEX('4. Mengen- und Kostenannahmen'!$M:$M,MATCH($B11,'4. Mengen- und Kostenannahmen'!$B:$B,0))),$E11*(1/(1+INDEX('4. Mengen- und Kostenannahmen'!$M:$M,MATCH($B11,'4. Mengen- und Kostenannahmen'!$B:$B,0))-INDEX('4. Mengen- und Kostenannahmen'!$L:$L,MATCH($B11,'4. Mengen- und Kostenannahmen'!$B:$B,0)))),
IF(AND(RIGHT($A11,1)*1=4,P$1=INDEX('4. Mengen- und Kostenannahmen'!$H:$H,MATCH($B11,'4. Mengen- und Kostenannahmen'!$B:$B,0))),$E11,
IF(AND(RIGHT($A11,1)*1=5,P$1&lt;&gt;2026),$E11,""))))))))</f>
        <v>2880000</v>
      </c>
      <c r="Q11" s="233">
        <f t="array" ref="Q11">IF(RIGHT($A11,1)*1=0,"",
IF(AND(RIGHT($A11,1)*1=1,OR(Q$1=2026,Q$1=2027)),$E11/2,
IF(AND(RIGHT($A11,1)*1=2,OR(Q$1=2028,Q$1=2029,Q$1=2030)),$E11*1/20,IF(AND(RIGHT($A11,1)*1=2,OR(Q$1=2031,Q$1=2032,Q$1=2033,Q$1=2034,Q$1=2035,Q$1=2036,Q$1=2037)),$E11*1/10,IF(AND(RIGHT($A11,1)*1=2,OR(Q$1=2038,Q$1=2039,Q$1=2040)),$E11*1/20,
IF(AND(RIGHT($A11,1)*1=3,Q$1&gt;=INDEX('4. Mengen- und Kostenannahmen'!$L:$L,MATCH($B11,'4. Mengen- und Kostenannahmen'!$B:$B,0)),Q$1&lt;=INDEX('4. Mengen- und Kostenannahmen'!$M:$M,MATCH($B11,'4. Mengen- und Kostenannahmen'!$B:$B,0))),$E11*(1/(1+INDEX('4. Mengen- und Kostenannahmen'!$M:$M,MATCH($B11,'4. Mengen- und Kostenannahmen'!$B:$B,0))-INDEX('4. Mengen- und Kostenannahmen'!$L:$L,MATCH($B11,'4. Mengen- und Kostenannahmen'!$B:$B,0)))),
IF(AND(RIGHT($A11,1)*1=4,Q$1=INDEX('4. Mengen- und Kostenannahmen'!$H:$H,MATCH($B11,'4. Mengen- und Kostenannahmen'!$B:$B,0))),$E11,
IF(AND(RIGHT($A11,1)*1=5,Q$1&lt;&gt;2026),$E11,""))))))))</f>
        <v>2880000</v>
      </c>
      <c r="R11" s="233">
        <f t="array" ref="R11">IF(RIGHT($A11,1)*1=0,"",
IF(AND(RIGHT($A11,1)*1=1,OR(R$1=2026,R$1=2027)),$E11/2,
IF(AND(RIGHT($A11,1)*1=2,OR(R$1=2028,R$1=2029,R$1=2030)),$E11*1/20,IF(AND(RIGHT($A11,1)*1=2,OR(R$1=2031,R$1=2032,R$1=2033,R$1=2034,R$1=2035,R$1=2036,R$1=2037)),$E11*1/10,IF(AND(RIGHT($A11,1)*1=2,OR(R$1=2038,R$1=2039,R$1=2040)),$E11*1/20,
IF(AND(RIGHT($A11,1)*1=3,R$1&gt;=INDEX('4. Mengen- und Kostenannahmen'!$L:$L,MATCH($B11,'4. Mengen- und Kostenannahmen'!$B:$B,0)),R$1&lt;=INDEX('4. Mengen- und Kostenannahmen'!$M:$M,MATCH($B11,'4. Mengen- und Kostenannahmen'!$B:$B,0))),$E11*(1/(1+INDEX('4. Mengen- und Kostenannahmen'!$M:$M,MATCH($B11,'4. Mengen- und Kostenannahmen'!$B:$B,0))-INDEX('4. Mengen- und Kostenannahmen'!$L:$L,MATCH($B11,'4. Mengen- und Kostenannahmen'!$B:$B,0)))),
IF(AND(RIGHT($A11,1)*1=4,R$1=INDEX('4. Mengen- und Kostenannahmen'!$H:$H,MATCH($B11,'4. Mengen- und Kostenannahmen'!$B:$B,0))),$E11,
IF(AND(RIGHT($A11,1)*1=5,R$1&lt;&gt;2026),$E11,""))))))))</f>
        <v>1440000</v>
      </c>
      <c r="S11" s="233">
        <f t="array" ref="S11">IF(RIGHT($A11,1)*1=0,"",
IF(AND(RIGHT($A11,1)*1=1,OR(S$1=2026,S$1=2027)),$E11/2,
IF(AND(RIGHT($A11,1)*1=2,OR(S$1=2028,S$1=2029,S$1=2030)),$E11*1/20,IF(AND(RIGHT($A11,1)*1=2,OR(S$1=2031,S$1=2032,S$1=2033,S$1=2034,S$1=2035,S$1=2036,S$1=2037)),$E11*1/10,IF(AND(RIGHT($A11,1)*1=2,OR(S$1=2038,S$1=2039,S$1=2040)),$E11*1/20,
IF(AND(RIGHT($A11,1)*1=3,S$1&gt;=INDEX('4. Mengen- und Kostenannahmen'!$L:$L,MATCH($B11,'4. Mengen- und Kostenannahmen'!$B:$B,0)),S$1&lt;=INDEX('4. Mengen- und Kostenannahmen'!$M:$M,MATCH($B11,'4. Mengen- und Kostenannahmen'!$B:$B,0))),$E11*(1/(1+INDEX('4. Mengen- und Kostenannahmen'!$M:$M,MATCH($B11,'4. Mengen- und Kostenannahmen'!$B:$B,0))-INDEX('4. Mengen- und Kostenannahmen'!$L:$L,MATCH($B11,'4. Mengen- und Kostenannahmen'!$B:$B,0)))),
IF(AND(RIGHT($A11,1)*1=4,S$1=INDEX('4. Mengen- und Kostenannahmen'!$H:$H,MATCH($B11,'4. Mengen- und Kostenannahmen'!$B:$B,0))),$E11,
IF(AND(RIGHT($A11,1)*1=5,S$1&lt;&gt;2026),$E11,""))))))))</f>
        <v>1440000</v>
      </c>
      <c r="T11" s="233">
        <f t="array" ref="T11">IF(RIGHT($A11,1)*1=0,"",
IF(AND(RIGHT($A11,1)*1=1,OR(T$1=2026,T$1=2027)),$E11/2,
IF(AND(RIGHT($A11,1)*1=2,OR(T$1=2028,T$1=2029,T$1=2030)),$E11*1/20,IF(AND(RIGHT($A11,1)*1=2,OR(T$1=2031,T$1=2032,T$1=2033,T$1=2034,T$1=2035,T$1=2036,T$1=2037)),$E11*1/10,IF(AND(RIGHT($A11,1)*1=2,OR(T$1=2038,T$1=2039,T$1=2040)),$E11*1/20,
IF(AND(RIGHT($A11,1)*1=3,T$1&gt;=INDEX('4. Mengen- und Kostenannahmen'!$L:$L,MATCH($B11,'4. Mengen- und Kostenannahmen'!$B:$B,0)),T$1&lt;=INDEX('4. Mengen- und Kostenannahmen'!$M:$M,MATCH($B11,'4. Mengen- und Kostenannahmen'!$B:$B,0))),$E11*(1/(1+INDEX('4. Mengen- und Kostenannahmen'!$M:$M,MATCH($B11,'4. Mengen- und Kostenannahmen'!$B:$B,0))-INDEX('4. Mengen- und Kostenannahmen'!$L:$L,MATCH($B11,'4. Mengen- und Kostenannahmen'!$B:$B,0)))),
IF(AND(RIGHT($A11,1)*1=4,T$1=INDEX('4. Mengen- und Kostenannahmen'!$H:$H,MATCH($B11,'4. Mengen- und Kostenannahmen'!$B:$B,0))),$E11,
IF(AND(RIGHT($A11,1)*1=5,T$1&lt;&gt;2026),$E11,""))))))))</f>
        <v>1440000</v>
      </c>
    </row>
    <row r="12" ht="12.75" customHeight="1">
      <c r="A12" s="230" t="str">
        <f t="array" ref="A12">INDEX('4. Mengen- und Kostenannahmen'!$A:$A,MATCH(B12,'4. Mengen- und Kostenannahmen'!B:B,0))</f>
        <v>11.1</v>
      </c>
      <c r="B12" s="231">
        <f>'4. Mengen- und Kostenannahmen'!B13</f>
        <v>11</v>
      </c>
      <c r="C12" s="231" t="str">
        <f t="array" ref="C12">IF(RIGHT($A12,1)*1&lt;&gt;0,INDEX('4. Mengen- und Kostenannahmen'!D:D,MATCH($B12,'4. Mengen- und Kostenannahmen'!$B:$B,0)),"")</f>
        <v>Planzlisten aufstellen</v>
      </c>
      <c r="D12" s="231" t="str">
        <f t="array" ref="D12">IF(RIGHT($A12,1)*1&lt;&gt;0,INDEX('4. Mengen- und Kostenannahmen'!E:E,MATCH($B12,'4. Mengen- und Kostenannahmen'!$B:$B,0)),"")</f>
        <v>Pflanzlisten</v>
      </c>
      <c r="E12" s="232">
        <f t="array" ref="E12">IF(C12&lt;&gt;"",INDEX('4. Mengen- und Kostenannahmen'!X:X,MATCH($B12,'4. Mengen- und Kostenannahmen'!B:B,0))*INDEX('4. Mengen- und Kostenannahmen'!AC:AC,MATCH($B12,'4. Mengen- und Kostenannahmen'!B:B,0)),"")</f>
        <v>200000</v>
      </c>
      <c r="F12" s="233">
        <f t="array" ref="F12">IF(RIGHT($A12,1)*1=0,"",
IF(AND(RIGHT($A12,1)*1=1,OR(F$1=2026,F$1=2027)),$E12/2,
IF(AND(RIGHT($A12,1)*1=2,OR(F$1=2028,F$1=2029,F$1=2030)),$E12*1/20,IF(AND(RIGHT($A12,1)*1=2,OR(F$1=2031,F$1=2032,F$1=2033,F$1=2034,F$1=2035,F$1=2036,F$1=2037)),$E12*1/10,IF(AND(RIGHT($A12,1)*1=2,OR(F$1=2038,F$1=2039,F$1=2040)),$E12*1/20,
IF(AND(RIGHT($A12,1)*1=3,F$1&gt;=INDEX('4. Mengen- und Kostenannahmen'!$L:$L,MATCH($B12,'4. Mengen- und Kostenannahmen'!$B:$B,0)),F$1&lt;=INDEX('4. Mengen- und Kostenannahmen'!$M:$M,MATCH($B12,'4. Mengen- und Kostenannahmen'!$B:$B,0))),$E12*(1/(1+INDEX('4. Mengen- und Kostenannahmen'!$M:$M,MATCH($B12,'4. Mengen- und Kostenannahmen'!$B:$B,0))-INDEX('4. Mengen- und Kostenannahmen'!$L:$L,MATCH($B12,'4. Mengen- und Kostenannahmen'!$B:$B,0)))),
IF(AND(RIGHT($A12,1)*1=4,F$1=INDEX('4. Mengen- und Kostenannahmen'!$H:$H,MATCH($B12,'4. Mengen- und Kostenannahmen'!$B:$B,0))),$E12,
IF(AND(RIGHT($A12,1)*1=5,F$1&lt;&gt;2026),$E12,""))))))))</f>
        <v>100000</v>
      </c>
      <c r="G12" s="233">
        <f t="array" ref="G12">IF(RIGHT($A12,1)*1=0,"",
IF(AND(RIGHT($A12,1)*1=1,OR(G$1=2026,G$1=2027)),$E12/2,
IF(AND(RIGHT($A12,1)*1=2,OR(G$1=2028,G$1=2029,G$1=2030)),$E12*1/20,IF(AND(RIGHT($A12,1)*1=2,OR(G$1=2031,G$1=2032,G$1=2033,G$1=2034,G$1=2035,G$1=2036,G$1=2037)),$E12*1/10,IF(AND(RIGHT($A12,1)*1=2,OR(G$1=2038,G$1=2039,G$1=2040)),$E12*1/20,
IF(AND(RIGHT($A12,1)*1=3,G$1&gt;=INDEX('4. Mengen- und Kostenannahmen'!$L:$L,MATCH($B12,'4. Mengen- und Kostenannahmen'!$B:$B,0)),G$1&lt;=INDEX('4. Mengen- und Kostenannahmen'!$M:$M,MATCH($B12,'4. Mengen- und Kostenannahmen'!$B:$B,0))),$E12*(1/(1+INDEX('4. Mengen- und Kostenannahmen'!$M:$M,MATCH($B12,'4. Mengen- und Kostenannahmen'!$B:$B,0))-INDEX('4. Mengen- und Kostenannahmen'!$L:$L,MATCH($B12,'4. Mengen- und Kostenannahmen'!$B:$B,0)))),
IF(AND(RIGHT($A12,1)*1=4,G$1=INDEX('4. Mengen- und Kostenannahmen'!$H:$H,MATCH($B12,'4. Mengen- und Kostenannahmen'!$B:$B,0))),$E12,
IF(AND(RIGHT($A12,1)*1=5,G$1&lt;&gt;2026),$E12,""))))))))</f>
        <v>100000</v>
      </c>
      <c r="H12" s="233" t="str">
        <f t="array" ref="H12">IF(RIGHT($A12,1)*1=0,"",
IF(AND(RIGHT($A12,1)*1=1,OR(H$1=2026,H$1=2027)),$E12/2,
IF(AND(RIGHT($A12,1)*1=2,OR(H$1=2028,H$1=2029,H$1=2030)),$E12*1/20,IF(AND(RIGHT($A12,1)*1=2,OR(H$1=2031,H$1=2032,H$1=2033,H$1=2034,H$1=2035,H$1=2036,H$1=2037)),$E12*1/10,IF(AND(RIGHT($A12,1)*1=2,OR(H$1=2038,H$1=2039,H$1=2040)),$E12*1/20,
IF(AND(RIGHT($A12,1)*1=3,H$1&gt;=INDEX('4. Mengen- und Kostenannahmen'!$L:$L,MATCH($B12,'4. Mengen- und Kostenannahmen'!$B:$B,0)),H$1&lt;=INDEX('4. Mengen- und Kostenannahmen'!$M:$M,MATCH($B12,'4. Mengen- und Kostenannahmen'!$B:$B,0))),$E12*(1/(1+INDEX('4. Mengen- und Kostenannahmen'!$M:$M,MATCH($B12,'4. Mengen- und Kostenannahmen'!$B:$B,0))-INDEX('4. Mengen- und Kostenannahmen'!$L:$L,MATCH($B12,'4. Mengen- und Kostenannahmen'!$B:$B,0)))),
IF(AND(RIGHT($A12,1)*1=4,H$1=INDEX('4. Mengen- und Kostenannahmen'!$H:$H,MATCH($B12,'4. Mengen- und Kostenannahmen'!$B:$B,0))),$E12,
IF(AND(RIGHT($A12,1)*1=5,H$1&lt;&gt;2026),$E12,""))))))))</f>
        <v/>
      </c>
      <c r="I12" s="233" t="str">
        <f t="array" ref="I12">IF(RIGHT($A12,1)*1=0,"",
IF(AND(RIGHT($A12,1)*1=1,OR(I$1=2026,I$1=2027)),$E12/2,
IF(AND(RIGHT($A12,1)*1=2,OR(I$1=2028,I$1=2029,I$1=2030)),$E12*1/20,IF(AND(RIGHT($A12,1)*1=2,OR(I$1=2031,I$1=2032,I$1=2033,I$1=2034,I$1=2035,I$1=2036,I$1=2037)),$E12*1/10,IF(AND(RIGHT($A12,1)*1=2,OR(I$1=2038,I$1=2039,I$1=2040)),$E12*1/20,
IF(AND(RIGHT($A12,1)*1=3,I$1&gt;=INDEX('4. Mengen- und Kostenannahmen'!$L:$L,MATCH($B12,'4. Mengen- und Kostenannahmen'!$B:$B,0)),I$1&lt;=INDEX('4. Mengen- und Kostenannahmen'!$M:$M,MATCH($B12,'4. Mengen- und Kostenannahmen'!$B:$B,0))),$E12*(1/(1+INDEX('4. Mengen- und Kostenannahmen'!$M:$M,MATCH($B12,'4. Mengen- und Kostenannahmen'!$B:$B,0))-INDEX('4. Mengen- und Kostenannahmen'!$L:$L,MATCH($B12,'4. Mengen- und Kostenannahmen'!$B:$B,0)))),
IF(AND(RIGHT($A12,1)*1=4,I$1=INDEX('4. Mengen- und Kostenannahmen'!$H:$H,MATCH($B12,'4. Mengen- und Kostenannahmen'!$B:$B,0))),$E12,
IF(AND(RIGHT($A12,1)*1=5,I$1&lt;&gt;2026),$E12,""))))))))</f>
        <v/>
      </c>
      <c r="J12" s="233" t="str">
        <f t="array" ref="J12">IF(RIGHT($A12,1)*1=0,"",
IF(AND(RIGHT($A12,1)*1=1,OR(J$1=2026,J$1=2027)),$E12/2,
IF(AND(RIGHT($A12,1)*1=2,OR(J$1=2028,J$1=2029,J$1=2030)),$E12*1/20,IF(AND(RIGHT($A12,1)*1=2,OR(J$1=2031,J$1=2032,J$1=2033,J$1=2034,J$1=2035,J$1=2036,J$1=2037)),$E12*1/10,IF(AND(RIGHT($A12,1)*1=2,OR(J$1=2038,J$1=2039,J$1=2040)),$E12*1/20,
IF(AND(RIGHT($A12,1)*1=3,J$1&gt;=INDEX('4. Mengen- und Kostenannahmen'!$L:$L,MATCH($B12,'4. Mengen- und Kostenannahmen'!$B:$B,0)),J$1&lt;=INDEX('4. Mengen- und Kostenannahmen'!$M:$M,MATCH($B12,'4. Mengen- und Kostenannahmen'!$B:$B,0))),$E12*(1/(1+INDEX('4. Mengen- und Kostenannahmen'!$M:$M,MATCH($B12,'4. Mengen- und Kostenannahmen'!$B:$B,0))-INDEX('4. Mengen- und Kostenannahmen'!$L:$L,MATCH($B12,'4. Mengen- und Kostenannahmen'!$B:$B,0)))),
IF(AND(RIGHT($A12,1)*1=4,J$1=INDEX('4. Mengen- und Kostenannahmen'!$H:$H,MATCH($B12,'4. Mengen- und Kostenannahmen'!$B:$B,0))),$E12,
IF(AND(RIGHT($A12,1)*1=5,J$1&lt;&gt;2026),$E12,""))))))))</f>
        <v/>
      </c>
      <c r="K12" s="233" t="str">
        <f t="array" ref="K12">IF(RIGHT($A12,1)*1=0,"",
IF(AND(RIGHT($A12,1)*1=1,OR(K$1=2026,K$1=2027)),$E12/2,
IF(AND(RIGHT($A12,1)*1=2,OR(K$1=2028,K$1=2029,K$1=2030)),$E12*1/20,IF(AND(RIGHT($A12,1)*1=2,OR(K$1=2031,K$1=2032,K$1=2033,K$1=2034,K$1=2035,K$1=2036,K$1=2037)),$E12*1/10,IF(AND(RIGHT($A12,1)*1=2,OR(K$1=2038,K$1=2039,K$1=2040)),$E12*1/20,
IF(AND(RIGHT($A12,1)*1=3,K$1&gt;=INDEX('4. Mengen- und Kostenannahmen'!$L:$L,MATCH($B12,'4. Mengen- und Kostenannahmen'!$B:$B,0)),K$1&lt;=INDEX('4. Mengen- und Kostenannahmen'!$M:$M,MATCH($B12,'4. Mengen- und Kostenannahmen'!$B:$B,0))),$E12*(1/(1+INDEX('4. Mengen- und Kostenannahmen'!$M:$M,MATCH($B12,'4. Mengen- und Kostenannahmen'!$B:$B,0))-INDEX('4. Mengen- und Kostenannahmen'!$L:$L,MATCH($B12,'4. Mengen- und Kostenannahmen'!$B:$B,0)))),
IF(AND(RIGHT($A12,1)*1=4,K$1=INDEX('4. Mengen- und Kostenannahmen'!$H:$H,MATCH($B12,'4. Mengen- und Kostenannahmen'!$B:$B,0))),$E12,
IF(AND(RIGHT($A12,1)*1=5,K$1&lt;&gt;2026),$E12,""))))))))</f>
        <v/>
      </c>
      <c r="L12" s="233" t="str">
        <f t="array" ref="L12">IF(RIGHT($A12,1)*1=0,"",
IF(AND(RIGHT($A12,1)*1=1,OR(L$1=2026,L$1=2027)),$E12/2,
IF(AND(RIGHT($A12,1)*1=2,OR(L$1=2028,L$1=2029,L$1=2030)),$E12*1/20,IF(AND(RIGHT($A12,1)*1=2,OR(L$1=2031,L$1=2032,L$1=2033,L$1=2034,L$1=2035,L$1=2036,L$1=2037)),$E12*1/10,IF(AND(RIGHT($A12,1)*1=2,OR(L$1=2038,L$1=2039,L$1=2040)),$E12*1/20,
IF(AND(RIGHT($A12,1)*1=3,L$1&gt;=INDEX('4. Mengen- und Kostenannahmen'!$L:$L,MATCH($B12,'4. Mengen- und Kostenannahmen'!$B:$B,0)),L$1&lt;=INDEX('4. Mengen- und Kostenannahmen'!$M:$M,MATCH($B12,'4. Mengen- und Kostenannahmen'!$B:$B,0))),$E12*(1/(1+INDEX('4. Mengen- und Kostenannahmen'!$M:$M,MATCH($B12,'4. Mengen- und Kostenannahmen'!$B:$B,0))-INDEX('4. Mengen- und Kostenannahmen'!$L:$L,MATCH($B12,'4. Mengen- und Kostenannahmen'!$B:$B,0)))),
IF(AND(RIGHT($A12,1)*1=4,L$1=INDEX('4. Mengen- und Kostenannahmen'!$H:$H,MATCH($B12,'4. Mengen- und Kostenannahmen'!$B:$B,0))),$E12,
IF(AND(RIGHT($A12,1)*1=5,L$1&lt;&gt;2026),$E12,""))))))))</f>
        <v/>
      </c>
      <c r="M12" s="233" t="str">
        <f t="array" ref="M12">IF(RIGHT($A12,1)*1=0,"",
IF(AND(RIGHT($A12,1)*1=1,OR(M$1=2026,M$1=2027)),$E12/2,
IF(AND(RIGHT($A12,1)*1=2,OR(M$1=2028,M$1=2029,M$1=2030)),$E12*1/20,IF(AND(RIGHT($A12,1)*1=2,OR(M$1=2031,M$1=2032,M$1=2033,M$1=2034,M$1=2035,M$1=2036,M$1=2037)),$E12*1/10,IF(AND(RIGHT($A12,1)*1=2,OR(M$1=2038,M$1=2039,M$1=2040)),$E12*1/20,
IF(AND(RIGHT($A12,1)*1=3,M$1&gt;=INDEX('4. Mengen- und Kostenannahmen'!$L:$L,MATCH($B12,'4. Mengen- und Kostenannahmen'!$B:$B,0)),M$1&lt;=INDEX('4. Mengen- und Kostenannahmen'!$M:$M,MATCH($B12,'4. Mengen- und Kostenannahmen'!$B:$B,0))),$E12*(1/(1+INDEX('4. Mengen- und Kostenannahmen'!$M:$M,MATCH($B12,'4. Mengen- und Kostenannahmen'!$B:$B,0))-INDEX('4. Mengen- und Kostenannahmen'!$L:$L,MATCH($B12,'4. Mengen- und Kostenannahmen'!$B:$B,0)))),
IF(AND(RIGHT($A12,1)*1=4,M$1=INDEX('4. Mengen- und Kostenannahmen'!$H:$H,MATCH($B12,'4. Mengen- und Kostenannahmen'!$B:$B,0))),$E12,
IF(AND(RIGHT($A12,1)*1=5,M$1&lt;&gt;2026),$E12,""))))))))</f>
        <v/>
      </c>
      <c r="N12" s="233" t="str">
        <f t="array" ref="N12">IF(RIGHT($A12,1)*1=0,"",
IF(AND(RIGHT($A12,1)*1=1,OR(N$1=2026,N$1=2027)),$E12/2,
IF(AND(RIGHT($A12,1)*1=2,OR(N$1=2028,N$1=2029,N$1=2030)),$E12*1/20,IF(AND(RIGHT($A12,1)*1=2,OR(N$1=2031,N$1=2032,N$1=2033,N$1=2034,N$1=2035,N$1=2036,N$1=2037)),$E12*1/10,IF(AND(RIGHT($A12,1)*1=2,OR(N$1=2038,N$1=2039,N$1=2040)),$E12*1/20,
IF(AND(RIGHT($A12,1)*1=3,N$1&gt;=INDEX('4. Mengen- und Kostenannahmen'!$L:$L,MATCH($B12,'4. Mengen- und Kostenannahmen'!$B:$B,0)),N$1&lt;=INDEX('4. Mengen- und Kostenannahmen'!$M:$M,MATCH($B12,'4. Mengen- und Kostenannahmen'!$B:$B,0))),$E12*(1/(1+INDEX('4. Mengen- und Kostenannahmen'!$M:$M,MATCH($B12,'4. Mengen- und Kostenannahmen'!$B:$B,0))-INDEX('4. Mengen- und Kostenannahmen'!$L:$L,MATCH($B12,'4. Mengen- und Kostenannahmen'!$B:$B,0)))),
IF(AND(RIGHT($A12,1)*1=4,N$1=INDEX('4. Mengen- und Kostenannahmen'!$H:$H,MATCH($B12,'4. Mengen- und Kostenannahmen'!$B:$B,0))),$E12,
IF(AND(RIGHT($A12,1)*1=5,N$1&lt;&gt;2026),$E12,""))))))))</f>
        <v/>
      </c>
      <c r="O12" s="233" t="str">
        <f t="array" ref="O12">IF(RIGHT($A12,1)*1=0,"",
IF(AND(RIGHT($A12,1)*1=1,OR(O$1=2026,O$1=2027)),$E12/2,
IF(AND(RIGHT($A12,1)*1=2,OR(O$1=2028,O$1=2029,O$1=2030)),$E12*1/20,IF(AND(RIGHT($A12,1)*1=2,OR(O$1=2031,O$1=2032,O$1=2033,O$1=2034,O$1=2035,O$1=2036,O$1=2037)),$E12*1/10,IF(AND(RIGHT($A12,1)*1=2,OR(O$1=2038,O$1=2039,O$1=2040)),$E12*1/20,
IF(AND(RIGHT($A12,1)*1=3,O$1&gt;=INDEX('4. Mengen- und Kostenannahmen'!$L:$L,MATCH($B12,'4. Mengen- und Kostenannahmen'!$B:$B,0)),O$1&lt;=INDEX('4. Mengen- und Kostenannahmen'!$M:$M,MATCH($B12,'4. Mengen- und Kostenannahmen'!$B:$B,0))),$E12*(1/(1+INDEX('4. Mengen- und Kostenannahmen'!$M:$M,MATCH($B12,'4. Mengen- und Kostenannahmen'!$B:$B,0))-INDEX('4. Mengen- und Kostenannahmen'!$L:$L,MATCH($B12,'4. Mengen- und Kostenannahmen'!$B:$B,0)))),
IF(AND(RIGHT($A12,1)*1=4,O$1=INDEX('4. Mengen- und Kostenannahmen'!$H:$H,MATCH($B12,'4. Mengen- und Kostenannahmen'!$B:$B,0))),$E12,
IF(AND(RIGHT($A12,1)*1=5,O$1&lt;&gt;2026),$E12,""))))))))</f>
        <v/>
      </c>
      <c r="P12" s="233" t="str">
        <f t="array" ref="P12">IF(RIGHT($A12,1)*1=0,"",
IF(AND(RIGHT($A12,1)*1=1,OR(P$1=2026,P$1=2027)),$E12/2,
IF(AND(RIGHT($A12,1)*1=2,OR(P$1=2028,P$1=2029,P$1=2030)),$E12*1/20,IF(AND(RIGHT($A12,1)*1=2,OR(P$1=2031,P$1=2032,P$1=2033,P$1=2034,P$1=2035,P$1=2036,P$1=2037)),$E12*1/10,IF(AND(RIGHT($A12,1)*1=2,OR(P$1=2038,P$1=2039,P$1=2040)),$E12*1/20,
IF(AND(RIGHT($A12,1)*1=3,P$1&gt;=INDEX('4. Mengen- und Kostenannahmen'!$L:$L,MATCH($B12,'4. Mengen- und Kostenannahmen'!$B:$B,0)),P$1&lt;=INDEX('4. Mengen- und Kostenannahmen'!$M:$M,MATCH($B12,'4. Mengen- und Kostenannahmen'!$B:$B,0))),$E12*(1/(1+INDEX('4. Mengen- und Kostenannahmen'!$M:$M,MATCH($B12,'4. Mengen- und Kostenannahmen'!$B:$B,0))-INDEX('4. Mengen- und Kostenannahmen'!$L:$L,MATCH($B12,'4. Mengen- und Kostenannahmen'!$B:$B,0)))),
IF(AND(RIGHT($A12,1)*1=4,P$1=INDEX('4. Mengen- und Kostenannahmen'!$H:$H,MATCH($B12,'4. Mengen- und Kostenannahmen'!$B:$B,0))),$E12,
IF(AND(RIGHT($A12,1)*1=5,P$1&lt;&gt;2026),$E12,""))))))))</f>
        <v/>
      </c>
      <c r="Q12" s="233" t="str">
        <f t="array" ref="Q12">IF(RIGHT($A12,1)*1=0,"",
IF(AND(RIGHT($A12,1)*1=1,OR(Q$1=2026,Q$1=2027)),$E12/2,
IF(AND(RIGHT($A12,1)*1=2,OR(Q$1=2028,Q$1=2029,Q$1=2030)),$E12*1/20,IF(AND(RIGHT($A12,1)*1=2,OR(Q$1=2031,Q$1=2032,Q$1=2033,Q$1=2034,Q$1=2035,Q$1=2036,Q$1=2037)),$E12*1/10,IF(AND(RIGHT($A12,1)*1=2,OR(Q$1=2038,Q$1=2039,Q$1=2040)),$E12*1/20,
IF(AND(RIGHT($A12,1)*1=3,Q$1&gt;=INDEX('4. Mengen- und Kostenannahmen'!$L:$L,MATCH($B12,'4. Mengen- und Kostenannahmen'!$B:$B,0)),Q$1&lt;=INDEX('4. Mengen- und Kostenannahmen'!$M:$M,MATCH($B12,'4. Mengen- und Kostenannahmen'!$B:$B,0))),$E12*(1/(1+INDEX('4. Mengen- und Kostenannahmen'!$M:$M,MATCH($B12,'4. Mengen- und Kostenannahmen'!$B:$B,0))-INDEX('4. Mengen- und Kostenannahmen'!$L:$L,MATCH($B12,'4. Mengen- und Kostenannahmen'!$B:$B,0)))),
IF(AND(RIGHT($A12,1)*1=4,Q$1=INDEX('4. Mengen- und Kostenannahmen'!$H:$H,MATCH($B12,'4. Mengen- und Kostenannahmen'!$B:$B,0))),$E12,
IF(AND(RIGHT($A12,1)*1=5,Q$1&lt;&gt;2026),$E12,""))))))))</f>
        <v/>
      </c>
      <c r="R12" s="233" t="str">
        <f t="array" ref="R12">IF(RIGHT($A12,1)*1=0,"",
IF(AND(RIGHT($A12,1)*1=1,OR(R$1=2026,R$1=2027)),$E12/2,
IF(AND(RIGHT($A12,1)*1=2,OR(R$1=2028,R$1=2029,R$1=2030)),$E12*1/20,IF(AND(RIGHT($A12,1)*1=2,OR(R$1=2031,R$1=2032,R$1=2033,R$1=2034,R$1=2035,R$1=2036,R$1=2037)),$E12*1/10,IF(AND(RIGHT($A12,1)*1=2,OR(R$1=2038,R$1=2039,R$1=2040)),$E12*1/20,
IF(AND(RIGHT($A12,1)*1=3,R$1&gt;=INDEX('4. Mengen- und Kostenannahmen'!$L:$L,MATCH($B12,'4. Mengen- und Kostenannahmen'!$B:$B,0)),R$1&lt;=INDEX('4. Mengen- und Kostenannahmen'!$M:$M,MATCH($B12,'4. Mengen- und Kostenannahmen'!$B:$B,0))),$E12*(1/(1+INDEX('4. Mengen- und Kostenannahmen'!$M:$M,MATCH($B12,'4. Mengen- und Kostenannahmen'!$B:$B,0))-INDEX('4. Mengen- und Kostenannahmen'!$L:$L,MATCH($B12,'4. Mengen- und Kostenannahmen'!$B:$B,0)))),
IF(AND(RIGHT($A12,1)*1=4,R$1=INDEX('4. Mengen- und Kostenannahmen'!$H:$H,MATCH($B12,'4. Mengen- und Kostenannahmen'!$B:$B,0))),$E12,
IF(AND(RIGHT($A12,1)*1=5,R$1&lt;&gt;2026),$E12,""))))))))</f>
        <v/>
      </c>
      <c r="S12" s="233" t="str">
        <f t="array" ref="S12">IF(RIGHT($A12,1)*1=0,"",
IF(AND(RIGHT($A12,1)*1=1,OR(S$1=2026,S$1=2027)),$E12/2,
IF(AND(RIGHT($A12,1)*1=2,OR(S$1=2028,S$1=2029,S$1=2030)),$E12*1/20,IF(AND(RIGHT($A12,1)*1=2,OR(S$1=2031,S$1=2032,S$1=2033,S$1=2034,S$1=2035,S$1=2036,S$1=2037)),$E12*1/10,IF(AND(RIGHT($A12,1)*1=2,OR(S$1=2038,S$1=2039,S$1=2040)),$E12*1/20,
IF(AND(RIGHT($A12,1)*1=3,S$1&gt;=INDEX('4. Mengen- und Kostenannahmen'!$L:$L,MATCH($B12,'4. Mengen- und Kostenannahmen'!$B:$B,0)),S$1&lt;=INDEX('4. Mengen- und Kostenannahmen'!$M:$M,MATCH($B12,'4. Mengen- und Kostenannahmen'!$B:$B,0))),$E12*(1/(1+INDEX('4. Mengen- und Kostenannahmen'!$M:$M,MATCH($B12,'4. Mengen- und Kostenannahmen'!$B:$B,0))-INDEX('4. Mengen- und Kostenannahmen'!$L:$L,MATCH($B12,'4. Mengen- und Kostenannahmen'!$B:$B,0)))),
IF(AND(RIGHT($A12,1)*1=4,S$1=INDEX('4. Mengen- und Kostenannahmen'!$H:$H,MATCH($B12,'4. Mengen- und Kostenannahmen'!$B:$B,0))),$E12,
IF(AND(RIGHT($A12,1)*1=5,S$1&lt;&gt;2026),$E12,""))))))))</f>
        <v/>
      </c>
      <c r="T12" s="233" t="str">
        <f t="array" ref="T12">IF(RIGHT($A12,1)*1=0,"",
IF(AND(RIGHT($A12,1)*1=1,OR(T$1=2026,T$1=2027)),$E12/2,
IF(AND(RIGHT($A12,1)*1=2,OR(T$1=2028,T$1=2029,T$1=2030)),$E12*1/20,IF(AND(RIGHT($A12,1)*1=2,OR(T$1=2031,T$1=2032,T$1=2033,T$1=2034,T$1=2035,T$1=2036,T$1=2037)),$E12*1/10,IF(AND(RIGHT($A12,1)*1=2,OR(T$1=2038,T$1=2039,T$1=2040)),$E12*1/20,
IF(AND(RIGHT($A12,1)*1=3,T$1&gt;=INDEX('4. Mengen- und Kostenannahmen'!$L:$L,MATCH($B12,'4. Mengen- und Kostenannahmen'!$B:$B,0)),T$1&lt;=INDEX('4. Mengen- und Kostenannahmen'!$M:$M,MATCH($B12,'4. Mengen- und Kostenannahmen'!$B:$B,0))),$E12*(1/(1+INDEX('4. Mengen- und Kostenannahmen'!$M:$M,MATCH($B12,'4. Mengen- und Kostenannahmen'!$B:$B,0))-INDEX('4. Mengen- und Kostenannahmen'!$L:$L,MATCH($B12,'4. Mengen- und Kostenannahmen'!$B:$B,0)))),
IF(AND(RIGHT($A12,1)*1=4,T$1=INDEX('4. Mengen- und Kostenannahmen'!$H:$H,MATCH($B12,'4. Mengen- und Kostenannahmen'!$B:$B,0))),$E12,
IF(AND(RIGHT($A12,1)*1=5,T$1&lt;&gt;2026),$E12,""))))))))</f>
        <v/>
      </c>
    </row>
    <row r="13" ht="12.75" customHeight="1">
      <c r="A13" s="230" t="str">
        <f t="array" ref="A13">INDEX('4. Mengen- und Kostenannahmen'!$A:$A,MATCH(B13,'4. Mengen- und Kostenannahmen'!B:B,0))</f>
        <v>12.3</v>
      </c>
      <c r="B13" s="231">
        <f>'4. Mengen- und Kostenannahmen'!B14</f>
        <v>12</v>
      </c>
      <c r="C13" s="231" t="str">
        <f t="array" ref="C13">IF(RIGHT($A13,1)*1&lt;&gt;0,INDEX('4. Mengen- und Kostenannahmen'!D:D,MATCH($B13,'4. Mengen- und Kostenannahmen'!$B:$B,0)),"")</f>
        <v>Bäume pflegen</v>
      </c>
      <c r="D13" s="231" t="str">
        <f t="array" ref="D13">IF(RIGHT($A13,1)*1&lt;&gt;0,INDEX('4. Mengen- und Kostenannahmen'!E:E,MATCH($B13,'4. Mengen- und Kostenannahmen'!$B:$B,0)),"")</f>
        <v>Gesunde Bäume / Standardbaumscheiben</v>
      </c>
      <c r="E13" s="232">
        <f t="array" ref="E13">IF(C13&lt;&gt;"",INDEX('4. Mengen- und Kostenannahmen'!X:X,MATCH($B13,'4. Mengen- und Kostenannahmen'!B:B,0))*INDEX('4. Mengen- und Kostenannahmen'!AC:AC,MATCH($B13,'4. Mengen- und Kostenannahmen'!B:B,0)),"")</f>
        <v>255600000</v>
      </c>
      <c r="F13" s="233" t="str">
        <f t="array" ref="F13">IF(RIGHT($A13,1)*1=0,"",
IF(AND(RIGHT($A13,1)*1=1,OR(F$1=2026,F$1=2027)),$E13/2,
IF(AND(RIGHT($A13,1)*1=2,OR(F$1=2028,F$1=2029,F$1=2030)),$E13*1/20,IF(AND(RIGHT($A13,1)*1=2,OR(F$1=2031,F$1=2032,F$1=2033,F$1=2034,F$1=2035,F$1=2036,F$1=2037)),$E13*1/10,IF(AND(RIGHT($A13,1)*1=2,OR(F$1=2038,F$1=2039,F$1=2040)),$E13*1/20,
IF(AND(RIGHT($A13,1)*1=3,F$1&gt;=INDEX('4. Mengen- und Kostenannahmen'!$L:$L,MATCH($B13,'4. Mengen- und Kostenannahmen'!$B:$B,0)),F$1&lt;=INDEX('4. Mengen- und Kostenannahmen'!$M:$M,MATCH($B13,'4. Mengen- und Kostenannahmen'!$B:$B,0))),$E13*(1/(1+INDEX('4. Mengen- und Kostenannahmen'!$M:$M,MATCH($B13,'4. Mengen- und Kostenannahmen'!$B:$B,0))-INDEX('4. Mengen- und Kostenannahmen'!$L:$L,MATCH($B13,'4. Mengen- und Kostenannahmen'!$B:$B,0)))),
IF(AND(RIGHT($A13,1)*1=4,F$1=INDEX('4. Mengen- und Kostenannahmen'!$H:$H,MATCH($B13,'4. Mengen- und Kostenannahmen'!$B:$B,0))),$E13,
IF(AND(RIGHT($A13,1)*1=5,F$1&lt;&gt;2026),$E13,""))))))))</f>
        <v/>
      </c>
      <c r="G13" s="233">
        <f t="array" ref="G13">IF(RIGHT($A13,1)*1=0,"",
IF(AND(RIGHT($A13,1)*1=1,OR(G$1=2026,G$1=2027)),$E13/2,
IF(AND(RIGHT($A13,1)*1=2,OR(G$1=2028,G$1=2029,G$1=2030)),$E13*1/20,IF(AND(RIGHT($A13,1)*1=2,OR(G$1=2031,G$1=2032,G$1=2033,G$1=2034,G$1=2035,G$1=2036,G$1=2037)),$E13*1/10,IF(AND(RIGHT($A13,1)*1=2,OR(G$1=2038,G$1=2039,G$1=2040)),$E13*1/20,
IF(AND(RIGHT($A13,1)*1=3,G$1&gt;=INDEX('4. Mengen- und Kostenannahmen'!$L:$L,MATCH($B13,'4. Mengen- und Kostenannahmen'!$B:$B,0)),G$1&lt;=INDEX('4. Mengen- und Kostenannahmen'!$M:$M,MATCH($B13,'4. Mengen- und Kostenannahmen'!$B:$B,0))),$E13*(1/(1+INDEX('4. Mengen- und Kostenannahmen'!$M:$M,MATCH($B13,'4. Mengen- und Kostenannahmen'!$B:$B,0))-INDEX('4. Mengen- und Kostenannahmen'!$L:$L,MATCH($B13,'4. Mengen- und Kostenannahmen'!$B:$B,0)))),
IF(AND(RIGHT($A13,1)*1=4,G$1=INDEX('4. Mengen- und Kostenannahmen'!$H:$H,MATCH($B13,'4. Mengen- und Kostenannahmen'!$B:$B,0))),$E13,
IF(AND(RIGHT($A13,1)*1=5,G$1&lt;&gt;2026),$E13,""))))))))</f>
        <v>18257142.86</v>
      </c>
      <c r="H13" s="233">
        <f t="array" ref="H13">IF(RIGHT($A13,1)*1=0,"",
IF(AND(RIGHT($A13,1)*1=1,OR(H$1=2026,H$1=2027)),$E13/2,
IF(AND(RIGHT($A13,1)*1=2,OR(H$1=2028,H$1=2029,H$1=2030)),$E13*1/20,IF(AND(RIGHT($A13,1)*1=2,OR(H$1=2031,H$1=2032,H$1=2033,H$1=2034,H$1=2035,H$1=2036,H$1=2037)),$E13*1/10,IF(AND(RIGHT($A13,1)*1=2,OR(H$1=2038,H$1=2039,H$1=2040)),$E13*1/20,
IF(AND(RIGHT($A13,1)*1=3,H$1&gt;=INDEX('4. Mengen- und Kostenannahmen'!$L:$L,MATCH($B13,'4. Mengen- und Kostenannahmen'!$B:$B,0)),H$1&lt;=INDEX('4. Mengen- und Kostenannahmen'!$M:$M,MATCH($B13,'4. Mengen- und Kostenannahmen'!$B:$B,0))),$E13*(1/(1+INDEX('4. Mengen- und Kostenannahmen'!$M:$M,MATCH($B13,'4. Mengen- und Kostenannahmen'!$B:$B,0))-INDEX('4. Mengen- und Kostenannahmen'!$L:$L,MATCH($B13,'4. Mengen- und Kostenannahmen'!$B:$B,0)))),
IF(AND(RIGHT($A13,1)*1=4,H$1=INDEX('4. Mengen- und Kostenannahmen'!$H:$H,MATCH($B13,'4. Mengen- und Kostenannahmen'!$B:$B,0))),$E13,
IF(AND(RIGHT($A13,1)*1=5,H$1&lt;&gt;2026),$E13,""))))))))</f>
        <v>18257142.86</v>
      </c>
      <c r="I13" s="233">
        <f t="array" ref="I13">IF(RIGHT($A13,1)*1=0,"",
IF(AND(RIGHT($A13,1)*1=1,OR(I$1=2026,I$1=2027)),$E13/2,
IF(AND(RIGHT($A13,1)*1=2,OR(I$1=2028,I$1=2029,I$1=2030)),$E13*1/20,IF(AND(RIGHT($A13,1)*1=2,OR(I$1=2031,I$1=2032,I$1=2033,I$1=2034,I$1=2035,I$1=2036,I$1=2037)),$E13*1/10,IF(AND(RIGHT($A13,1)*1=2,OR(I$1=2038,I$1=2039,I$1=2040)),$E13*1/20,
IF(AND(RIGHT($A13,1)*1=3,I$1&gt;=INDEX('4. Mengen- und Kostenannahmen'!$L:$L,MATCH($B13,'4. Mengen- und Kostenannahmen'!$B:$B,0)),I$1&lt;=INDEX('4. Mengen- und Kostenannahmen'!$M:$M,MATCH($B13,'4. Mengen- und Kostenannahmen'!$B:$B,0))),$E13*(1/(1+INDEX('4. Mengen- und Kostenannahmen'!$M:$M,MATCH($B13,'4. Mengen- und Kostenannahmen'!$B:$B,0))-INDEX('4. Mengen- und Kostenannahmen'!$L:$L,MATCH($B13,'4. Mengen- und Kostenannahmen'!$B:$B,0)))),
IF(AND(RIGHT($A13,1)*1=4,I$1=INDEX('4. Mengen- und Kostenannahmen'!$H:$H,MATCH($B13,'4. Mengen- und Kostenannahmen'!$B:$B,0))),$E13,
IF(AND(RIGHT($A13,1)*1=5,I$1&lt;&gt;2026),$E13,""))))))))</f>
        <v>18257142.86</v>
      </c>
      <c r="J13" s="233">
        <f t="array" ref="J13">IF(RIGHT($A13,1)*1=0,"",
IF(AND(RIGHT($A13,1)*1=1,OR(J$1=2026,J$1=2027)),$E13/2,
IF(AND(RIGHT($A13,1)*1=2,OR(J$1=2028,J$1=2029,J$1=2030)),$E13*1/20,IF(AND(RIGHT($A13,1)*1=2,OR(J$1=2031,J$1=2032,J$1=2033,J$1=2034,J$1=2035,J$1=2036,J$1=2037)),$E13*1/10,IF(AND(RIGHT($A13,1)*1=2,OR(J$1=2038,J$1=2039,J$1=2040)),$E13*1/20,
IF(AND(RIGHT($A13,1)*1=3,J$1&gt;=INDEX('4. Mengen- und Kostenannahmen'!$L:$L,MATCH($B13,'4. Mengen- und Kostenannahmen'!$B:$B,0)),J$1&lt;=INDEX('4. Mengen- und Kostenannahmen'!$M:$M,MATCH($B13,'4. Mengen- und Kostenannahmen'!$B:$B,0))),$E13*(1/(1+INDEX('4. Mengen- und Kostenannahmen'!$M:$M,MATCH($B13,'4. Mengen- und Kostenannahmen'!$B:$B,0))-INDEX('4. Mengen- und Kostenannahmen'!$L:$L,MATCH($B13,'4. Mengen- und Kostenannahmen'!$B:$B,0)))),
IF(AND(RIGHT($A13,1)*1=4,J$1=INDEX('4. Mengen- und Kostenannahmen'!$H:$H,MATCH($B13,'4. Mengen- und Kostenannahmen'!$B:$B,0))),$E13,
IF(AND(RIGHT($A13,1)*1=5,J$1&lt;&gt;2026),$E13,""))))))))</f>
        <v>18257142.86</v>
      </c>
      <c r="K13" s="233">
        <f t="array" ref="K13">IF(RIGHT($A13,1)*1=0,"",
IF(AND(RIGHT($A13,1)*1=1,OR(K$1=2026,K$1=2027)),$E13/2,
IF(AND(RIGHT($A13,1)*1=2,OR(K$1=2028,K$1=2029,K$1=2030)),$E13*1/20,IF(AND(RIGHT($A13,1)*1=2,OR(K$1=2031,K$1=2032,K$1=2033,K$1=2034,K$1=2035,K$1=2036,K$1=2037)),$E13*1/10,IF(AND(RIGHT($A13,1)*1=2,OR(K$1=2038,K$1=2039,K$1=2040)),$E13*1/20,
IF(AND(RIGHT($A13,1)*1=3,K$1&gt;=INDEX('4. Mengen- und Kostenannahmen'!$L:$L,MATCH($B13,'4. Mengen- und Kostenannahmen'!$B:$B,0)),K$1&lt;=INDEX('4. Mengen- und Kostenannahmen'!$M:$M,MATCH($B13,'4. Mengen- und Kostenannahmen'!$B:$B,0))),$E13*(1/(1+INDEX('4. Mengen- und Kostenannahmen'!$M:$M,MATCH($B13,'4. Mengen- und Kostenannahmen'!$B:$B,0))-INDEX('4. Mengen- und Kostenannahmen'!$L:$L,MATCH($B13,'4. Mengen- und Kostenannahmen'!$B:$B,0)))),
IF(AND(RIGHT($A13,1)*1=4,K$1=INDEX('4. Mengen- und Kostenannahmen'!$H:$H,MATCH($B13,'4. Mengen- und Kostenannahmen'!$B:$B,0))),$E13,
IF(AND(RIGHT($A13,1)*1=5,K$1&lt;&gt;2026),$E13,""))))))))</f>
        <v>18257142.86</v>
      </c>
      <c r="L13" s="233">
        <f t="array" ref="L13">IF(RIGHT($A13,1)*1=0,"",
IF(AND(RIGHT($A13,1)*1=1,OR(L$1=2026,L$1=2027)),$E13/2,
IF(AND(RIGHT($A13,1)*1=2,OR(L$1=2028,L$1=2029,L$1=2030)),$E13*1/20,IF(AND(RIGHT($A13,1)*1=2,OR(L$1=2031,L$1=2032,L$1=2033,L$1=2034,L$1=2035,L$1=2036,L$1=2037)),$E13*1/10,IF(AND(RIGHT($A13,1)*1=2,OR(L$1=2038,L$1=2039,L$1=2040)),$E13*1/20,
IF(AND(RIGHT($A13,1)*1=3,L$1&gt;=INDEX('4. Mengen- und Kostenannahmen'!$L:$L,MATCH($B13,'4. Mengen- und Kostenannahmen'!$B:$B,0)),L$1&lt;=INDEX('4. Mengen- und Kostenannahmen'!$M:$M,MATCH($B13,'4. Mengen- und Kostenannahmen'!$B:$B,0))),$E13*(1/(1+INDEX('4. Mengen- und Kostenannahmen'!$M:$M,MATCH($B13,'4. Mengen- und Kostenannahmen'!$B:$B,0))-INDEX('4. Mengen- und Kostenannahmen'!$L:$L,MATCH($B13,'4. Mengen- und Kostenannahmen'!$B:$B,0)))),
IF(AND(RIGHT($A13,1)*1=4,L$1=INDEX('4. Mengen- und Kostenannahmen'!$H:$H,MATCH($B13,'4. Mengen- und Kostenannahmen'!$B:$B,0))),$E13,
IF(AND(RIGHT($A13,1)*1=5,L$1&lt;&gt;2026),$E13,""))))))))</f>
        <v>18257142.86</v>
      </c>
      <c r="M13" s="233">
        <f t="array" ref="M13">IF(RIGHT($A13,1)*1=0,"",
IF(AND(RIGHT($A13,1)*1=1,OR(M$1=2026,M$1=2027)),$E13/2,
IF(AND(RIGHT($A13,1)*1=2,OR(M$1=2028,M$1=2029,M$1=2030)),$E13*1/20,IF(AND(RIGHT($A13,1)*1=2,OR(M$1=2031,M$1=2032,M$1=2033,M$1=2034,M$1=2035,M$1=2036,M$1=2037)),$E13*1/10,IF(AND(RIGHT($A13,1)*1=2,OR(M$1=2038,M$1=2039,M$1=2040)),$E13*1/20,
IF(AND(RIGHT($A13,1)*1=3,M$1&gt;=INDEX('4. Mengen- und Kostenannahmen'!$L:$L,MATCH($B13,'4. Mengen- und Kostenannahmen'!$B:$B,0)),M$1&lt;=INDEX('4. Mengen- und Kostenannahmen'!$M:$M,MATCH($B13,'4. Mengen- und Kostenannahmen'!$B:$B,0))),$E13*(1/(1+INDEX('4. Mengen- und Kostenannahmen'!$M:$M,MATCH($B13,'4. Mengen- und Kostenannahmen'!$B:$B,0))-INDEX('4. Mengen- und Kostenannahmen'!$L:$L,MATCH($B13,'4. Mengen- und Kostenannahmen'!$B:$B,0)))),
IF(AND(RIGHT($A13,1)*1=4,M$1=INDEX('4. Mengen- und Kostenannahmen'!$H:$H,MATCH($B13,'4. Mengen- und Kostenannahmen'!$B:$B,0))),$E13,
IF(AND(RIGHT($A13,1)*1=5,M$1&lt;&gt;2026),$E13,""))))))))</f>
        <v>18257142.86</v>
      </c>
      <c r="N13" s="233">
        <f t="array" ref="N13">IF(RIGHT($A13,1)*1=0,"",
IF(AND(RIGHT($A13,1)*1=1,OR(N$1=2026,N$1=2027)),$E13/2,
IF(AND(RIGHT($A13,1)*1=2,OR(N$1=2028,N$1=2029,N$1=2030)),$E13*1/20,IF(AND(RIGHT($A13,1)*1=2,OR(N$1=2031,N$1=2032,N$1=2033,N$1=2034,N$1=2035,N$1=2036,N$1=2037)),$E13*1/10,IF(AND(RIGHT($A13,1)*1=2,OR(N$1=2038,N$1=2039,N$1=2040)),$E13*1/20,
IF(AND(RIGHT($A13,1)*1=3,N$1&gt;=INDEX('4. Mengen- und Kostenannahmen'!$L:$L,MATCH($B13,'4. Mengen- und Kostenannahmen'!$B:$B,0)),N$1&lt;=INDEX('4. Mengen- und Kostenannahmen'!$M:$M,MATCH($B13,'4. Mengen- und Kostenannahmen'!$B:$B,0))),$E13*(1/(1+INDEX('4. Mengen- und Kostenannahmen'!$M:$M,MATCH($B13,'4. Mengen- und Kostenannahmen'!$B:$B,0))-INDEX('4. Mengen- und Kostenannahmen'!$L:$L,MATCH($B13,'4. Mengen- und Kostenannahmen'!$B:$B,0)))),
IF(AND(RIGHT($A13,1)*1=4,N$1=INDEX('4. Mengen- und Kostenannahmen'!$H:$H,MATCH($B13,'4. Mengen- und Kostenannahmen'!$B:$B,0))),$E13,
IF(AND(RIGHT($A13,1)*1=5,N$1&lt;&gt;2026),$E13,""))))))))</f>
        <v>18257142.86</v>
      </c>
      <c r="O13" s="233">
        <f t="array" ref="O13">IF(RIGHT($A13,1)*1=0,"",
IF(AND(RIGHT($A13,1)*1=1,OR(O$1=2026,O$1=2027)),$E13/2,
IF(AND(RIGHT($A13,1)*1=2,OR(O$1=2028,O$1=2029,O$1=2030)),$E13*1/20,IF(AND(RIGHT($A13,1)*1=2,OR(O$1=2031,O$1=2032,O$1=2033,O$1=2034,O$1=2035,O$1=2036,O$1=2037)),$E13*1/10,IF(AND(RIGHT($A13,1)*1=2,OR(O$1=2038,O$1=2039,O$1=2040)),$E13*1/20,
IF(AND(RIGHT($A13,1)*1=3,O$1&gt;=INDEX('4. Mengen- und Kostenannahmen'!$L:$L,MATCH($B13,'4. Mengen- und Kostenannahmen'!$B:$B,0)),O$1&lt;=INDEX('4. Mengen- und Kostenannahmen'!$M:$M,MATCH($B13,'4. Mengen- und Kostenannahmen'!$B:$B,0))),$E13*(1/(1+INDEX('4. Mengen- und Kostenannahmen'!$M:$M,MATCH($B13,'4. Mengen- und Kostenannahmen'!$B:$B,0))-INDEX('4. Mengen- und Kostenannahmen'!$L:$L,MATCH($B13,'4. Mengen- und Kostenannahmen'!$B:$B,0)))),
IF(AND(RIGHT($A13,1)*1=4,O$1=INDEX('4. Mengen- und Kostenannahmen'!$H:$H,MATCH($B13,'4. Mengen- und Kostenannahmen'!$B:$B,0))),$E13,
IF(AND(RIGHT($A13,1)*1=5,O$1&lt;&gt;2026),$E13,""))))))))</f>
        <v>18257142.86</v>
      </c>
      <c r="P13" s="233">
        <f t="array" ref="P13">IF(RIGHT($A13,1)*1=0,"",
IF(AND(RIGHT($A13,1)*1=1,OR(P$1=2026,P$1=2027)),$E13/2,
IF(AND(RIGHT($A13,1)*1=2,OR(P$1=2028,P$1=2029,P$1=2030)),$E13*1/20,IF(AND(RIGHT($A13,1)*1=2,OR(P$1=2031,P$1=2032,P$1=2033,P$1=2034,P$1=2035,P$1=2036,P$1=2037)),$E13*1/10,IF(AND(RIGHT($A13,1)*1=2,OR(P$1=2038,P$1=2039,P$1=2040)),$E13*1/20,
IF(AND(RIGHT($A13,1)*1=3,P$1&gt;=INDEX('4. Mengen- und Kostenannahmen'!$L:$L,MATCH($B13,'4. Mengen- und Kostenannahmen'!$B:$B,0)),P$1&lt;=INDEX('4. Mengen- und Kostenannahmen'!$M:$M,MATCH($B13,'4. Mengen- und Kostenannahmen'!$B:$B,0))),$E13*(1/(1+INDEX('4. Mengen- und Kostenannahmen'!$M:$M,MATCH($B13,'4. Mengen- und Kostenannahmen'!$B:$B,0))-INDEX('4. Mengen- und Kostenannahmen'!$L:$L,MATCH($B13,'4. Mengen- und Kostenannahmen'!$B:$B,0)))),
IF(AND(RIGHT($A13,1)*1=4,P$1=INDEX('4. Mengen- und Kostenannahmen'!$H:$H,MATCH($B13,'4. Mengen- und Kostenannahmen'!$B:$B,0))),$E13,
IF(AND(RIGHT($A13,1)*1=5,P$1&lt;&gt;2026),$E13,""))))))))</f>
        <v>18257142.86</v>
      </c>
      <c r="Q13" s="233">
        <f t="array" ref="Q13">IF(RIGHT($A13,1)*1=0,"",
IF(AND(RIGHT($A13,1)*1=1,OR(Q$1=2026,Q$1=2027)),$E13/2,
IF(AND(RIGHT($A13,1)*1=2,OR(Q$1=2028,Q$1=2029,Q$1=2030)),$E13*1/20,IF(AND(RIGHT($A13,1)*1=2,OR(Q$1=2031,Q$1=2032,Q$1=2033,Q$1=2034,Q$1=2035,Q$1=2036,Q$1=2037)),$E13*1/10,IF(AND(RIGHT($A13,1)*1=2,OR(Q$1=2038,Q$1=2039,Q$1=2040)),$E13*1/20,
IF(AND(RIGHT($A13,1)*1=3,Q$1&gt;=INDEX('4. Mengen- und Kostenannahmen'!$L:$L,MATCH($B13,'4. Mengen- und Kostenannahmen'!$B:$B,0)),Q$1&lt;=INDEX('4. Mengen- und Kostenannahmen'!$M:$M,MATCH($B13,'4. Mengen- und Kostenannahmen'!$B:$B,0))),$E13*(1/(1+INDEX('4. Mengen- und Kostenannahmen'!$M:$M,MATCH($B13,'4. Mengen- und Kostenannahmen'!$B:$B,0))-INDEX('4. Mengen- und Kostenannahmen'!$L:$L,MATCH($B13,'4. Mengen- und Kostenannahmen'!$B:$B,0)))),
IF(AND(RIGHT($A13,1)*1=4,Q$1=INDEX('4. Mengen- und Kostenannahmen'!$H:$H,MATCH($B13,'4. Mengen- und Kostenannahmen'!$B:$B,0))),$E13,
IF(AND(RIGHT($A13,1)*1=5,Q$1&lt;&gt;2026),$E13,""))))))))</f>
        <v>18257142.86</v>
      </c>
      <c r="R13" s="233">
        <f t="array" ref="R13">IF(RIGHT($A13,1)*1=0,"",
IF(AND(RIGHT($A13,1)*1=1,OR(R$1=2026,R$1=2027)),$E13/2,
IF(AND(RIGHT($A13,1)*1=2,OR(R$1=2028,R$1=2029,R$1=2030)),$E13*1/20,IF(AND(RIGHT($A13,1)*1=2,OR(R$1=2031,R$1=2032,R$1=2033,R$1=2034,R$1=2035,R$1=2036,R$1=2037)),$E13*1/10,IF(AND(RIGHT($A13,1)*1=2,OR(R$1=2038,R$1=2039,R$1=2040)),$E13*1/20,
IF(AND(RIGHT($A13,1)*1=3,R$1&gt;=INDEX('4. Mengen- und Kostenannahmen'!$L:$L,MATCH($B13,'4. Mengen- und Kostenannahmen'!$B:$B,0)),R$1&lt;=INDEX('4. Mengen- und Kostenannahmen'!$M:$M,MATCH($B13,'4. Mengen- und Kostenannahmen'!$B:$B,0))),$E13*(1/(1+INDEX('4. Mengen- und Kostenannahmen'!$M:$M,MATCH($B13,'4. Mengen- und Kostenannahmen'!$B:$B,0))-INDEX('4. Mengen- und Kostenannahmen'!$L:$L,MATCH($B13,'4. Mengen- und Kostenannahmen'!$B:$B,0)))),
IF(AND(RIGHT($A13,1)*1=4,R$1=INDEX('4. Mengen- und Kostenannahmen'!$H:$H,MATCH($B13,'4. Mengen- und Kostenannahmen'!$B:$B,0))),$E13,
IF(AND(RIGHT($A13,1)*1=5,R$1&lt;&gt;2026),$E13,""))))))))</f>
        <v>18257142.86</v>
      </c>
      <c r="S13" s="233">
        <f t="array" ref="S13">IF(RIGHT($A13,1)*1=0,"",
IF(AND(RIGHT($A13,1)*1=1,OR(S$1=2026,S$1=2027)),$E13/2,
IF(AND(RIGHT($A13,1)*1=2,OR(S$1=2028,S$1=2029,S$1=2030)),$E13*1/20,IF(AND(RIGHT($A13,1)*1=2,OR(S$1=2031,S$1=2032,S$1=2033,S$1=2034,S$1=2035,S$1=2036,S$1=2037)),$E13*1/10,IF(AND(RIGHT($A13,1)*1=2,OR(S$1=2038,S$1=2039,S$1=2040)),$E13*1/20,
IF(AND(RIGHT($A13,1)*1=3,S$1&gt;=INDEX('4. Mengen- und Kostenannahmen'!$L:$L,MATCH($B13,'4. Mengen- und Kostenannahmen'!$B:$B,0)),S$1&lt;=INDEX('4. Mengen- und Kostenannahmen'!$M:$M,MATCH($B13,'4. Mengen- und Kostenannahmen'!$B:$B,0))),$E13*(1/(1+INDEX('4. Mengen- und Kostenannahmen'!$M:$M,MATCH($B13,'4. Mengen- und Kostenannahmen'!$B:$B,0))-INDEX('4. Mengen- und Kostenannahmen'!$L:$L,MATCH($B13,'4. Mengen- und Kostenannahmen'!$B:$B,0)))),
IF(AND(RIGHT($A13,1)*1=4,S$1=INDEX('4. Mengen- und Kostenannahmen'!$H:$H,MATCH($B13,'4. Mengen- und Kostenannahmen'!$B:$B,0))),$E13,
IF(AND(RIGHT($A13,1)*1=5,S$1&lt;&gt;2026),$E13,""))))))))</f>
        <v>18257142.86</v>
      </c>
      <c r="T13" s="233">
        <f t="array" ref="T13">IF(RIGHT($A13,1)*1=0,"",
IF(AND(RIGHT($A13,1)*1=1,OR(T$1=2026,T$1=2027)),$E13/2,
IF(AND(RIGHT($A13,1)*1=2,OR(T$1=2028,T$1=2029,T$1=2030)),$E13*1/20,IF(AND(RIGHT($A13,1)*1=2,OR(T$1=2031,T$1=2032,T$1=2033,T$1=2034,T$1=2035,T$1=2036,T$1=2037)),$E13*1/10,IF(AND(RIGHT($A13,1)*1=2,OR(T$1=2038,T$1=2039,T$1=2040)),$E13*1/20,
IF(AND(RIGHT($A13,1)*1=3,T$1&gt;=INDEX('4. Mengen- und Kostenannahmen'!$L:$L,MATCH($B13,'4. Mengen- und Kostenannahmen'!$B:$B,0)),T$1&lt;=INDEX('4. Mengen- und Kostenannahmen'!$M:$M,MATCH($B13,'4. Mengen- und Kostenannahmen'!$B:$B,0))),$E13*(1/(1+INDEX('4. Mengen- und Kostenannahmen'!$M:$M,MATCH($B13,'4. Mengen- und Kostenannahmen'!$B:$B,0))-INDEX('4. Mengen- und Kostenannahmen'!$L:$L,MATCH($B13,'4. Mengen- und Kostenannahmen'!$B:$B,0)))),
IF(AND(RIGHT($A13,1)*1=4,T$1=INDEX('4. Mengen- und Kostenannahmen'!$H:$H,MATCH($B13,'4. Mengen- und Kostenannahmen'!$B:$B,0))),$E13,
IF(AND(RIGHT($A13,1)*1=5,T$1&lt;&gt;2026),$E13,""))))))))</f>
        <v>18257142.86</v>
      </c>
    </row>
    <row r="14" ht="12.75" customHeight="1">
      <c r="A14" s="230" t="str">
        <f t="array" ref="A14">INDEX('4. Mengen- und Kostenannahmen'!$A:$A,MATCH(B14,'4. Mengen- und Kostenannahmen'!B:B,0))</f>
        <v>13.4</v>
      </c>
      <c r="B14" s="231">
        <f>'4. Mengen- und Kostenannahmen'!B15</f>
        <v>13</v>
      </c>
      <c r="C14" s="231" t="str">
        <f t="array" ref="C14">IF(RIGHT($A14,1)*1&lt;&gt;0,INDEX('4. Mengen- und Kostenannahmen'!D:D,MATCH($B14,'4. Mengen- und Kostenannahmen'!$B:$B,0)),"")</f>
        <v>Bäume pflegen</v>
      </c>
      <c r="D14" s="231" t="str">
        <f t="array" ref="D14">IF(RIGHT($A14,1)*1&lt;&gt;0,INDEX('4. Mengen- und Kostenannahmen'!E:E,MATCH($B14,'4. Mengen- und Kostenannahmen'!$B:$B,0)),"")</f>
        <v>Pflege und Erhalt: gute fachliche Baumpflegepraxis</v>
      </c>
      <c r="E14" s="232">
        <f t="array" ref="E14">IF(C14&lt;&gt;"",INDEX('4. Mengen- und Kostenannahmen'!X:X,MATCH($B14,'4. Mengen- und Kostenannahmen'!B:B,0))*INDEX('4. Mengen- und Kostenannahmen'!AC:AC,MATCH($B14,'4. Mengen- und Kostenannahmen'!B:B,0)),"")</f>
        <v>200000</v>
      </c>
      <c r="F14" s="233" t="str">
        <f t="array" ref="F14">IF(RIGHT($A14,1)*1=0,"",
IF(AND(RIGHT($A14,1)*1=1,OR(F$1=2026,F$1=2027)),$E14/2,
IF(AND(RIGHT($A14,1)*1=2,OR(F$1=2028,F$1=2029,F$1=2030)),$E14*1/20,IF(AND(RIGHT($A14,1)*1=2,OR(F$1=2031,F$1=2032,F$1=2033,F$1=2034,F$1=2035,F$1=2036,F$1=2037)),$E14*1/10,IF(AND(RIGHT($A14,1)*1=2,OR(F$1=2038,F$1=2039,F$1=2040)),$E14*1/20,
IF(AND(RIGHT($A14,1)*1=3,F$1&gt;=INDEX('4. Mengen- und Kostenannahmen'!$L:$L,MATCH($B14,'4. Mengen- und Kostenannahmen'!$B:$B,0)),F$1&lt;=INDEX('4. Mengen- und Kostenannahmen'!$M:$M,MATCH($B14,'4. Mengen- und Kostenannahmen'!$B:$B,0))),$E14*(1/(1+INDEX('4. Mengen- und Kostenannahmen'!$M:$M,MATCH($B14,'4. Mengen- und Kostenannahmen'!$B:$B,0))-INDEX('4. Mengen- und Kostenannahmen'!$L:$L,MATCH($B14,'4. Mengen- und Kostenannahmen'!$B:$B,0)))),
IF(AND(RIGHT($A14,1)*1=4,F$1=INDEX('4. Mengen- und Kostenannahmen'!$H:$H,MATCH($B14,'4. Mengen- und Kostenannahmen'!$B:$B,0))),$E14,
IF(AND(RIGHT($A14,1)*1=5,F$1&lt;&gt;2026),$E14,""))))))))</f>
        <v/>
      </c>
      <c r="G14" s="233">
        <f t="array" ref="G14">IF(RIGHT($A14,1)*1=0,"",
IF(AND(RIGHT($A14,1)*1=1,OR(G$1=2026,G$1=2027)),$E14/2,
IF(AND(RIGHT($A14,1)*1=2,OR(G$1=2028,G$1=2029,G$1=2030)),$E14*1/20,IF(AND(RIGHT($A14,1)*1=2,OR(G$1=2031,G$1=2032,G$1=2033,G$1=2034,G$1=2035,G$1=2036,G$1=2037)),$E14*1/10,IF(AND(RIGHT($A14,1)*1=2,OR(G$1=2038,G$1=2039,G$1=2040)),$E14*1/20,
IF(AND(RIGHT($A14,1)*1=3,G$1&gt;=INDEX('4. Mengen- und Kostenannahmen'!$L:$L,MATCH($B14,'4. Mengen- und Kostenannahmen'!$B:$B,0)),G$1&lt;=INDEX('4. Mengen- und Kostenannahmen'!$M:$M,MATCH($B14,'4. Mengen- und Kostenannahmen'!$B:$B,0))),$E14*(1/(1+INDEX('4. Mengen- und Kostenannahmen'!$M:$M,MATCH($B14,'4. Mengen- und Kostenannahmen'!$B:$B,0))-INDEX('4. Mengen- und Kostenannahmen'!$L:$L,MATCH($B14,'4. Mengen- und Kostenannahmen'!$B:$B,0)))),
IF(AND(RIGHT($A14,1)*1=4,G$1=INDEX('4. Mengen- und Kostenannahmen'!$H:$H,MATCH($B14,'4. Mengen- und Kostenannahmen'!$B:$B,0))),$E14,
IF(AND(RIGHT($A14,1)*1=5,G$1&lt;&gt;2026),$E14,""))))))))</f>
        <v>200000</v>
      </c>
      <c r="H14" s="233" t="str">
        <f t="array" ref="H14">IF(RIGHT($A14,1)*1=0,"",
IF(AND(RIGHT($A14,1)*1=1,OR(H$1=2026,H$1=2027)),$E14/2,
IF(AND(RIGHT($A14,1)*1=2,OR(H$1=2028,H$1=2029,H$1=2030)),$E14*1/20,IF(AND(RIGHT($A14,1)*1=2,OR(H$1=2031,H$1=2032,H$1=2033,H$1=2034,H$1=2035,H$1=2036,H$1=2037)),$E14*1/10,IF(AND(RIGHT($A14,1)*1=2,OR(H$1=2038,H$1=2039,H$1=2040)),$E14*1/20,
IF(AND(RIGHT($A14,1)*1=3,H$1&gt;=INDEX('4. Mengen- und Kostenannahmen'!$L:$L,MATCH($B14,'4. Mengen- und Kostenannahmen'!$B:$B,0)),H$1&lt;=INDEX('4. Mengen- und Kostenannahmen'!$M:$M,MATCH($B14,'4. Mengen- und Kostenannahmen'!$B:$B,0))),$E14*(1/(1+INDEX('4. Mengen- und Kostenannahmen'!$M:$M,MATCH($B14,'4. Mengen- und Kostenannahmen'!$B:$B,0))-INDEX('4. Mengen- und Kostenannahmen'!$L:$L,MATCH($B14,'4. Mengen- und Kostenannahmen'!$B:$B,0)))),
IF(AND(RIGHT($A14,1)*1=4,H$1=INDEX('4. Mengen- und Kostenannahmen'!$H:$H,MATCH($B14,'4. Mengen- und Kostenannahmen'!$B:$B,0))),$E14,
IF(AND(RIGHT($A14,1)*1=5,H$1&lt;&gt;2026),$E14,""))))))))</f>
        <v/>
      </c>
      <c r="I14" s="233" t="str">
        <f t="array" ref="I14">IF(RIGHT($A14,1)*1=0,"",
IF(AND(RIGHT($A14,1)*1=1,OR(I$1=2026,I$1=2027)),$E14/2,
IF(AND(RIGHT($A14,1)*1=2,OR(I$1=2028,I$1=2029,I$1=2030)),$E14*1/20,IF(AND(RIGHT($A14,1)*1=2,OR(I$1=2031,I$1=2032,I$1=2033,I$1=2034,I$1=2035,I$1=2036,I$1=2037)),$E14*1/10,IF(AND(RIGHT($A14,1)*1=2,OR(I$1=2038,I$1=2039,I$1=2040)),$E14*1/20,
IF(AND(RIGHT($A14,1)*1=3,I$1&gt;=INDEX('4. Mengen- und Kostenannahmen'!$L:$L,MATCH($B14,'4. Mengen- und Kostenannahmen'!$B:$B,0)),I$1&lt;=INDEX('4. Mengen- und Kostenannahmen'!$M:$M,MATCH($B14,'4. Mengen- und Kostenannahmen'!$B:$B,0))),$E14*(1/(1+INDEX('4. Mengen- und Kostenannahmen'!$M:$M,MATCH($B14,'4. Mengen- und Kostenannahmen'!$B:$B,0))-INDEX('4. Mengen- und Kostenannahmen'!$L:$L,MATCH($B14,'4. Mengen- und Kostenannahmen'!$B:$B,0)))),
IF(AND(RIGHT($A14,1)*1=4,I$1=INDEX('4. Mengen- und Kostenannahmen'!$H:$H,MATCH($B14,'4. Mengen- und Kostenannahmen'!$B:$B,0))),$E14,
IF(AND(RIGHT($A14,1)*1=5,I$1&lt;&gt;2026),$E14,""))))))))</f>
        <v/>
      </c>
      <c r="J14" s="233" t="str">
        <f t="array" ref="J14">IF(RIGHT($A14,1)*1=0,"",
IF(AND(RIGHT($A14,1)*1=1,OR(J$1=2026,J$1=2027)),$E14/2,
IF(AND(RIGHT($A14,1)*1=2,OR(J$1=2028,J$1=2029,J$1=2030)),$E14*1/20,IF(AND(RIGHT($A14,1)*1=2,OR(J$1=2031,J$1=2032,J$1=2033,J$1=2034,J$1=2035,J$1=2036,J$1=2037)),$E14*1/10,IF(AND(RIGHT($A14,1)*1=2,OR(J$1=2038,J$1=2039,J$1=2040)),$E14*1/20,
IF(AND(RIGHT($A14,1)*1=3,J$1&gt;=INDEX('4. Mengen- und Kostenannahmen'!$L:$L,MATCH($B14,'4. Mengen- und Kostenannahmen'!$B:$B,0)),J$1&lt;=INDEX('4. Mengen- und Kostenannahmen'!$M:$M,MATCH($B14,'4. Mengen- und Kostenannahmen'!$B:$B,0))),$E14*(1/(1+INDEX('4. Mengen- und Kostenannahmen'!$M:$M,MATCH($B14,'4. Mengen- und Kostenannahmen'!$B:$B,0))-INDEX('4. Mengen- und Kostenannahmen'!$L:$L,MATCH($B14,'4. Mengen- und Kostenannahmen'!$B:$B,0)))),
IF(AND(RIGHT($A14,1)*1=4,J$1=INDEX('4. Mengen- und Kostenannahmen'!$H:$H,MATCH($B14,'4. Mengen- und Kostenannahmen'!$B:$B,0))),$E14,
IF(AND(RIGHT($A14,1)*1=5,J$1&lt;&gt;2026),$E14,""))))))))</f>
        <v/>
      </c>
      <c r="K14" s="233" t="str">
        <f t="array" ref="K14">IF(RIGHT($A14,1)*1=0,"",
IF(AND(RIGHT($A14,1)*1=1,OR(K$1=2026,K$1=2027)),$E14/2,
IF(AND(RIGHT($A14,1)*1=2,OR(K$1=2028,K$1=2029,K$1=2030)),$E14*1/20,IF(AND(RIGHT($A14,1)*1=2,OR(K$1=2031,K$1=2032,K$1=2033,K$1=2034,K$1=2035,K$1=2036,K$1=2037)),$E14*1/10,IF(AND(RIGHT($A14,1)*1=2,OR(K$1=2038,K$1=2039,K$1=2040)),$E14*1/20,
IF(AND(RIGHT($A14,1)*1=3,K$1&gt;=INDEX('4. Mengen- und Kostenannahmen'!$L:$L,MATCH($B14,'4. Mengen- und Kostenannahmen'!$B:$B,0)),K$1&lt;=INDEX('4. Mengen- und Kostenannahmen'!$M:$M,MATCH($B14,'4. Mengen- und Kostenannahmen'!$B:$B,0))),$E14*(1/(1+INDEX('4. Mengen- und Kostenannahmen'!$M:$M,MATCH($B14,'4. Mengen- und Kostenannahmen'!$B:$B,0))-INDEX('4. Mengen- und Kostenannahmen'!$L:$L,MATCH($B14,'4. Mengen- und Kostenannahmen'!$B:$B,0)))),
IF(AND(RIGHT($A14,1)*1=4,K$1=INDEX('4. Mengen- und Kostenannahmen'!$H:$H,MATCH($B14,'4. Mengen- und Kostenannahmen'!$B:$B,0))),$E14,
IF(AND(RIGHT($A14,1)*1=5,K$1&lt;&gt;2026),$E14,""))))))))</f>
        <v/>
      </c>
      <c r="L14" s="233" t="str">
        <f t="array" ref="L14">IF(RIGHT($A14,1)*1=0,"",
IF(AND(RIGHT($A14,1)*1=1,OR(L$1=2026,L$1=2027)),$E14/2,
IF(AND(RIGHT($A14,1)*1=2,OR(L$1=2028,L$1=2029,L$1=2030)),$E14*1/20,IF(AND(RIGHT($A14,1)*1=2,OR(L$1=2031,L$1=2032,L$1=2033,L$1=2034,L$1=2035,L$1=2036,L$1=2037)),$E14*1/10,IF(AND(RIGHT($A14,1)*1=2,OR(L$1=2038,L$1=2039,L$1=2040)),$E14*1/20,
IF(AND(RIGHT($A14,1)*1=3,L$1&gt;=INDEX('4. Mengen- und Kostenannahmen'!$L:$L,MATCH($B14,'4. Mengen- und Kostenannahmen'!$B:$B,0)),L$1&lt;=INDEX('4. Mengen- und Kostenannahmen'!$M:$M,MATCH($B14,'4. Mengen- und Kostenannahmen'!$B:$B,0))),$E14*(1/(1+INDEX('4. Mengen- und Kostenannahmen'!$M:$M,MATCH($B14,'4. Mengen- und Kostenannahmen'!$B:$B,0))-INDEX('4. Mengen- und Kostenannahmen'!$L:$L,MATCH($B14,'4. Mengen- und Kostenannahmen'!$B:$B,0)))),
IF(AND(RIGHT($A14,1)*1=4,L$1=INDEX('4. Mengen- und Kostenannahmen'!$H:$H,MATCH($B14,'4. Mengen- und Kostenannahmen'!$B:$B,0))),$E14,
IF(AND(RIGHT($A14,1)*1=5,L$1&lt;&gt;2026),$E14,""))))))))</f>
        <v/>
      </c>
      <c r="M14" s="233" t="str">
        <f t="array" ref="M14">IF(RIGHT($A14,1)*1=0,"",
IF(AND(RIGHT($A14,1)*1=1,OR(M$1=2026,M$1=2027)),$E14/2,
IF(AND(RIGHT($A14,1)*1=2,OR(M$1=2028,M$1=2029,M$1=2030)),$E14*1/20,IF(AND(RIGHT($A14,1)*1=2,OR(M$1=2031,M$1=2032,M$1=2033,M$1=2034,M$1=2035,M$1=2036,M$1=2037)),$E14*1/10,IF(AND(RIGHT($A14,1)*1=2,OR(M$1=2038,M$1=2039,M$1=2040)),$E14*1/20,
IF(AND(RIGHT($A14,1)*1=3,M$1&gt;=INDEX('4. Mengen- und Kostenannahmen'!$L:$L,MATCH($B14,'4. Mengen- und Kostenannahmen'!$B:$B,0)),M$1&lt;=INDEX('4. Mengen- und Kostenannahmen'!$M:$M,MATCH($B14,'4. Mengen- und Kostenannahmen'!$B:$B,0))),$E14*(1/(1+INDEX('4. Mengen- und Kostenannahmen'!$M:$M,MATCH($B14,'4. Mengen- und Kostenannahmen'!$B:$B,0))-INDEX('4. Mengen- und Kostenannahmen'!$L:$L,MATCH($B14,'4. Mengen- und Kostenannahmen'!$B:$B,0)))),
IF(AND(RIGHT($A14,1)*1=4,M$1=INDEX('4. Mengen- und Kostenannahmen'!$H:$H,MATCH($B14,'4. Mengen- und Kostenannahmen'!$B:$B,0))),$E14,
IF(AND(RIGHT($A14,1)*1=5,M$1&lt;&gt;2026),$E14,""))))))))</f>
        <v/>
      </c>
      <c r="N14" s="233" t="str">
        <f t="array" ref="N14">IF(RIGHT($A14,1)*1=0,"",
IF(AND(RIGHT($A14,1)*1=1,OR(N$1=2026,N$1=2027)),$E14/2,
IF(AND(RIGHT($A14,1)*1=2,OR(N$1=2028,N$1=2029,N$1=2030)),$E14*1/20,IF(AND(RIGHT($A14,1)*1=2,OR(N$1=2031,N$1=2032,N$1=2033,N$1=2034,N$1=2035,N$1=2036,N$1=2037)),$E14*1/10,IF(AND(RIGHT($A14,1)*1=2,OR(N$1=2038,N$1=2039,N$1=2040)),$E14*1/20,
IF(AND(RIGHT($A14,1)*1=3,N$1&gt;=INDEX('4. Mengen- und Kostenannahmen'!$L:$L,MATCH($B14,'4. Mengen- und Kostenannahmen'!$B:$B,0)),N$1&lt;=INDEX('4. Mengen- und Kostenannahmen'!$M:$M,MATCH($B14,'4. Mengen- und Kostenannahmen'!$B:$B,0))),$E14*(1/(1+INDEX('4. Mengen- und Kostenannahmen'!$M:$M,MATCH($B14,'4. Mengen- und Kostenannahmen'!$B:$B,0))-INDEX('4. Mengen- und Kostenannahmen'!$L:$L,MATCH($B14,'4. Mengen- und Kostenannahmen'!$B:$B,0)))),
IF(AND(RIGHT($A14,1)*1=4,N$1=INDEX('4. Mengen- und Kostenannahmen'!$H:$H,MATCH($B14,'4. Mengen- und Kostenannahmen'!$B:$B,0))),$E14,
IF(AND(RIGHT($A14,1)*1=5,N$1&lt;&gt;2026),$E14,""))))))))</f>
        <v/>
      </c>
      <c r="O14" s="233" t="str">
        <f t="array" ref="O14">IF(RIGHT($A14,1)*1=0,"",
IF(AND(RIGHT($A14,1)*1=1,OR(O$1=2026,O$1=2027)),$E14/2,
IF(AND(RIGHT($A14,1)*1=2,OR(O$1=2028,O$1=2029,O$1=2030)),$E14*1/20,IF(AND(RIGHT($A14,1)*1=2,OR(O$1=2031,O$1=2032,O$1=2033,O$1=2034,O$1=2035,O$1=2036,O$1=2037)),$E14*1/10,IF(AND(RIGHT($A14,1)*1=2,OR(O$1=2038,O$1=2039,O$1=2040)),$E14*1/20,
IF(AND(RIGHT($A14,1)*1=3,O$1&gt;=INDEX('4. Mengen- und Kostenannahmen'!$L:$L,MATCH($B14,'4. Mengen- und Kostenannahmen'!$B:$B,0)),O$1&lt;=INDEX('4. Mengen- und Kostenannahmen'!$M:$M,MATCH($B14,'4. Mengen- und Kostenannahmen'!$B:$B,0))),$E14*(1/(1+INDEX('4. Mengen- und Kostenannahmen'!$M:$M,MATCH($B14,'4. Mengen- und Kostenannahmen'!$B:$B,0))-INDEX('4. Mengen- und Kostenannahmen'!$L:$L,MATCH($B14,'4. Mengen- und Kostenannahmen'!$B:$B,0)))),
IF(AND(RIGHT($A14,1)*1=4,O$1=INDEX('4. Mengen- und Kostenannahmen'!$H:$H,MATCH($B14,'4. Mengen- und Kostenannahmen'!$B:$B,0))),$E14,
IF(AND(RIGHT($A14,1)*1=5,O$1&lt;&gt;2026),$E14,""))))))))</f>
        <v/>
      </c>
      <c r="P14" s="233" t="str">
        <f t="array" ref="P14">IF(RIGHT($A14,1)*1=0,"",
IF(AND(RIGHT($A14,1)*1=1,OR(P$1=2026,P$1=2027)),$E14/2,
IF(AND(RIGHT($A14,1)*1=2,OR(P$1=2028,P$1=2029,P$1=2030)),$E14*1/20,IF(AND(RIGHT($A14,1)*1=2,OR(P$1=2031,P$1=2032,P$1=2033,P$1=2034,P$1=2035,P$1=2036,P$1=2037)),$E14*1/10,IF(AND(RIGHT($A14,1)*1=2,OR(P$1=2038,P$1=2039,P$1=2040)),$E14*1/20,
IF(AND(RIGHT($A14,1)*1=3,P$1&gt;=INDEX('4. Mengen- und Kostenannahmen'!$L:$L,MATCH($B14,'4. Mengen- und Kostenannahmen'!$B:$B,0)),P$1&lt;=INDEX('4. Mengen- und Kostenannahmen'!$M:$M,MATCH($B14,'4. Mengen- und Kostenannahmen'!$B:$B,0))),$E14*(1/(1+INDEX('4. Mengen- und Kostenannahmen'!$M:$M,MATCH($B14,'4. Mengen- und Kostenannahmen'!$B:$B,0))-INDEX('4. Mengen- und Kostenannahmen'!$L:$L,MATCH($B14,'4. Mengen- und Kostenannahmen'!$B:$B,0)))),
IF(AND(RIGHT($A14,1)*1=4,P$1=INDEX('4. Mengen- und Kostenannahmen'!$H:$H,MATCH($B14,'4. Mengen- und Kostenannahmen'!$B:$B,0))),$E14,
IF(AND(RIGHT($A14,1)*1=5,P$1&lt;&gt;2026),$E14,""))))))))</f>
        <v/>
      </c>
      <c r="Q14" s="233" t="str">
        <f t="array" ref="Q14">IF(RIGHT($A14,1)*1=0,"",
IF(AND(RIGHT($A14,1)*1=1,OR(Q$1=2026,Q$1=2027)),$E14/2,
IF(AND(RIGHT($A14,1)*1=2,OR(Q$1=2028,Q$1=2029,Q$1=2030)),$E14*1/20,IF(AND(RIGHT($A14,1)*1=2,OR(Q$1=2031,Q$1=2032,Q$1=2033,Q$1=2034,Q$1=2035,Q$1=2036,Q$1=2037)),$E14*1/10,IF(AND(RIGHT($A14,1)*1=2,OR(Q$1=2038,Q$1=2039,Q$1=2040)),$E14*1/20,
IF(AND(RIGHT($A14,1)*1=3,Q$1&gt;=INDEX('4. Mengen- und Kostenannahmen'!$L:$L,MATCH($B14,'4. Mengen- und Kostenannahmen'!$B:$B,0)),Q$1&lt;=INDEX('4. Mengen- und Kostenannahmen'!$M:$M,MATCH($B14,'4. Mengen- und Kostenannahmen'!$B:$B,0))),$E14*(1/(1+INDEX('4. Mengen- und Kostenannahmen'!$M:$M,MATCH($B14,'4. Mengen- und Kostenannahmen'!$B:$B,0))-INDEX('4. Mengen- und Kostenannahmen'!$L:$L,MATCH($B14,'4. Mengen- und Kostenannahmen'!$B:$B,0)))),
IF(AND(RIGHT($A14,1)*1=4,Q$1=INDEX('4. Mengen- und Kostenannahmen'!$H:$H,MATCH($B14,'4. Mengen- und Kostenannahmen'!$B:$B,0))),$E14,
IF(AND(RIGHT($A14,1)*1=5,Q$1&lt;&gt;2026),$E14,""))))))))</f>
        <v/>
      </c>
      <c r="R14" s="233" t="str">
        <f t="array" ref="R14">IF(RIGHT($A14,1)*1=0,"",
IF(AND(RIGHT($A14,1)*1=1,OR(R$1=2026,R$1=2027)),$E14/2,
IF(AND(RIGHT($A14,1)*1=2,OR(R$1=2028,R$1=2029,R$1=2030)),$E14*1/20,IF(AND(RIGHT($A14,1)*1=2,OR(R$1=2031,R$1=2032,R$1=2033,R$1=2034,R$1=2035,R$1=2036,R$1=2037)),$E14*1/10,IF(AND(RIGHT($A14,1)*1=2,OR(R$1=2038,R$1=2039,R$1=2040)),$E14*1/20,
IF(AND(RIGHT($A14,1)*1=3,R$1&gt;=INDEX('4. Mengen- und Kostenannahmen'!$L:$L,MATCH($B14,'4. Mengen- und Kostenannahmen'!$B:$B,0)),R$1&lt;=INDEX('4. Mengen- und Kostenannahmen'!$M:$M,MATCH($B14,'4. Mengen- und Kostenannahmen'!$B:$B,0))),$E14*(1/(1+INDEX('4. Mengen- und Kostenannahmen'!$M:$M,MATCH($B14,'4. Mengen- und Kostenannahmen'!$B:$B,0))-INDEX('4. Mengen- und Kostenannahmen'!$L:$L,MATCH($B14,'4. Mengen- und Kostenannahmen'!$B:$B,0)))),
IF(AND(RIGHT($A14,1)*1=4,R$1=INDEX('4. Mengen- und Kostenannahmen'!$H:$H,MATCH($B14,'4. Mengen- und Kostenannahmen'!$B:$B,0))),$E14,
IF(AND(RIGHT($A14,1)*1=5,R$1&lt;&gt;2026),$E14,""))))))))</f>
        <v/>
      </c>
      <c r="S14" s="233" t="str">
        <f t="array" ref="S14">IF(RIGHT($A14,1)*1=0,"",
IF(AND(RIGHT($A14,1)*1=1,OR(S$1=2026,S$1=2027)),$E14/2,
IF(AND(RIGHT($A14,1)*1=2,OR(S$1=2028,S$1=2029,S$1=2030)),$E14*1/20,IF(AND(RIGHT($A14,1)*1=2,OR(S$1=2031,S$1=2032,S$1=2033,S$1=2034,S$1=2035,S$1=2036,S$1=2037)),$E14*1/10,IF(AND(RIGHT($A14,1)*1=2,OR(S$1=2038,S$1=2039,S$1=2040)),$E14*1/20,
IF(AND(RIGHT($A14,1)*1=3,S$1&gt;=INDEX('4. Mengen- und Kostenannahmen'!$L:$L,MATCH($B14,'4. Mengen- und Kostenannahmen'!$B:$B,0)),S$1&lt;=INDEX('4. Mengen- und Kostenannahmen'!$M:$M,MATCH($B14,'4. Mengen- und Kostenannahmen'!$B:$B,0))),$E14*(1/(1+INDEX('4. Mengen- und Kostenannahmen'!$M:$M,MATCH($B14,'4. Mengen- und Kostenannahmen'!$B:$B,0))-INDEX('4. Mengen- und Kostenannahmen'!$L:$L,MATCH($B14,'4. Mengen- und Kostenannahmen'!$B:$B,0)))),
IF(AND(RIGHT($A14,1)*1=4,S$1=INDEX('4. Mengen- und Kostenannahmen'!$H:$H,MATCH($B14,'4. Mengen- und Kostenannahmen'!$B:$B,0))),$E14,
IF(AND(RIGHT($A14,1)*1=5,S$1&lt;&gt;2026),$E14,""))))))))</f>
        <v/>
      </c>
      <c r="T14" s="233" t="str">
        <f t="array" ref="T14">IF(RIGHT($A14,1)*1=0,"",
IF(AND(RIGHT($A14,1)*1=1,OR(T$1=2026,T$1=2027)),$E14/2,
IF(AND(RIGHT($A14,1)*1=2,OR(T$1=2028,T$1=2029,T$1=2030)),$E14*1/20,IF(AND(RIGHT($A14,1)*1=2,OR(T$1=2031,T$1=2032,T$1=2033,T$1=2034,T$1=2035,T$1=2036,T$1=2037)),$E14*1/10,IF(AND(RIGHT($A14,1)*1=2,OR(T$1=2038,T$1=2039,T$1=2040)),$E14*1/20,
IF(AND(RIGHT($A14,1)*1=3,T$1&gt;=INDEX('4. Mengen- und Kostenannahmen'!$L:$L,MATCH($B14,'4. Mengen- und Kostenannahmen'!$B:$B,0)),T$1&lt;=INDEX('4. Mengen- und Kostenannahmen'!$M:$M,MATCH($B14,'4. Mengen- und Kostenannahmen'!$B:$B,0))),$E14*(1/(1+INDEX('4. Mengen- und Kostenannahmen'!$M:$M,MATCH($B14,'4. Mengen- und Kostenannahmen'!$B:$B,0))-INDEX('4. Mengen- und Kostenannahmen'!$L:$L,MATCH($B14,'4. Mengen- und Kostenannahmen'!$B:$B,0)))),
IF(AND(RIGHT($A14,1)*1=4,T$1=INDEX('4. Mengen- und Kostenannahmen'!$H:$H,MATCH($B14,'4. Mengen- und Kostenannahmen'!$B:$B,0))),$E14,
IF(AND(RIGHT($A14,1)*1=5,T$1&lt;&gt;2026),$E14,""))))))))</f>
        <v/>
      </c>
    </row>
    <row r="15" ht="12.75" customHeight="1">
      <c r="A15" s="230" t="str">
        <f t="array" ref="A15">INDEX('4. Mengen- und Kostenannahmen'!$A:$A,MATCH(B15,'4. Mengen- und Kostenannahmen'!B:B,0))</f>
        <v>14.3</v>
      </c>
      <c r="B15" s="231">
        <f>'4. Mengen- und Kostenannahmen'!B16</f>
        <v>14</v>
      </c>
      <c r="C15" s="231" t="str">
        <f t="array" ref="C15">IF(RIGHT($A15,1)*1&lt;&gt;0,INDEX('4. Mengen- und Kostenannahmen'!D:D,MATCH($B15,'4. Mengen- und Kostenannahmen'!$B:$B,0)),"")</f>
        <v>Bäume pflegen</v>
      </c>
      <c r="D15" s="231" t="str">
        <f t="array" ref="D15">IF(RIGHT($A15,1)*1&lt;&gt;0,INDEX('4. Mengen- und Kostenannahmen'!E:E,MATCH($B15,'4. Mengen- und Kostenannahmen'!$B:$B,0)),"")</f>
        <v>Pflege und Erhalt: gute fachliche Baumpflegepraxis</v>
      </c>
      <c r="E15" s="232">
        <f t="array" ref="E15">IF(C15&lt;&gt;"",INDEX('4. Mengen- und Kostenannahmen'!X:X,MATCH($B15,'4. Mengen- und Kostenannahmen'!B:B,0))*INDEX('4. Mengen- und Kostenannahmen'!AC:AC,MATCH($B15,'4. Mengen- und Kostenannahmen'!B:B,0)),"")</f>
        <v>74304000</v>
      </c>
      <c r="F15" s="233" t="str">
        <f t="array" ref="F15">IF(RIGHT($A15,1)*1=0,"",
IF(AND(RIGHT($A15,1)*1=1,OR(F$1=2026,F$1=2027)),$E15/2,
IF(AND(RIGHT($A15,1)*1=2,OR(F$1=2028,F$1=2029,F$1=2030)),$E15*1/20,IF(AND(RIGHT($A15,1)*1=2,OR(F$1=2031,F$1=2032,F$1=2033,F$1=2034,F$1=2035,F$1=2036,F$1=2037)),$E15*1/10,IF(AND(RIGHT($A15,1)*1=2,OR(F$1=2038,F$1=2039,F$1=2040)),$E15*1/20,
IF(AND(RIGHT($A15,1)*1=3,F$1&gt;=INDEX('4. Mengen- und Kostenannahmen'!$L:$L,MATCH($B15,'4. Mengen- und Kostenannahmen'!$B:$B,0)),F$1&lt;=INDEX('4. Mengen- und Kostenannahmen'!$M:$M,MATCH($B15,'4. Mengen- und Kostenannahmen'!$B:$B,0))),$E15*(1/(1+INDEX('4. Mengen- und Kostenannahmen'!$M:$M,MATCH($B15,'4. Mengen- und Kostenannahmen'!$B:$B,0))-INDEX('4. Mengen- und Kostenannahmen'!$L:$L,MATCH($B15,'4. Mengen- und Kostenannahmen'!$B:$B,0)))),
IF(AND(RIGHT($A15,1)*1=4,F$1=INDEX('4. Mengen- und Kostenannahmen'!$H:$H,MATCH($B15,'4. Mengen- und Kostenannahmen'!$B:$B,0))),$E15,
IF(AND(RIGHT($A15,1)*1=5,F$1&lt;&gt;2026),$E15,""))))))))</f>
        <v/>
      </c>
      <c r="G15" s="233">
        <f t="array" ref="G15">IF(RIGHT($A15,1)*1=0,"",
IF(AND(RIGHT($A15,1)*1=1,OR(G$1=2026,G$1=2027)),$E15/2,
IF(AND(RIGHT($A15,1)*1=2,OR(G$1=2028,G$1=2029,G$1=2030)),$E15*1/20,IF(AND(RIGHT($A15,1)*1=2,OR(G$1=2031,G$1=2032,G$1=2033,G$1=2034,G$1=2035,G$1=2036,G$1=2037)),$E15*1/10,IF(AND(RIGHT($A15,1)*1=2,OR(G$1=2038,G$1=2039,G$1=2040)),$E15*1/20,
IF(AND(RIGHT($A15,1)*1=3,G$1&gt;=INDEX('4. Mengen- und Kostenannahmen'!$L:$L,MATCH($B15,'4. Mengen- und Kostenannahmen'!$B:$B,0)),G$1&lt;=INDEX('4. Mengen- und Kostenannahmen'!$M:$M,MATCH($B15,'4. Mengen- und Kostenannahmen'!$B:$B,0))),$E15*(1/(1+INDEX('4. Mengen- und Kostenannahmen'!$M:$M,MATCH($B15,'4. Mengen- und Kostenannahmen'!$B:$B,0))-INDEX('4. Mengen- und Kostenannahmen'!$L:$L,MATCH($B15,'4. Mengen- und Kostenannahmen'!$B:$B,0)))),
IF(AND(RIGHT($A15,1)*1=4,G$1=INDEX('4. Mengen- und Kostenannahmen'!$H:$H,MATCH($B15,'4. Mengen- und Kostenannahmen'!$B:$B,0))),$E15,
IF(AND(RIGHT($A15,1)*1=5,G$1&lt;&gt;2026),$E15,""))))))))</f>
        <v>5307428.571</v>
      </c>
      <c r="H15" s="233">
        <f t="array" ref="H15">IF(RIGHT($A15,1)*1=0,"",
IF(AND(RIGHT($A15,1)*1=1,OR(H$1=2026,H$1=2027)),$E15/2,
IF(AND(RIGHT($A15,1)*1=2,OR(H$1=2028,H$1=2029,H$1=2030)),$E15*1/20,IF(AND(RIGHT($A15,1)*1=2,OR(H$1=2031,H$1=2032,H$1=2033,H$1=2034,H$1=2035,H$1=2036,H$1=2037)),$E15*1/10,IF(AND(RIGHT($A15,1)*1=2,OR(H$1=2038,H$1=2039,H$1=2040)),$E15*1/20,
IF(AND(RIGHT($A15,1)*1=3,H$1&gt;=INDEX('4. Mengen- und Kostenannahmen'!$L:$L,MATCH($B15,'4. Mengen- und Kostenannahmen'!$B:$B,0)),H$1&lt;=INDEX('4. Mengen- und Kostenannahmen'!$M:$M,MATCH($B15,'4. Mengen- und Kostenannahmen'!$B:$B,0))),$E15*(1/(1+INDEX('4. Mengen- und Kostenannahmen'!$M:$M,MATCH($B15,'4. Mengen- und Kostenannahmen'!$B:$B,0))-INDEX('4. Mengen- und Kostenannahmen'!$L:$L,MATCH($B15,'4. Mengen- und Kostenannahmen'!$B:$B,0)))),
IF(AND(RIGHT($A15,1)*1=4,H$1=INDEX('4. Mengen- und Kostenannahmen'!$H:$H,MATCH($B15,'4. Mengen- und Kostenannahmen'!$B:$B,0))),$E15,
IF(AND(RIGHT($A15,1)*1=5,H$1&lt;&gt;2026),$E15,""))))))))</f>
        <v>5307428.571</v>
      </c>
      <c r="I15" s="233">
        <f t="array" ref="I15">IF(RIGHT($A15,1)*1=0,"",
IF(AND(RIGHT($A15,1)*1=1,OR(I$1=2026,I$1=2027)),$E15/2,
IF(AND(RIGHT($A15,1)*1=2,OR(I$1=2028,I$1=2029,I$1=2030)),$E15*1/20,IF(AND(RIGHT($A15,1)*1=2,OR(I$1=2031,I$1=2032,I$1=2033,I$1=2034,I$1=2035,I$1=2036,I$1=2037)),$E15*1/10,IF(AND(RIGHT($A15,1)*1=2,OR(I$1=2038,I$1=2039,I$1=2040)),$E15*1/20,
IF(AND(RIGHT($A15,1)*1=3,I$1&gt;=INDEX('4. Mengen- und Kostenannahmen'!$L:$L,MATCH($B15,'4. Mengen- und Kostenannahmen'!$B:$B,0)),I$1&lt;=INDEX('4. Mengen- und Kostenannahmen'!$M:$M,MATCH($B15,'4. Mengen- und Kostenannahmen'!$B:$B,0))),$E15*(1/(1+INDEX('4. Mengen- und Kostenannahmen'!$M:$M,MATCH($B15,'4. Mengen- und Kostenannahmen'!$B:$B,0))-INDEX('4. Mengen- und Kostenannahmen'!$L:$L,MATCH($B15,'4. Mengen- und Kostenannahmen'!$B:$B,0)))),
IF(AND(RIGHT($A15,1)*1=4,I$1=INDEX('4. Mengen- und Kostenannahmen'!$H:$H,MATCH($B15,'4. Mengen- und Kostenannahmen'!$B:$B,0))),$E15,
IF(AND(RIGHT($A15,1)*1=5,I$1&lt;&gt;2026),$E15,""))))))))</f>
        <v>5307428.571</v>
      </c>
      <c r="J15" s="233">
        <f t="array" ref="J15">IF(RIGHT($A15,1)*1=0,"",
IF(AND(RIGHT($A15,1)*1=1,OR(J$1=2026,J$1=2027)),$E15/2,
IF(AND(RIGHT($A15,1)*1=2,OR(J$1=2028,J$1=2029,J$1=2030)),$E15*1/20,IF(AND(RIGHT($A15,1)*1=2,OR(J$1=2031,J$1=2032,J$1=2033,J$1=2034,J$1=2035,J$1=2036,J$1=2037)),$E15*1/10,IF(AND(RIGHT($A15,1)*1=2,OR(J$1=2038,J$1=2039,J$1=2040)),$E15*1/20,
IF(AND(RIGHT($A15,1)*1=3,J$1&gt;=INDEX('4. Mengen- und Kostenannahmen'!$L:$L,MATCH($B15,'4. Mengen- und Kostenannahmen'!$B:$B,0)),J$1&lt;=INDEX('4. Mengen- und Kostenannahmen'!$M:$M,MATCH($B15,'4. Mengen- und Kostenannahmen'!$B:$B,0))),$E15*(1/(1+INDEX('4. Mengen- und Kostenannahmen'!$M:$M,MATCH($B15,'4. Mengen- und Kostenannahmen'!$B:$B,0))-INDEX('4. Mengen- und Kostenannahmen'!$L:$L,MATCH($B15,'4. Mengen- und Kostenannahmen'!$B:$B,0)))),
IF(AND(RIGHT($A15,1)*1=4,J$1=INDEX('4. Mengen- und Kostenannahmen'!$H:$H,MATCH($B15,'4. Mengen- und Kostenannahmen'!$B:$B,0))),$E15,
IF(AND(RIGHT($A15,1)*1=5,J$1&lt;&gt;2026),$E15,""))))))))</f>
        <v>5307428.571</v>
      </c>
      <c r="K15" s="233">
        <f t="array" ref="K15">IF(RIGHT($A15,1)*1=0,"",
IF(AND(RIGHT($A15,1)*1=1,OR(K$1=2026,K$1=2027)),$E15/2,
IF(AND(RIGHT($A15,1)*1=2,OR(K$1=2028,K$1=2029,K$1=2030)),$E15*1/20,IF(AND(RIGHT($A15,1)*1=2,OR(K$1=2031,K$1=2032,K$1=2033,K$1=2034,K$1=2035,K$1=2036,K$1=2037)),$E15*1/10,IF(AND(RIGHT($A15,1)*1=2,OR(K$1=2038,K$1=2039,K$1=2040)),$E15*1/20,
IF(AND(RIGHT($A15,1)*1=3,K$1&gt;=INDEX('4. Mengen- und Kostenannahmen'!$L:$L,MATCH($B15,'4. Mengen- und Kostenannahmen'!$B:$B,0)),K$1&lt;=INDEX('4. Mengen- und Kostenannahmen'!$M:$M,MATCH($B15,'4. Mengen- und Kostenannahmen'!$B:$B,0))),$E15*(1/(1+INDEX('4. Mengen- und Kostenannahmen'!$M:$M,MATCH($B15,'4. Mengen- und Kostenannahmen'!$B:$B,0))-INDEX('4. Mengen- und Kostenannahmen'!$L:$L,MATCH($B15,'4. Mengen- und Kostenannahmen'!$B:$B,0)))),
IF(AND(RIGHT($A15,1)*1=4,K$1=INDEX('4. Mengen- und Kostenannahmen'!$H:$H,MATCH($B15,'4. Mengen- und Kostenannahmen'!$B:$B,0))),$E15,
IF(AND(RIGHT($A15,1)*1=5,K$1&lt;&gt;2026),$E15,""))))))))</f>
        <v>5307428.571</v>
      </c>
      <c r="L15" s="233">
        <f t="array" ref="L15">IF(RIGHT($A15,1)*1=0,"",
IF(AND(RIGHT($A15,1)*1=1,OR(L$1=2026,L$1=2027)),$E15/2,
IF(AND(RIGHT($A15,1)*1=2,OR(L$1=2028,L$1=2029,L$1=2030)),$E15*1/20,IF(AND(RIGHT($A15,1)*1=2,OR(L$1=2031,L$1=2032,L$1=2033,L$1=2034,L$1=2035,L$1=2036,L$1=2037)),$E15*1/10,IF(AND(RIGHT($A15,1)*1=2,OR(L$1=2038,L$1=2039,L$1=2040)),$E15*1/20,
IF(AND(RIGHT($A15,1)*1=3,L$1&gt;=INDEX('4. Mengen- und Kostenannahmen'!$L:$L,MATCH($B15,'4. Mengen- und Kostenannahmen'!$B:$B,0)),L$1&lt;=INDEX('4. Mengen- und Kostenannahmen'!$M:$M,MATCH($B15,'4. Mengen- und Kostenannahmen'!$B:$B,0))),$E15*(1/(1+INDEX('4. Mengen- und Kostenannahmen'!$M:$M,MATCH($B15,'4. Mengen- und Kostenannahmen'!$B:$B,0))-INDEX('4. Mengen- und Kostenannahmen'!$L:$L,MATCH($B15,'4. Mengen- und Kostenannahmen'!$B:$B,0)))),
IF(AND(RIGHT($A15,1)*1=4,L$1=INDEX('4. Mengen- und Kostenannahmen'!$H:$H,MATCH($B15,'4. Mengen- und Kostenannahmen'!$B:$B,0))),$E15,
IF(AND(RIGHT($A15,1)*1=5,L$1&lt;&gt;2026),$E15,""))))))))</f>
        <v>5307428.571</v>
      </c>
      <c r="M15" s="233">
        <f t="array" ref="M15">IF(RIGHT($A15,1)*1=0,"",
IF(AND(RIGHT($A15,1)*1=1,OR(M$1=2026,M$1=2027)),$E15/2,
IF(AND(RIGHT($A15,1)*1=2,OR(M$1=2028,M$1=2029,M$1=2030)),$E15*1/20,IF(AND(RIGHT($A15,1)*1=2,OR(M$1=2031,M$1=2032,M$1=2033,M$1=2034,M$1=2035,M$1=2036,M$1=2037)),$E15*1/10,IF(AND(RIGHT($A15,1)*1=2,OR(M$1=2038,M$1=2039,M$1=2040)),$E15*1/20,
IF(AND(RIGHT($A15,1)*1=3,M$1&gt;=INDEX('4. Mengen- und Kostenannahmen'!$L:$L,MATCH($B15,'4. Mengen- und Kostenannahmen'!$B:$B,0)),M$1&lt;=INDEX('4. Mengen- und Kostenannahmen'!$M:$M,MATCH($B15,'4. Mengen- und Kostenannahmen'!$B:$B,0))),$E15*(1/(1+INDEX('4. Mengen- und Kostenannahmen'!$M:$M,MATCH($B15,'4. Mengen- und Kostenannahmen'!$B:$B,0))-INDEX('4. Mengen- und Kostenannahmen'!$L:$L,MATCH($B15,'4. Mengen- und Kostenannahmen'!$B:$B,0)))),
IF(AND(RIGHT($A15,1)*1=4,M$1=INDEX('4. Mengen- und Kostenannahmen'!$H:$H,MATCH($B15,'4. Mengen- und Kostenannahmen'!$B:$B,0))),$E15,
IF(AND(RIGHT($A15,1)*1=5,M$1&lt;&gt;2026),$E15,""))))))))</f>
        <v>5307428.571</v>
      </c>
      <c r="N15" s="233">
        <f t="array" ref="N15">IF(RIGHT($A15,1)*1=0,"",
IF(AND(RIGHT($A15,1)*1=1,OR(N$1=2026,N$1=2027)),$E15/2,
IF(AND(RIGHT($A15,1)*1=2,OR(N$1=2028,N$1=2029,N$1=2030)),$E15*1/20,IF(AND(RIGHT($A15,1)*1=2,OR(N$1=2031,N$1=2032,N$1=2033,N$1=2034,N$1=2035,N$1=2036,N$1=2037)),$E15*1/10,IF(AND(RIGHT($A15,1)*1=2,OR(N$1=2038,N$1=2039,N$1=2040)),$E15*1/20,
IF(AND(RIGHT($A15,1)*1=3,N$1&gt;=INDEX('4. Mengen- und Kostenannahmen'!$L:$L,MATCH($B15,'4. Mengen- und Kostenannahmen'!$B:$B,0)),N$1&lt;=INDEX('4. Mengen- und Kostenannahmen'!$M:$M,MATCH($B15,'4. Mengen- und Kostenannahmen'!$B:$B,0))),$E15*(1/(1+INDEX('4. Mengen- und Kostenannahmen'!$M:$M,MATCH($B15,'4. Mengen- und Kostenannahmen'!$B:$B,0))-INDEX('4. Mengen- und Kostenannahmen'!$L:$L,MATCH($B15,'4. Mengen- und Kostenannahmen'!$B:$B,0)))),
IF(AND(RIGHT($A15,1)*1=4,N$1=INDEX('4. Mengen- und Kostenannahmen'!$H:$H,MATCH($B15,'4. Mengen- und Kostenannahmen'!$B:$B,0))),$E15,
IF(AND(RIGHT($A15,1)*1=5,N$1&lt;&gt;2026),$E15,""))))))))</f>
        <v>5307428.571</v>
      </c>
      <c r="O15" s="233">
        <f t="array" ref="O15">IF(RIGHT($A15,1)*1=0,"",
IF(AND(RIGHT($A15,1)*1=1,OR(O$1=2026,O$1=2027)),$E15/2,
IF(AND(RIGHT($A15,1)*1=2,OR(O$1=2028,O$1=2029,O$1=2030)),$E15*1/20,IF(AND(RIGHT($A15,1)*1=2,OR(O$1=2031,O$1=2032,O$1=2033,O$1=2034,O$1=2035,O$1=2036,O$1=2037)),$E15*1/10,IF(AND(RIGHT($A15,1)*1=2,OR(O$1=2038,O$1=2039,O$1=2040)),$E15*1/20,
IF(AND(RIGHT($A15,1)*1=3,O$1&gt;=INDEX('4. Mengen- und Kostenannahmen'!$L:$L,MATCH($B15,'4. Mengen- und Kostenannahmen'!$B:$B,0)),O$1&lt;=INDEX('4. Mengen- und Kostenannahmen'!$M:$M,MATCH($B15,'4. Mengen- und Kostenannahmen'!$B:$B,0))),$E15*(1/(1+INDEX('4. Mengen- und Kostenannahmen'!$M:$M,MATCH($B15,'4. Mengen- und Kostenannahmen'!$B:$B,0))-INDEX('4. Mengen- und Kostenannahmen'!$L:$L,MATCH($B15,'4. Mengen- und Kostenannahmen'!$B:$B,0)))),
IF(AND(RIGHT($A15,1)*1=4,O$1=INDEX('4. Mengen- und Kostenannahmen'!$H:$H,MATCH($B15,'4. Mengen- und Kostenannahmen'!$B:$B,0))),$E15,
IF(AND(RIGHT($A15,1)*1=5,O$1&lt;&gt;2026),$E15,""))))))))</f>
        <v>5307428.571</v>
      </c>
      <c r="P15" s="233">
        <f t="array" ref="P15">IF(RIGHT($A15,1)*1=0,"",
IF(AND(RIGHT($A15,1)*1=1,OR(P$1=2026,P$1=2027)),$E15/2,
IF(AND(RIGHT($A15,1)*1=2,OR(P$1=2028,P$1=2029,P$1=2030)),$E15*1/20,IF(AND(RIGHT($A15,1)*1=2,OR(P$1=2031,P$1=2032,P$1=2033,P$1=2034,P$1=2035,P$1=2036,P$1=2037)),$E15*1/10,IF(AND(RIGHT($A15,1)*1=2,OR(P$1=2038,P$1=2039,P$1=2040)),$E15*1/20,
IF(AND(RIGHT($A15,1)*1=3,P$1&gt;=INDEX('4. Mengen- und Kostenannahmen'!$L:$L,MATCH($B15,'4. Mengen- und Kostenannahmen'!$B:$B,0)),P$1&lt;=INDEX('4. Mengen- und Kostenannahmen'!$M:$M,MATCH($B15,'4. Mengen- und Kostenannahmen'!$B:$B,0))),$E15*(1/(1+INDEX('4. Mengen- und Kostenannahmen'!$M:$M,MATCH($B15,'4. Mengen- und Kostenannahmen'!$B:$B,0))-INDEX('4. Mengen- und Kostenannahmen'!$L:$L,MATCH($B15,'4. Mengen- und Kostenannahmen'!$B:$B,0)))),
IF(AND(RIGHT($A15,1)*1=4,P$1=INDEX('4. Mengen- und Kostenannahmen'!$H:$H,MATCH($B15,'4. Mengen- und Kostenannahmen'!$B:$B,0))),$E15,
IF(AND(RIGHT($A15,1)*1=5,P$1&lt;&gt;2026),$E15,""))))))))</f>
        <v>5307428.571</v>
      </c>
      <c r="Q15" s="233">
        <f t="array" ref="Q15">IF(RIGHT($A15,1)*1=0,"",
IF(AND(RIGHT($A15,1)*1=1,OR(Q$1=2026,Q$1=2027)),$E15/2,
IF(AND(RIGHT($A15,1)*1=2,OR(Q$1=2028,Q$1=2029,Q$1=2030)),$E15*1/20,IF(AND(RIGHT($A15,1)*1=2,OR(Q$1=2031,Q$1=2032,Q$1=2033,Q$1=2034,Q$1=2035,Q$1=2036,Q$1=2037)),$E15*1/10,IF(AND(RIGHT($A15,1)*1=2,OR(Q$1=2038,Q$1=2039,Q$1=2040)),$E15*1/20,
IF(AND(RIGHT($A15,1)*1=3,Q$1&gt;=INDEX('4. Mengen- und Kostenannahmen'!$L:$L,MATCH($B15,'4. Mengen- und Kostenannahmen'!$B:$B,0)),Q$1&lt;=INDEX('4. Mengen- und Kostenannahmen'!$M:$M,MATCH($B15,'4. Mengen- und Kostenannahmen'!$B:$B,0))),$E15*(1/(1+INDEX('4. Mengen- und Kostenannahmen'!$M:$M,MATCH($B15,'4. Mengen- und Kostenannahmen'!$B:$B,0))-INDEX('4. Mengen- und Kostenannahmen'!$L:$L,MATCH($B15,'4. Mengen- und Kostenannahmen'!$B:$B,0)))),
IF(AND(RIGHT($A15,1)*1=4,Q$1=INDEX('4. Mengen- und Kostenannahmen'!$H:$H,MATCH($B15,'4. Mengen- und Kostenannahmen'!$B:$B,0))),$E15,
IF(AND(RIGHT($A15,1)*1=5,Q$1&lt;&gt;2026),$E15,""))))))))</f>
        <v>5307428.571</v>
      </c>
      <c r="R15" s="233">
        <f t="array" ref="R15">IF(RIGHT($A15,1)*1=0,"",
IF(AND(RIGHT($A15,1)*1=1,OR(R$1=2026,R$1=2027)),$E15/2,
IF(AND(RIGHT($A15,1)*1=2,OR(R$1=2028,R$1=2029,R$1=2030)),$E15*1/20,IF(AND(RIGHT($A15,1)*1=2,OR(R$1=2031,R$1=2032,R$1=2033,R$1=2034,R$1=2035,R$1=2036,R$1=2037)),$E15*1/10,IF(AND(RIGHT($A15,1)*1=2,OR(R$1=2038,R$1=2039,R$1=2040)),$E15*1/20,
IF(AND(RIGHT($A15,1)*1=3,R$1&gt;=INDEX('4. Mengen- und Kostenannahmen'!$L:$L,MATCH($B15,'4. Mengen- und Kostenannahmen'!$B:$B,0)),R$1&lt;=INDEX('4. Mengen- und Kostenannahmen'!$M:$M,MATCH($B15,'4. Mengen- und Kostenannahmen'!$B:$B,0))),$E15*(1/(1+INDEX('4. Mengen- und Kostenannahmen'!$M:$M,MATCH($B15,'4. Mengen- und Kostenannahmen'!$B:$B,0))-INDEX('4. Mengen- und Kostenannahmen'!$L:$L,MATCH($B15,'4. Mengen- und Kostenannahmen'!$B:$B,0)))),
IF(AND(RIGHT($A15,1)*1=4,R$1=INDEX('4. Mengen- und Kostenannahmen'!$H:$H,MATCH($B15,'4. Mengen- und Kostenannahmen'!$B:$B,0))),$E15,
IF(AND(RIGHT($A15,1)*1=5,R$1&lt;&gt;2026),$E15,""))))))))</f>
        <v>5307428.571</v>
      </c>
      <c r="S15" s="233">
        <f t="array" ref="S15">IF(RIGHT($A15,1)*1=0,"",
IF(AND(RIGHT($A15,1)*1=1,OR(S$1=2026,S$1=2027)),$E15/2,
IF(AND(RIGHT($A15,1)*1=2,OR(S$1=2028,S$1=2029,S$1=2030)),$E15*1/20,IF(AND(RIGHT($A15,1)*1=2,OR(S$1=2031,S$1=2032,S$1=2033,S$1=2034,S$1=2035,S$1=2036,S$1=2037)),$E15*1/10,IF(AND(RIGHT($A15,1)*1=2,OR(S$1=2038,S$1=2039,S$1=2040)),$E15*1/20,
IF(AND(RIGHT($A15,1)*1=3,S$1&gt;=INDEX('4. Mengen- und Kostenannahmen'!$L:$L,MATCH($B15,'4. Mengen- und Kostenannahmen'!$B:$B,0)),S$1&lt;=INDEX('4. Mengen- und Kostenannahmen'!$M:$M,MATCH($B15,'4. Mengen- und Kostenannahmen'!$B:$B,0))),$E15*(1/(1+INDEX('4. Mengen- und Kostenannahmen'!$M:$M,MATCH($B15,'4. Mengen- und Kostenannahmen'!$B:$B,0))-INDEX('4. Mengen- und Kostenannahmen'!$L:$L,MATCH($B15,'4. Mengen- und Kostenannahmen'!$B:$B,0)))),
IF(AND(RIGHT($A15,1)*1=4,S$1=INDEX('4. Mengen- und Kostenannahmen'!$H:$H,MATCH($B15,'4. Mengen- und Kostenannahmen'!$B:$B,0))),$E15,
IF(AND(RIGHT($A15,1)*1=5,S$1&lt;&gt;2026),$E15,""))))))))</f>
        <v>5307428.571</v>
      </c>
      <c r="T15" s="233">
        <f t="array" ref="T15">IF(RIGHT($A15,1)*1=0,"",
IF(AND(RIGHT($A15,1)*1=1,OR(T$1=2026,T$1=2027)),$E15/2,
IF(AND(RIGHT($A15,1)*1=2,OR(T$1=2028,T$1=2029,T$1=2030)),$E15*1/20,IF(AND(RIGHT($A15,1)*1=2,OR(T$1=2031,T$1=2032,T$1=2033,T$1=2034,T$1=2035,T$1=2036,T$1=2037)),$E15*1/10,IF(AND(RIGHT($A15,1)*1=2,OR(T$1=2038,T$1=2039,T$1=2040)),$E15*1/20,
IF(AND(RIGHT($A15,1)*1=3,T$1&gt;=INDEX('4. Mengen- und Kostenannahmen'!$L:$L,MATCH($B15,'4. Mengen- und Kostenannahmen'!$B:$B,0)),T$1&lt;=INDEX('4. Mengen- und Kostenannahmen'!$M:$M,MATCH($B15,'4. Mengen- und Kostenannahmen'!$B:$B,0))),$E15*(1/(1+INDEX('4. Mengen- und Kostenannahmen'!$M:$M,MATCH($B15,'4. Mengen- und Kostenannahmen'!$B:$B,0))-INDEX('4. Mengen- und Kostenannahmen'!$L:$L,MATCH($B15,'4. Mengen- und Kostenannahmen'!$B:$B,0)))),
IF(AND(RIGHT($A15,1)*1=4,T$1=INDEX('4. Mengen- und Kostenannahmen'!$H:$H,MATCH($B15,'4. Mengen- und Kostenannahmen'!$B:$B,0))),$E15,
IF(AND(RIGHT($A15,1)*1=5,T$1&lt;&gt;2026),$E15,""))))))))</f>
        <v>5307428.571</v>
      </c>
    </row>
    <row r="16" ht="12.75" customHeight="1">
      <c r="A16" s="230" t="str">
        <f t="array" ref="A16">INDEX('4. Mengen- und Kostenannahmen'!$A:$A,MATCH(B16,'4. Mengen- und Kostenannahmen'!B:B,0))</f>
        <v>15.3</v>
      </c>
      <c r="B16" s="231">
        <f>'4. Mengen- und Kostenannahmen'!B17</f>
        <v>15</v>
      </c>
      <c r="C16" s="231" t="str">
        <f t="array" ref="C16">IF(RIGHT($A16,1)*1&lt;&gt;0,INDEX('4. Mengen- und Kostenannahmen'!D:D,MATCH($B16,'4. Mengen- und Kostenannahmen'!$B:$B,0)),"")</f>
        <v>Bäume pflegen</v>
      </c>
      <c r="D16" s="231" t="str">
        <f t="array" ref="D16">IF(RIGHT($A16,1)*1&lt;&gt;0,INDEX('4. Mengen- und Kostenannahmen'!E:E,MATCH($B16,'4. Mengen- und Kostenannahmen'!$B:$B,0)),"")</f>
        <v>Pflege und Erhalt: gute fachliche Baumpflegepraxis für die neuen Bestandsbäume nach deren Entwicklungspflege</v>
      </c>
      <c r="E16" s="232">
        <f t="array" ref="E16">IF(C16&lt;&gt;"",INDEX('4. Mengen- und Kostenannahmen'!X:X,MATCH($B16,'4. Mengen- und Kostenannahmen'!B:B,0))*INDEX('4. Mengen- und Kostenannahmen'!AC:AC,MATCH($B16,'4. Mengen- und Kostenannahmen'!B:B,0)),"")</f>
        <v>47766857.14</v>
      </c>
      <c r="F16" s="233" t="str">
        <f t="array" ref="F16">IF(RIGHT($A16,1)*1=0,"",
IF(AND(RIGHT($A16,1)*1=1,OR(F$1=2026,F$1=2027)),$E16/2,
IF(AND(RIGHT($A16,1)*1=2,OR(F$1=2028,F$1=2029,F$1=2030)),$E16*1/20,IF(AND(RIGHT($A16,1)*1=2,OR(F$1=2031,F$1=2032,F$1=2033,F$1=2034,F$1=2035,F$1=2036,F$1=2037)),$E16*1/10,IF(AND(RIGHT($A16,1)*1=2,OR(F$1=2038,F$1=2039,F$1=2040)),$E16*1/20,
IF(AND(RIGHT($A16,1)*1=3,F$1&gt;=INDEX('4. Mengen- und Kostenannahmen'!$L:$L,MATCH($B16,'4. Mengen- und Kostenannahmen'!$B:$B,0)),F$1&lt;=INDEX('4. Mengen- und Kostenannahmen'!$M:$M,MATCH($B16,'4. Mengen- und Kostenannahmen'!$B:$B,0))),$E16*(1/(1+INDEX('4. Mengen- und Kostenannahmen'!$M:$M,MATCH($B16,'4. Mengen- und Kostenannahmen'!$B:$B,0))-INDEX('4. Mengen- und Kostenannahmen'!$L:$L,MATCH($B16,'4. Mengen- und Kostenannahmen'!$B:$B,0)))),
IF(AND(RIGHT($A16,1)*1=4,F$1=INDEX('4. Mengen- und Kostenannahmen'!$H:$H,MATCH($B16,'4. Mengen- und Kostenannahmen'!$B:$B,0))),$E16,
IF(AND(RIGHT($A16,1)*1=5,F$1&lt;&gt;2026),$E16,""))))))))</f>
        <v/>
      </c>
      <c r="G16" s="233" t="str">
        <f t="array" ref="G16">IF(RIGHT($A16,1)*1=0,"",
IF(AND(RIGHT($A16,1)*1=1,OR(G$1=2026,G$1=2027)),$E16/2,
IF(AND(RIGHT($A16,1)*1=2,OR(G$1=2028,G$1=2029,G$1=2030)),$E16*1/20,IF(AND(RIGHT($A16,1)*1=2,OR(G$1=2031,G$1=2032,G$1=2033,G$1=2034,G$1=2035,G$1=2036,G$1=2037)),$E16*1/10,IF(AND(RIGHT($A16,1)*1=2,OR(G$1=2038,G$1=2039,G$1=2040)),$E16*1/20,
IF(AND(RIGHT($A16,1)*1=3,G$1&gt;=INDEX('4. Mengen- und Kostenannahmen'!$L:$L,MATCH($B16,'4. Mengen- und Kostenannahmen'!$B:$B,0)),G$1&lt;=INDEX('4. Mengen- und Kostenannahmen'!$M:$M,MATCH($B16,'4. Mengen- und Kostenannahmen'!$B:$B,0))),$E16*(1/(1+INDEX('4. Mengen- und Kostenannahmen'!$M:$M,MATCH($B16,'4. Mengen- und Kostenannahmen'!$B:$B,0))-INDEX('4. Mengen- und Kostenannahmen'!$L:$L,MATCH($B16,'4. Mengen- und Kostenannahmen'!$B:$B,0)))),
IF(AND(RIGHT($A16,1)*1=4,G$1=INDEX('4. Mengen- und Kostenannahmen'!$H:$H,MATCH($B16,'4. Mengen- und Kostenannahmen'!$B:$B,0))),$E16,
IF(AND(RIGHT($A16,1)*1=5,G$1&lt;&gt;2026),$E16,""))))))))</f>
        <v/>
      </c>
      <c r="H16" s="233" t="str">
        <f t="array" ref="H16">IF(RIGHT($A16,1)*1=0,"",
IF(AND(RIGHT($A16,1)*1=1,OR(H$1=2026,H$1=2027)),$E16/2,
IF(AND(RIGHT($A16,1)*1=2,OR(H$1=2028,H$1=2029,H$1=2030)),$E16*1/20,IF(AND(RIGHT($A16,1)*1=2,OR(H$1=2031,H$1=2032,H$1=2033,H$1=2034,H$1=2035,H$1=2036,H$1=2037)),$E16*1/10,IF(AND(RIGHT($A16,1)*1=2,OR(H$1=2038,H$1=2039,H$1=2040)),$E16*1/20,
IF(AND(RIGHT($A16,1)*1=3,H$1&gt;=INDEX('4. Mengen- und Kostenannahmen'!$L:$L,MATCH($B16,'4. Mengen- und Kostenannahmen'!$B:$B,0)),H$1&lt;=INDEX('4. Mengen- und Kostenannahmen'!$M:$M,MATCH($B16,'4. Mengen- und Kostenannahmen'!$B:$B,0))),$E16*(1/(1+INDEX('4. Mengen- und Kostenannahmen'!$M:$M,MATCH($B16,'4. Mengen- und Kostenannahmen'!$B:$B,0))-INDEX('4. Mengen- und Kostenannahmen'!$L:$L,MATCH($B16,'4. Mengen- und Kostenannahmen'!$B:$B,0)))),
IF(AND(RIGHT($A16,1)*1=4,H$1=INDEX('4. Mengen- und Kostenannahmen'!$H:$H,MATCH($B16,'4. Mengen- und Kostenannahmen'!$B:$B,0))),$E16,
IF(AND(RIGHT($A16,1)*1=5,H$1&lt;&gt;2026),$E16,""))))))))</f>
        <v/>
      </c>
      <c r="I16" s="233" t="str">
        <f t="array" ref="I16">IF(RIGHT($A16,1)*1=0,"",
IF(AND(RIGHT($A16,1)*1=1,OR(I$1=2026,I$1=2027)),$E16/2,
IF(AND(RIGHT($A16,1)*1=2,OR(I$1=2028,I$1=2029,I$1=2030)),$E16*1/20,IF(AND(RIGHT($A16,1)*1=2,OR(I$1=2031,I$1=2032,I$1=2033,I$1=2034,I$1=2035,I$1=2036,I$1=2037)),$E16*1/10,IF(AND(RIGHT($A16,1)*1=2,OR(I$1=2038,I$1=2039,I$1=2040)),$E16*1/20,
IF(AND(RIGHT($A16,1)*1=3,I$1&gt;=INDEX('4. Mengen- und Kostenannahmen'!$L:$L,MATCH($B16,'4. Mengen- und Kostenannahmen'!$B:$B,0)),I$1&lt;=INDEX('4. Mengen- und Kostenannahmen'!$M:$M,MATCH($B16,'4. Mengen- und Kostenannahmen'!$B:$B,0))),$E16*(1/(1+INDEX('4. Mengen- und Kostenannahmen'!$M:$M,MATCH($B16,'4. Mengen- und Kostenannahmen'!$B:$B,0))-INDEX('4. Mengen- und Kostenannahmen'!$L:$L,MATCH($B16,'4. Mengen- und Kostenannahmen'!$B:$B,0)))),
IF(AND(RIGHT($A16,1)*1=4,I$1=INDEX('4. Mengen- und Kostenannahmen'!$H:$H,MATCH($B16,'4. Mengen- und Kostenannahmen'!$B:$B,0))),$E16,
IF(AND(RIGHT($A16,1)*1=5,I$1&lt;&gt;2026),$E16,""))))))))</f>
        <v/>
      </c>
      <c r="J16" s="233" t="str">
        <f t="array" ref="J16">IF(RIGHT($A16,1)*1=0,"",
IF(AND(RIGHT($A16,1)*1=1,OR(J$1=2026,J$1=2027)),$E16/2,
IF(AND(RIGHT($A16,1)*1=2,OR(J$1=2028,J$1=2029,J$1=2030)),$E16*1/20,IF(AND(RIGHT($A16,1)*1=2,OR(J$1=2031,J$1=2032,J$1=2033,J$1=2034,J$1=2035,J$1=2036,J$1=2037)),$E16*1/10,IF(AND(RIGHT($A16,1)*1=2,OR(J$1=2038,J$1=2039,J$1=2040)),$E16*1/20,
IF(AND(RIGHT($A16,1)*1=3,J$1&gt;=INDEX('4. Mengen- und Kostenannahmen'!$L:$L,MATCH($B16,'4. Mengen- und Kostenannahmen'!$B:$B,0)),J$1&lt;=INDEX('4. Mengen- und Kostenannahmen'!$M:$M,MATCH($B16,'4. Mengen- und Kostenannahmen'!$B:$B,0))),$E16*(1/(1+INDEX('4. Mengen- und Kostenannahmen'!$M:$M,MATCH($B16,'4. Mengen- und Kostenannahmen'!$B:$B,0))-INDEX('4. Mengen- und Kostenannahmen'!$L:$L,MATCH($B16,'4. Mengen- und Kostenannahmen'!$B:$B,0)))),
IF(AND(RIGHT($A16,1)*1=4,J$1=INDEX('4. Mengen- und Kostenannahmen'!$H:$H,MATCH($B16,'4. Mengen- und Kostenannahmen'!$B:$B,0))),$E16,
IF(AND(RIGHT($A16,1)*1=5,J$1&lt;&gt;2026),$E16,""))))))))</f>
        <v/>
      </c>
      <c r="K16" s="233" t="str">
        <f t="array" ref="K16">IF(RIGHT($A16,1)*1=0,"",
IF(AND(RIGHT($A16,1)*1=1,OR(K$1=2026,K$1=2027)),$E16/2,
IF(AND(RIGHT($A16,1)*1=2,OR(K$1=2028,K$1=2029,K$1=2030)),$E16*1/20,IF(AND(RIGHT($A16,1)*1=2,OR(K$1=2031,K$1=2032,K$1=2033,K$1=2034,K$1=2035,K$1=2036,K$1=2037)),$E16*1/10,IF(AND(RIGHT($A16,1)*1=2,OR(K$1=2038,K$1=2039,K$1=2040)),$E16*1/20,
IF(AND(RIGHT($A16,1)*1=3,K$1&gt;=INDEX('4. Mengen- und Kostenannahmen'!$L:$L,MATCH($B16,'4. Mengen- und Kostenannahmen'!$B:$B,0)),K$1&lt;=INDEX('4. Mengen- und Kostenannahmen'!$M:$M,MATCH($B16,'4. Mengen- und Kostenannahmen'!$B:$B,0))),$E16*(1/(1+INDEX('4. Mengen- und Kostenannahmen'!$M:$M,MATCH($B16,'4. Mengen- und Kostenannahmen'!$B:$B,0))-INDEX('4. Mengen- und Kostenannahmen'!$L:$L,MATCH($B16,'4. Mengen- und Kostenannahmen'!$B:$B,0)))),
IF(AND(RIGHT($A16,1)*1=4,K$1=INDEX('4. Mengen- und Kostenannahmen'!$H:$H,MATCH($B16,'4. Mengen- und Kostenannahmen'!$B:$B,0))),$E16,
IF(AND(RIGHT($A16,1)*1=5,K$1&lt;&gt;2026),$E16,""))))))))</f>
        <v/>
      </c>
      <c r="L16" s="233" t="str">
        <f t="array" ref="L16">IF(RIGHT($A16,1)*1=0,"",
IF(AND(RIGHT($A16,1)*1=1,OR(L$1=2026,L$1=2027)),$E16/2,
IF(AND(RIGHT($A16,1)*1=2,OR(L$1=2028,L$1=2029,L$1=2030)),$E16*1/20,IF(AND(RIGHT($A16,1)*1=2,OR(L$1=2031,L$1=2032,L$1=2033,L$1=2034,L$1=2035,L$1=2036,L$1=2037)),$E16*1/10,IF(AND(RIGHT($A16,1)*1=2,OR(L$1=2038,L$1=2039,L$1=2040)),$E16*1/20,
IF(AND(RIGHT($A16,1)*1=3,L$1&gt;=INDEX('4. Mengen- und Kostenannahmen'!$L:$L,MATCH($B16,'4. Mengen- und Kostenannahmen'!$B:$B,0)),L$1&lt;=INDEX('4. Mengen- und Kostenannahmen'!$M:$M,MATCH($B16,'4. Mengen- und Kostenannahmen'!$B:$B,0))),$E16*(1/(1+INDEX('4. Mengen- und Kostenannahmen'!$M:$M,MATCH($B16,'4. Mengen- und Kostenannahmen'!$B:$B,0))-INDEX('4. Mengen- und Kostenannahmen'!$L:$L,MATCH($B16,'4. Mengen- und Kostenannahmen'!$B:$B,0)))),
IF(AND(RIGHT($A16,1)*1=4,L$1=INDEX('4. Mengen- und Kostenannahmen'!$H:$H,MATCH($B16,'4. Mengen- und Kostenannahmen'!$B:$B,0))),$E16,
IF(AND(RIGHT($A16,1)*1=5,L$1&lt;&gt;2026),$E16,""))))))))</f>
        <v/>
      </c>
      <c r="M16" s="233" t="str">
        <f t="array" ref="M16">IF(RIGHT($A16,1)*1=0,"",
IF(AND(RIGHT($A16,1)*1=1,OR(M$1=2026,M$1=2027)),$E16/2,
IF(AND(RIGHT($A16,1)*1=2,OR(M$1=2028,M$1=2029,M$1=2030)),$E16*1/20,IF(AND(RIGHT($A16,1)*1=2,OR(M$1=2031,M$1=2032,M$1=2033,M$1=2034,M$1=2035,M$1=2036,M$1=2037)),$E16*1/10,IF(AND(RIGHT($A16,1)*1=2,OR(M$1=2038,M$1=2039,M$1=2040)),$E16*1/20,
IF(AND(RIGHT($A16,1)*1=3,M$1&gt;=INDEX('4. Mengen- und Kostenannahmen'!$L:$L,MATCH($B16,'4. Mengen- und Kostenannahmen'!$B:$B,0)),M$1&lt;=INDEX('4. Mengen- und Kostenannahmen'!$M:$M,MATCH($B16,'4. Mengen- und Kostenannahmen'!$B:$B,0))),$E16*(1/(1+INDEX('4. Mengen- und Kostenannahmen'!$M:$M,MATCH($B16,'4. Mengen- und Kostenannahmen'!$B:$B,0))-INDEX('4. Mengen- und Kostenannahmen'!$L:$L,MATCH($B16,'4. Mengen- und Kostenannahmen'!$B:$B,0)))),
IF(AND(RIGHT($A16,1)*1=4,M$1=INDEX('4. Mengen- und Kostenannahmen'!$H:$H,MATCH($B16,'4. Mengen- und Kostenannahmen'!$B:$B,0))),$E16,
IF(AND(RIGHT($A16,1)*1=5,M$1&lt;&gt;2026),$E16,""))))))))</f>
        <v/>
      </c>
      <c r="N16" s="233" t="str">
        <f t="array" ref="N16">IF(RIGHT($A16,1)*1=0,"",
IF(AND(RIGHT($A16,1)*1=1,OR(N$1=2026,N$1=2027)),$E16/2,
IF(AND(RIGHT($A16,1)*1=2,OR(N$1=2028,N$1=2029,N$1=2030)),$E16*1/20,IF(AND(RIGHT($A16,1)*1=2,OR(N$1=2031,N$1=2032,N$1=2033,N$1=2034,N$1=2035,N$1=2036,N$1=2037)),$E16*1/10,IF(AND(RIGHT($A16,1)*1=2,OR(N$1=2038,N$1=2039,N$1=2040)),$E16*1/20,
IF(AND(RIGHT($A16,1)*1=3,N$1&gt;=INDEX('4. Mengen- und Kostenannahmen'!$L:$L,MATCH($B16,'4. Mengen- und Kostenannahmen'!$B:$B,0)),N$1&lt;=INDEX('4. Mengen- und Kostenannahmen'!$M:$M,MATCH($B16,'4. Mengen- und Kostenannahmen'!$B:$B,0))),$E16*(1/(1+INDEX('4. Mengen- und Kostenannahmen'!$M:$M,MATCH($B16,'4. Mengen- und Kostenannahmen'!$B:$B,0))-INDEX('4. Mengen- und Kostenannahmen'!$L:$L,MATCH($B16,'4. Mengen- und Kostenannahmen'!$B:$B,0)))),
IF(AND(RIGHT($A16,1)*1=4,N$1=INDEX('4. Mengen- und Kostenannahmen'!$H:$H,MATCH($B16,'4. Mengen- und Kostenannahmen'!$B:$B,0))),$E16,
IF(AND(RIGHT($A16,1)*1=5,N$1&lt;&gt;2026),$E16,""))))))))</f>
        <v/>
      </c>
      <c r="O16" s="233" t="str">
        <f t="array" ref="O16">IF(RIGHT($A16,1)*1=0,"",
IF(AND(RIGHT($A16,1)*1=1,OR(O$1=2026,O$1=2027)),$E16/2,
IF(AND(RIGHT($A16,1)*1=2,OR(O$1=2028,O$1=2029,O$1=2030)),$E16*1/20,IF(AND(RIGHT($A16,1)*1=2,OR(O$1=2031,O$1=2032,O$1=2033,O$1=2034,O$1=2035,O$1=2036,O$1=2037)),$E16*1/10,IF(AND(RIGHT($A16,1)*1=2,OR(O$1=2038,O$1=2039,O$1=2040)),$E16*1/20,
IF(AND(RIGHT($A16,1)*1=3,O$1&gt;=INDEX('4. Mengen- und Kostenannahmen'!$L:$L,MATCH($B16,'4. Mengen- und Kostenannahmen'!$B:$B,0)),O$1&lt;=INDEX('4. Mengen- und Kostenannahmen'!$M:$M,MATCH($B16,'4. Mengen- und Kostenannahmen'!$B:$B,0))),$E16*(1/(1+INDEX('4. Mengen- und Kostenannahmen'!$M:$M,MATCH($B16,'4. Mengen- und Kostenannahmen'!$B:$B,0))-INDEX('4. Mengen- und Kostenannahmen'!$L:$L,MATCH($B16,'4. Mengen- und Kostenannahmen'!$B:$B,0)))),
IF(AND(RIGHT($A16,1)*1=4,O$1=INDEX('4. Mengen- und Kostenannahmen'!$H:$H,MATCH($B16,'4. Mengen- und Kostenannahmen'!$B:$B,0))),$E16,
IF(AND(RIGHT($A16,1)*1=5,O$1&lt;&gt;2026),$E16,""))))))))</f>
        <v/>
      </c>
      <c r="P16" s="233" t="str">
        <f t="array" ref="P16">IF(RIGHT($A16,1)*1=0,"",
IF(AND(RIGHT($A16,1)*1=1,OR(P$1=2026,P$1=2027)),$E16/2,
IF(AND(RIGHT($A16,1)*1=2,OR(P$1=2028,P$1=2029,P$1=2030)),$E16*1/20,IF(AND(RIGHT($A16,1)*1=2,OR(P$1=2031,P$1=2032,P$1=2033,P$1=2034,P$1=2035,P$1=2036,P$1=2037)),$E16*1/10,IF(AND(RIGHT($A16,1)*1=2,OR(P$1=2038,P$1=2039,P$1=2040)),$E16*1/20,
IF(AND(RIGHT($A16,1)*1=3,P$1&gt;=INDEX('4. Mengen- und Kostenannahmen'!$L:$L,MATCH($B16,'4. Mengen- und Kostenannahmen'!$B:$B,0)),P$1&lt;=INDEX('4. Mengen- und Kostenannahmen'!$M:$M,MATCH($B16,'4. Mengen- und Kostenannahmen'!$B:$B,0))),$E16*(1/(1+INDEX('4. Mengen- und Kostenannahmen'!$M:$M,MATCH($B16,'4. Mengen- und Kostenannahmen'!$B:$B,0))-INDEX('4. Mengen- und Kostenannahmen'!$L:$L,MATCH($B16,'4. Mengen- und Kostenannahmen'!$B:$B,0)))),
IF(AND(RIGHT($A16,1)*1=4,P$1=INDEX('4. Mengen- und Kostenannahmen'!$H:$H,MATCH($B16,'4. Mengen- und Kostenannahmen'!$B:$B,0))),$E16,
IF(AND(RIGHT($A16,1)*1=5,P$1&lt;&gt;2026),$E16,""))))))))</f>
        <v/>
      </c>
      <c r="Q16" s="233" t="str">
        <f t="array" ref="Q16">IF(RIGHT($A16,1)*1=0,"",
IF(AND(RIGHT($A16,1)*1=1,OR(Q$1=2026,Q$1=2027)),$E16/2,
IF(AND(RIGHT($A16,1)*1=2,OR(Q$1=2028,Q$1=2029,Q$1=2030)),$E16*1/20,IF(AND(RIGHT($A16,1)*1=2,OR(Q$1=2031,Q$1=2032,Q$1=2033,Q$1=2034,Q$1=2035,Q$1=2036,Q$1=2037)),$E16*1/10,IF(AND(RIGHT($A16,1)*1=2,OR(Q$1=2038,Q$1=2039,Q$1=2040)),$E16*1/20,
IF(AND(RIGHT($A16,1)*1=3,Q$1&gt;=INDEX('4. Mengen- und Kostenannahmen'!$L:$L,MATCH($B16,'4. Mengen- und Kostenannahmen'!$B:$B,0)),Q$1&lt;=INDEX('4. Mengen- und Kostenannahmen'!$M:$M,MATCH($B16,'4. Mengen- und Kostenannahmen'!$B:$B,0))),$E16*(1/(1+INDEX('4. Mengen- und Kostenannahmen'!$M:$M,MATCH($B16,'4. Mengen- und Kostenannahmen'!$B:$B,0))-INDEX('4. Mengen- und Kostenannahmen'!$L:$L,MATCH($B16,'4. Mengen- und Kostenannahmen'!$B:$B,0)))),
IF(AND(RIGHT($A16,1)*1=4,Q$1=INDEX('4. Mengen- und Kostenannahmen'!$H:$H,MATCH($B16,'4. Mengen- und Kostenannahmen'!$B:$B,0))),$E16,
IF(AND(RIGHT($A16,1)*1=5,Q$1&lt;&gt;2026),$E16,""))))))))</f>
        <v/>
      </c>
      <c r="R16" s="233">
        <f t="array" ref="R16">IF(RIGHT($A16,1)*1=0,"",
IF(AND(RIGHT($A16,1)*1=1,OR(R$1=2026,R$1=2027)),$E16/2,
IF(AND(RIGHT($A16,1)*1=2,OR(R$1=2028,R$1=2029,R$1=2030)),$E16*1/20,IF(AND(RIGHT($A16,1)*1=2,OR(R$1=2031,R$1=2032,R$1=2033,R$1=2034,R$1=2035,R$1=2036,R$1=2037)),$E16*1/10,IF(AND(RIGHT($A16,1)*1=2,OR(R$1=2038,R$1=2039,R$1=2040)),$E16*1/20,
IF(AND(RIGHT($A16,1)*1=3,R$1&gt;=INDEX('4. Mengen- und Kostenannahmen'!$L:$L,MATCH($B16,'4. Mengen- und Kostenannahmen'!$B:$B,0)),R$1&lt;=INDEX('4. Mengen- und Kostenannahmen'!$M:$M,MATCH($B16,'4. Mengen- und Kostenannahmen'!$B:$B,0))),$E16*(1/(1+INDEX('4. Mengen- und Kostenannahmen'!$M:$M,MATCH($B16,'4. Mengen- und Kostenannahmen'!$B:$B,0))-INDEX('4. Mengen- und Kostenannahmen'!$L:$L,MATCH($B16,'4. Mengen- und Kostenannahmen'!$B:$B,0)))),
IF(AND(RIGHT($A16,1)*1=4,R$1=INDEX('4. Mengen- und Kostenannahmen'!$H:$H,MATCH($B16,'4. Mengen- und Kostenannahmen'!$B:$B,0))),$E16,
IF(AND(RIGHT($A16,1)*1=5,R$1&lt;&gt;2026),$E16,""))))))))</f>
        <v>15922285.71</v>
      </c>
      <c r="S16" s="233">
        <f t="array" ref="S16">IF(RIGHT($A16,1)*1=0,"",
IF(AND(RIGHT($A16,1)*1=1,OR(S$1=2026,S$1=2027)),$E16/2,
IF(AND(RIGHT($A16,1)*1=2,OR(S$1=2028,S$1=2029,S$1=2030)),$E16*1/20,IF(AND(RIGHT($A16,1)*1=2,OR(S$1=2031,S$1=2032,S$1=2033,S$1=2034,S$1=2035,S$1=2036,S$1=2037)),$E16*1/10,IF(AND(RIGHT($A16,1)*1=2,OR(S$1=2038,S$1=2039,S$1=2040)),$E16*1/20,
IF(AND(RIGHT($A16,1)*1=3,S$1&gt;=INDEX('4. Mengen- und Kostenannahmen'!$L:$L,MATCH($B16,'4. Mengen- und Kostenannahmen'!$B:$B,0)),S$1&lt;=INDEX('4. Mengen- und Kostenannahmen'!$M:$M,MATCH($B16,'4. Mengen- und Kostenannahmen'!$B:$B,0))),$E16*(1/(1+INDEX('4. Mengen- und Kostenannahmen'!$M:$M,MATCH($B16,'4. Mengen- und Kostenannahmen'!$B:$B,0))-INDEX('4. Mengen- und Kostenannahmen'!$L:$L,MATCH($B16,'4. Mengen- und Kostenannahmen'!$B:$B,0)))),
IF(AND(RIGHT($A16,1)*1=4,S$1=INDEX('4. Mengen- und Kostenannahmen'!$H:$H,MATCH($B16,'4. Mengen- und Kostenannahmen'!$B:$B,0))),$E16,
IF(AND(RIGHT($A16,1)*1=5,S$1&lt;&gt;2026),$E16,""))))))))</f>
        <v>15922285.71</v>
      </c>
      <c r="T16" s="233">
        <f t="array" ref="T16">IF(RIGHT($A16,1)*1=0,"",
IF(AND(RIGHT($A16,1)*1=1,OR(T$1=2026,T$1=2027)),$E16/2,
IF(AND(RIGHT($A16,1)*1=2,OR(T$1=2028,T$1=2029,T$1=2030)),$E16*1/20,IF(AND(RIGHT($A16,1)*1=2,OR(T$1=2031,T$1=2032,T$1=2033,T$1=2034,T$1=2035,T$1=2036,T$1=2037)),$E16*1/10,IF(AND(RIGHT($A16,1)*1=2,OR(T$1=2038,T$1=2039,T$1=2040)),$E16*1/20,
IF(AND(RIGHT($A16,1)*1=3,T$1&gt;=INDEX('4. Mengen- und Kostenannahmen'!$L:$L,MATCH($B16,'4. Mengen- und Kostenannahmen'!$B:$B,0)),T$1&lt;=INDEX('4. Mengen- und Kostenannahmen'!$M:$M,MATCH($B16,'4. Mengen- und Kostenannahmen'!$B:$B,0))),$E16*(1/(1+INDEX('4. Mengen- und Kostenannahmen'!$M:$M,MATCH($B16,'4. Mengen- und Kostenannahmen'!$B:$B,0))-INDEX('4. Mengen- und Kostenannahmen'!$L:$L,MATCH($B16,'4. Mengen- und Kostenannahmen'!$B:$B,0)))),
IF(AND(RIGHT($A16,1)*1=4,T$1=INDEX('4. Mengen- und Kostenannahmen'!$H:$H,MATCH($B16,'4. Mengen- und Kostenannahmen'!$B:$B,0))),$E16,
IF(AND(RIGHT($A16,1)*1=5,T$1&lt;&gt;2026),$E16,""))))))))</f>
        <v>15922285.71</v>
      </c>
    </row>
    <row r="17" ht="12.75" customHeight="1">
      <c r="A17" s="230" t="str">
        <f t="array" ref="A17">INDEX('4. Mengen- und Kostenannahmen'!$A:$A,MATCH(B17,'4. Mengen- und Kostenannahmen'!B:B,0))</f>
        <v>16.3</v>
      </c>
      <c r="B17" s="231">
        <f>'4. Mengen- und Kostenannahmen'!B18</f>
        <v>16</v>
      </c>
      <c r="C17" s="231" t="str">
        <f t="array" ref="C17">IF(RIGHT($A17,1)*1&lt;&gt;0,INDEX('4. Mengen- und Kostenannahmen'!D:D,MATCH($B17,'4. Mengen- und Kostenannahmen'!$B:$B,0)),"")</f>
        <v>Bäume pflegen</v>
      </c>
      <c r="D17" s="231" t="str">
        <f t="array" ref="D17">IF(RIGHT($A17,1)*1&lt;&gt;0,INDEX('4. Mengen- und Kostenannahmen'!E:E,MATCH($B17,'4. Mengen- und Kostenannahmen'!$B:$B,0)),"")</f>
        <v>Pflege und Erhalt: gute fachliche Baumpflegepraxis</v>
      </c>
      <c r="E17" s="232">
        <f t="array" ref="E17">IF(C17&lt;&gt;"",INDEX('4. Mengen- und Kostenannahmen'!X:X,MATCH($B17,'4. Mengen- und Kostenannahmen'!B:B,0))*INDEX('4. Mengen- und Kostenannahmen'!AC:AC,MATCH($B17,'4. Mengen- und Kostenannahmen'!B:B,0)),"")</f>
        <v>113400000</v>
      </c>
      <c r="F17" s="233" t="str">
        <f t="array" ref="F17">IF(RIGHT($A17,1)*1=0,"",
IF(AND(RIGHT($A17,1)*1=1,OR(F$1=2026,F$1=2027)),$E17/2,
IF(AND(RIGHT($A17,1)*1=2,OR(F$1=2028,F$1=2029,F$1=2030)),$E17*1/20,IF(AND(RIGHT($A17,1)*1=2,OR(F$1=2031,F$1=2032,F$1=2033,F$1=2034,F$1=2035,F$1=2036,F$1=2037)),$E17*1/10,IF(AND(RIGHT($A17,1)*1=2,OR(F$1=2038,F$1=2039,F$1=2040)),$E17*1/20,
IF(AND(RIGHT($A17,1)*1=3,F$1&gt;=INDEX('4. Mengen- und Kostenannahmen'!$L:$L,MATCH($B17,'4. Mengen- und Kostenannahmen'!$B:$B,0)),F$1&lt;=INDEX('4. Mengen- und Kostenannahmen'!$M:$M,MATCH($B17,'4. Mengen- und Kostenannahmen'!$B:$B,0))),$E17*(1/(1+INDEX('4. Mengen- und Kostenannahmen'!$M:$M,MATCH($B17,'4. Mengen- und Kostenannahmen'!$B:$B,0))-INDEX('4. Mengen- und Kostenannahmen'!$L:$L,MATCH($B17,'4. Mengen- und Kostenannahmen'!$B:$B,0)))),
IF(AND(RIGHT($A17,1)*1=4,F$1=INDEX('4. Mengen- und Kostenannahmen'!$H:$H,MATCH($B17,'4. Mengen- und Kostenannahmen'!$B:$B,0))),$E17,
IF(AND(RIGHT($A17,1)*1=5,F$1&lt;&gt;2026),$E17,""))))))))</f>
        <v/>
      </c>
      <c r="G17" s="233">
        <f t="array" ref="G17">IF(RIGHT($A17,1)*1=0,"",
IF(AND(RIGHT($A17,1)*1=1,OR(G$1=2026,G$1=2027)),$E17/2,
IF(AND(RIGHT($A17,1)*1=2,OR(G$1=2028,G$1=2029,G$1=2030)),$E17*1/20,IF(AND(RIGHT($A17,1)*1=2,OR(G$1=2031,G$1=2032,G$1=2033,G$1=2034,G$1=2035,G$1=2036,G$1=2037)),$E17*1/10,IF(AND(RIGHT($A17,1)*1=2,OR(G$1=2038,G$1=2039,G$1=2040)),$E17*1/20,
IF(AND(RIGHT($A17,1)*1=3,G$1&gt;=INDEX('4. Mengen- und Kostenannahmen'!$L:$L,MATCH($B17,'4. Mengen- und Kostenannahmen'!$B:$B,0)),G$1&lt;=INDEX('4. Mengen- und Kostenannahmen'!$M:$M,MATCH($B17,'4. Mengen- und Kostenannahmen'!$B:$B,0))),$E17*(1/(1+INDEX('4. Mengen- und Kostenannahmen'!$M:$M,MATCH($B17,'4. Mengen- und Kostenannahmen'!$B:$B,0))-INDEX('4. Mengen- und Kostenannahmen'!$L:$L,MATCH($B17,'4. Mengen- und Kostenannahmen'!$B:$B,0)))),
IF(AND(RIGHT($A17,1)*1=4,G$1=INDEX('4. Mengen- und Kostenannahmen'!$H:$H,MATCH($B17,'4. Mengen- und Kostenannahmen'!$B:$B,0))),$E17,
IF(AND(RIGHT($A17,1)*1=5,G$1&lt;&gt;2026),$E17,""))))))))</f>
        <v>8100000</v>
      </c>
      <c r="H17" s="233">
        <f t="array" ref="H17">IF(RIGHT($A17,1)*1=0,"",
IF(AND(RIGHT($A17,1)*1=1,OR(H$1=2026,H$1=2027)),$E17/2,
IF(AND(RIGHT($A17,1)*1=2,OR(H$1=2028,H$1=2029,H$1=2030)),$E17*1/20,IF(AND(RIGHT($A17,1)*1=2,OR(H$1=2031,H$1=2032,H$1=2033,H$1=2034,H$1=2035,H$1=2036,H$1=2037)),$E17*1/10,IF(AND(RIGHT($A17,1)*1=2,OR(H$1=2038,H$1=2039,H$1=2040)),$E17*1/20,
IF(AND(RIGHT($A17,1)*1=3,H$1&gt;=INDEX('4. Mengen- und Kostenannahmen'!$L:$L,MATCH($B17,'4. Mengen- und Kostenannahmen'!$B:$B,0)),H$1&lt;=INDEX('4. Mengen- und Kostenannahmen'!$M:$M,MATCH($B17,'4. Mengen- und Kostenannahmen'!$B:$B,0))),$E17*(1/(1+INDEX('4. Mengen- und Kostenannahmen'!$M:$M,MATCH($B17,'4. Mengen- und Kostenannahmen'!$B:$B,0))-INDEX('4. Mengen- und Kostenannahmen'!$L:$L,MATCH($B17,'4. Mengen- und Kostenannahmen'!$B:$B,0)))),
IF(AND(RIGHT($A17,1)*1=4,H$1=INDEX('4. Mengen- und Kostenannahmen'!$H:$H,MATCH($B17,'4. Mengen- und Kostenannahmen'!$B:$B,0))),$E17,
IF(AND(RIGHT($A17,1)*1=5,H$1&lt;&gt;2026),$E17,""))))))))</f>
        <v>8100000</v>
      </c>
      <c r="I17" s="233">
        <f t="array" ref="I17">IF(RIGHT($A17,1)*1=0,"",
IF(AND(RIGHT($A17,1)*1=1,OR(I$1=2026,I$1=2027)),$E17/2,
IF(AND(RIGHT($A17,1)*1=2,OR(I$1=2028,I$1=2029,I$1=2030)),$E17*1/20,IF(AND(RIGHT($A17,1)*1=2,OR(I$1=2031,I$1=2032,I$1=2033,I$1=2034,I$1=2035,I$1=2036,I$1=2037)),$E17*1/10,IF(AND(RIGHT($A17,1)*1=2,OR(I$1=2038,I$1=2039,I$1=2040)),$E17*1/20,
IF(AND(RIGHT($A17,1)*1=3,I$1&gt;=INDEX('4. Mengen- und Kostenannahmen'!$L:$L,MATCH($B17,'4. Mengen- und Kostenannahmen'!$B:$B,0)),I$1&lt;=INDEX('4. Mengen- und Kostenannahmen'!$M:$M,MATCH($B17,'4. Mengen- und Kostenannahmen'!$B:$B,0))),$E17*(1/(1+INDEX('4. Mengen- und Kostenannahmen'!$M:$M,MATCH($B17,'4. Mengen- und Kostenannahmen'!$B:$B,0))-INDEX('4. Mengen- und Kostenannahmen'!$L:$L,MATCH($B17,'4. Mengen- und Kostenannahmen'!$B:$B,0)))),
IF(AND(RIGHT($A17,1)*1=4,I$1=INDEX('4. Mengen- und Kostenannahmen'!$H:$H,MATCH($B17,'4. Mengen- und Kostenannahmen'!$B:$B,0))),$E17,
IF(AND(RIGHT($A17,1)*1=5,I$1&lt;&gt;2026),$E17,""))))))))</f>
        <v>8100000</v>
      </c>
      <c r="J17" s="233">
        <f t="array" ref="J17">IF(RIGHT($A17,1)*1=0,"",
IF(AND(RIGHT($A17,1)*1=1,OR(J$1=2026,J$1=2027)),$E17/2,
IF(AND(RIGHT($A17,1)*1=2,OR(J$1=2028,J$1=2029,J$1=2030)),$E17*1/20,IF(AND(RIGHT($A17,1)*1=2,OR(J$1=2031,J$1=2032,J$1=2033,J$1=2034,J$1=2035,J$1=2036,J$1=2037)),$E17*1/10,IF(AND(RIGHT($A17,1)*1=2,OR(J$1=2038,J$1=2039,J$1=2040)),$E17*1/20,
IF(AND(RIGHT($A17,1)*1=3,J$1&gt;=INDEX('4. Mengen- und Kostenannahmen'!$L:$L,MATCH($B17,'4. Mengen- und Kostenannahmen'!$B:$B,0)),J$1&lt;=INDEX('4. Mengen- und Kostenannahmen'!$M:$M,MATCH($B17,'4. Mengen- und Kostenannahmen'!$B:$B,0))),$E17*(1/(1+INDEX('4. Mengen- und Kostenannahmen'!$M:$M,MATCH($B17,'4. Mengen- und Kostenannahmen'!$B:$B,0))-INDEX('4. Mengen- und Kostenannahmen'!$L:$L,MATCH($B17,'4. Mengen- und Kostenannahmen'!$B:$B,0)))),
IF(AND(RIGHT($A17,1)*1=4,J$1=INDEX('4. Mengen- und Kostenannahmen'!$H:$H,MATCH($B17,'4. Mengen- und Kostenannahmen'!$B:$B,0))),$E17,
IF(AND(RIGHT($A17,1)*1=5,J$1&lt;&gt;2026),$E17,""))))))))</f>
        <v>8100000</v>
      </c>
      <c r="K17" s="233">
        <f t="array" ref="K17">IF(RIGHT($A17,1)*1=0,"",
IF(AND(RIGHT($A17,1)*1=1,OR(K$1=2026,K$1=2027)),$E17/2,
IF(AND(RIGHT($A17,1)*1=2,OR(K$1=2028,K$1=2029,K$1=2030)),$E17*1/20,IF(AND(RIGHT($A17,1)*1=2,OR(K$1=2031,K$1=2032,K$1=2033,K$1=2034,K$1=2035,K$1=2036,K$1=2037)),$E17*1/10,IF(AND(RIGHT($A17,1)*1=2,OR(K$1=2038,K$1=2039,K$1=2040)),$E17*1/20,
IF(AND(RIGHT($A17,1)*1=3,K$1&gt;=INDEX('4. Mengen- und Kostenannahmen'!$L:$L,MATCH($B17,'4. Mengen- und Kostenannahmen'!$B:$B,0)),K$1&lt;=INDEX('4. Mengen- und Kostenannahmen'!$M:$M,MATCH($B17,'4. Mengen- und Kostenannahmen'!$B:$B,0))),$E17*(1/(1+INDEX('4. Mengen- und Kostenannahmen'!$M:$M,MATCH($B17,'4. Mengen- und Kostenannahmen'!$B:$B,0))-INDEX('4. Mengen- und Kostenannahmen'!$L:$L,MATCH($B17,'4. Mengen- und Kostenannahmen'!$B:$B,0)))),
IF(AND(RIGHT($A17,1)*1=4,K$1=INDEX('4. Mengen- und Kostenannahmen'!$H:$H,MATCH($B17,'4. Mengen- und Kostenannahmen'!$B:$B,0))),$E17,
IF(AND(RIGHT($A17,1)*1=5,K$1&lt;&gt;2026),$E17,""))))))))</f>
        <v>8100000</v>
      </c>
      <c r="L17" s="233">
        <f t="array" ref="L17">IF(RIGHT($A17,1)*1=0,"",
IF(AND(RIGHT($A17,1)*1=1,OR(L$1=2026,L$1=2027)),$E17/2,
IF(AND(RIGHT($A17,1)*1=2,OR(L$1=2028,L$1=2029,L$1=2030)),$E17*1/20,IF(AND(RIGHT($A17,1)*1=2,OR(L$1=2031,L$1=2032,L$1=2033,L$1=2034,L$1=2035,L$1=2036,L$1=2037)),$E17*1/10,IF(AND(RIGHT($A17,1)*1=2,OR(L$1=2038,L$1=2039,L$1=2040)),$E17*1/20,
IF(AND(RIGHT($A17,1)*1=3,L$1&gt;=INDEX('4. Mengen- und Kostenannahmen'!$L:$L,MATCH($B17,'4. Mengen- und Kostenannahmen'!$B:$B,0)),L$1&lt;=INDEX('4. Mengen- und Kostenannahmen'!$M:$M,MATCH($B17,'4. Mengen- und Kostenannahmen'!$B:$B,0))),$E17*(1/(1+INDEX('4. Mengen- und Kostenannahmen'!$M:$M,MATCH($B17,'4. Mengen- und Kostenannahmen'!$B:$B,0))-INDEX('4. Mengen- und Kostenannahmen'!$L:$L,MATCH($B17,'4. Mengen- und Kostenannahmen'!$B:$B,0)))),
IF(AND(RIGHT($A17,1)*1=4,L$1=INDEX('4. Mengen- und Kostenannahmen'!$H:$H,MATCH($B17,'4. Mengen- und Kostenannahmen'!$B:$B,0))),$E17,
IF(AND(RIGHT($A17,1)*1=5,L$1&lt;&gt;2026),$E17,""))))))))</f>
        <v>8100000</v>
      </c>
      <c r="M17" s="233">
        <f t="array" ref="M17">IF(RIGHT($A17,1)*1=0,"",
IF(AND(RIGHT($A17,1)*1=1,OR(M$1=2026,M$1=2027)),$E17/2,
IF(AND(RIGHT($A17,1)*1=2,OR(M$1=2028,M$1=2029,M$1=2030)),$E17*1/20,IF(AND(RIGHT($A17,1)*1=2,OR(M$1=2031,M$1=2032,M$1=2033,M$1=2034,M$1=2035,M$1=2036,M$1=2037)),$E17*1/10,IF(AND(RIGHT($A17,1)*1=2,OR(M$1=2038,M$1=2039,M$1=2040)),$E17*1/20,
IF(AND(RIGHT($A17,1)*1=3,M$1&gt;=INDEX('4. Mengen- und Kostenannahmen'!$L:$L,MATCH($B17,'4. Mengen- und Kostenannahmen'!$B:$B,0)),M$1&lt;=INDEX('4. Mengen- und Kostenannahmen'!$M:$M,MATCH($B17,'4. Mengen- und Kostenannahmen'!$B:$B,0))),$E17*(1/(1+INDEX('4. Mengen- und Kostenannahmen'!$M:$M,MATCH($B17,'4. Mengen- und Kostenannahmen'!$B:$B,0))-INDEX('4. Mengen- und Kostenannahmen'!$L:$L,MATCH($B17,'4. Mengen- und Kostenannahmen'!$B:$B,0)))),
IF(AND(RIGHT($A17,1)*1=4,M$1=INDEX('4. Mengen- und Kostenannahmen'!$H:$H,MATCH($B17,'4. Mengen- und Kostenannahmen'!$B:$B,0))),$E17,
IF(AND(RIGHT($A17,1)*1=5,M$1&lt;&gt;2026),$E17,""))))))))</f>
        <v>8100000</v>
      </c>
      <c r="N17" s="233">
        <f t="array" ref="N17">IF(RIGHT($A17,1)*1=0,"",
IF(AND(RIGHT($A17,1)*1=1,OR(N$1=2026,N$1=2027)),$E17/2,
IF(AND(RIGHT($A17,1)*1=2,OR(N$1=2028,N$1=2029,N$1=2030)),$E17*1/20,IF(AND(RIGHT($A17,1)*1=2,OR(N$1=2031,N$1=2032,N$1=2033,N$1=2034,N$1=2035,N$1=2036,N$1=2037)),$E17*1/10,IF(AND(RIGHT($A17,1)*1=2,OR(N$1=2038,N$1=2039,N$1=2040)),$E17*1/20,
IF(AND(RIGHT($A17,1)*1=3,N$1&gt;=INDEX('4. Mengen- und Kostenannahmen'!$L:$L,MATCH($B17,'4. Mengen- und Kostenannahmen'!$B:$B,0)),N$1&lt;=INDEX('4. Mengen- und Kostenannahmen'!$M:$M,MATCH($B17,'4. Mengen- und Kostenannahmen'!$B:$B,0))),$E17*(1/(1+INDEX('4. Mengen- und Kostenannahmen'!$M:$M,MATCH($B17,'4. Mengen- und Kostenannahmen'!$B:$B,0))-INDEX('4. Mengen- und Kostenannahmen'!$L:$L,MATCH($B17,'4. Mengen- und Kostenannahmen'!$B:$B,0)))),
IF(AND(RIGHT($A17,1)*1=4,N$1=INDEX('4. Mengen- und Kostenannahmen'!$H:$H,MATCH($B17,'4. Mengen- und Kostenannahmen'!$B:$B,0))),$E17,
IF(AND(RIGHT($A17,1)*1=5,N$1&lt;&gt;2026),$E17,""))))))))</f>
        <v>8100000</v>
      </c>
      <c r="O17" s="233">
        <f t="array" ref="O17">IF(RIGHT($A17,1)*1=0,"",
IF(AND(RIGHT($A17,1)*1=1,OR(O$1=2026,O$1=2027)),$E17/2,
IF(AND(RIGHT($A17,1)*1=2,OR(O$1=2028,O$1=2029,O$1=2030)),$E17*1/20,IF(AND(RIGHT($A17,1)*1=2,OR(O$1=2031,O$1=2032,O$1=2033,O$1=2034,O$1=2035,O$1=2036,O$1=2037)),$E17*1/10,IF(AND(RIGHT($A17,1)*1=2,OR(O$1=2038,O$1=2039,O$1=2040)),$E17*1/20,
IF(AND(RIGHT($A17,1)*1=3,O$1&gt;=INDEX('4. Mengen- und Kostenannahmen'!$L:$L,MATCH($B17,'4. Mengen- und Kostenannahmen'!$B:$B,0)),O$1&lt;=INDEX('4. Mengen- und Kostenannahmen'!$M:$M,MATCH($B17,'4. Mengen- und Kostenannahmen'!$B:$B,0))),$E17*(1/(1+INDEX('4. Mengen- und Kostenannahmen'!$M:$M,MATCH($B17,'4. Mengen- und Kostenannahmen'!$B:$B,0))-INDEX('4. Mengen- und Kostenannahmen'!$L:$L,MATCH($B17,'4. Mengen- und Kostenannahmen'!$B:$B,0)))),
IF(AND(RIGHT($A17,1)*1=4,O$1=INDEX('4. Mengen- und Kostenannahmen'!$H:$H,MATCH($B17,'4. Mengen- und Kostenannahmen'!$B:$B,0))),$E17,
IF(AND(RIGHT($A17,1)*1=5,O$1&lt;&gt;2026),$E17,""))))))))</f>
        <v>8100000</v>
      </c>
      <c r="P17" s="233">
        <f t="array" ref="P17">IF(RIGHT($A17,1)*1=0,"",
IF(AND(RIGHT($A17,1)*1=1,OR(P$1=2026,P$1=2027)),$E17/2,
IF(AND(RIGHT($A17,1)*1=2,OR(P$1=2028,P$1=2029,P$1=2030)),$E17*1/20,IF(AND(RIGHT($A17,1)*1=2,OR(P$1=2031,P$1=2032,P$1=2033,P$1=2034,P$1=2035,P$1=2036,P$1=2037)),$E17*1/10,IF(AND(RIGHT($A17,1)*1=2,OR(P$1=2038,P$1=2039,P$1=2040)),$E17*1/20,
IF(AND(RIGHT($A17,1)*1=3,P$1&gt;=INDEX('4. Mengen- und Kostenannahmen'!$L:$L,MATCH($B17,'4. Mengen- und Kostenannahmen'!$B:$B,0)),P$1&lt;=INDEX('4. Mengen- und Kostenannahmen'!$M:$M,MATCH($B17,'4. Mengen- und Kostenannahmen'!$B:$B,0))),$E17*(1/(1+INDEX('4. Mengen- und Kostenannahmen'!$M:$M,MATCH($B17,'4. Mengen- und Kostenannahmen'!$B:$B,0))-INDEX('4. Mengen- und Kostenannahmen'!$L:$L,MATCH($B17,'4. Mengen- und Kostenannahmen'!$B:$B,0)))),
IF(AND(RIGHT($A17,1)*1=4,P$1=INDEX('4. Mengen- und Kostenannahmen'!$H:$H,MATCH($B17,'4. Mengen- und Kostenannahmen'!$B:$B,0))),$E17,
IF(AND(RIGHT($A17,1)*1=5,P$1&lt;&gt;2026),$E17,""))))))))</f>
        <v>8100000</v>
      </c>
      <c r="Q17" s="233">
        <f t="array" ref="Q17">IF(RIGHT($A17,1)*1=0,"",
IF(AND(RIGHT($A17,1)*1=1,OR(Q$1=2026,Q$1=2027)),$E17/2,
IF(AND(RIGHT($A17,1)*1=2,OR(Q$1=2028,Q$1=2029,Q$1=2030)),$E17*1/20,IF(AND(RIGHT($A17,1)*1=2,OR(Q$1=2031,Q$1=2032,Q$1=2033,Q$1=2034,Q$1=2035,Q$1=2036,Q$1=2037)),$E17*1/10,IF(AND(RIGHT($A17,1)*1=2,OR(Q$1=2038,Q$1=2039,Q$1=2040)),$E17*1/20,
IF(AND(RIGHT($A17,1)*1=3,Q$1&gt;=INDEX('4. Mengen- und Kostenannahmen'!$L:$L,MATCH($B17,'4. Mengen- und Kostenannahmen'!$B:$B,0)),Q$1&lt;=INDEX('4. Mengen- und Kostenannahmen'!$M:$M,MATCH($B17,'4. Mengen- und Kostenannahmen'!$B:$B,0))),$E17*(1/(1+INDEX('4. Mengen- und Kostenannahmen'!$M:$M,MATCH($B17,'4. Mengen- und Kostenannahmen'!$B:$B,0))-INDEX('4. Mengen- und Kostenannahmen'!$L:$L,MATCH($B17,'4. Mengen- und Kostenannahmen'!$B:$B,0)))),
IF(AND(RIGHT($A17,1)*1=4,Q$1=INDEX('4. Mengen- und Kostenannahmen'!$H:$H,MATCH($B17,'4. Mengen- und Kostenannahmen'!$B:$B,0))),$E17,
IF(AND(RIGHT($A17,1)*1=5,Q$1&lt;&gt;2026),$E17,""))))))))</f>
        <v>8100000</v>
      </c>
      <c r="R17" s="233">
        <f t="array" ref="R17">IF(RIGHT($A17,1)*1=0,"",
IF(AND(RIGHT($A17,1)*1=1,OR(R$1=2026,R$1=2027)),$E17/2,
IF(AND(RIGHT($A17,1)*1=2,OR(R$1=2028,R$1=2029,R$1=2030)),$E17*1/20,IF(AND(RIGHT($A17,1)*1=2,OR(R$1=2031,R$1=2032,R$1=2033,R$1=2034,R$1=2035,R$1=2036,R$1=2037)),$E17*1/10,IF(AND(RIGHT($A17,1)*1=2,OR(R$1=2038,R$1=2039,R$1=2040)),$E17*1/20,
IF(AND(RIGHT($A17,1)*1=3,R$1&gt;=INDEX('4. Mengen- und Kostenannahmen'!$L:$L,MATCH($B17,'4. Mengen- und Kostenannahmen'!$B:$B,0)),R$1&lt;=INDEX('4. Mengen- und Kostenannahmen'!$M:$M,MATCH($B17,'4. Mengen- und Kostenannahmen'!$B:$B,0))),$E17*(1/(1+INDEX('4. Mengen- und Kostenannahmen'!$M:$M,MATCH($B17,'4. Mengen- und Kostenannahmen'!$B:$B,0))-INDEX('4. Mengen- und Kostenannahmen'!$L:$L,MATCH($B17,'4. Mengen- und Kostenannahmen'!$B:$B,0)))),
IF(AND(RIGHT($A17,1)*1=4,R$1=INDEX('4. Mengen- und Kostenannahmen'!$H:$H,MATCH($B17,'4. Mengen- und Kostenannahmen'!$B:$B,0))),$E17,
IF(AND(RIGHT($A17,1)*1=5,R$1&lt;&gt;2026),$E17,""))))))))</f>
        <v>8100000</v>
      </c>
      <c r="S17" s="233">
        <f t="array" ref="S17">IF(RIGHT($A17,1)*1=0,"",
IF(AND(RIGHT($A17,1)*1=1,OR(S$1=2026,S$1=2027)),$E17/2,
IF(AND(RIGHT($A17,1)*1=2,OR(S$1=2028,S$1=2029,S$1=2030)),$E17*1/20,IF(AND(RIGHT($A17,1)*1=2,OR(S$1=2031,S$1=2032,S$1=2033,S$1=2034,S$1=2035,S$1=2036,S$1=2037)),$E17*1/10,IF(AND(RIGHT($A17,1)*1=2,OR(S$1=2038,S$1=2039,S$1=2040)),$E17*1/20,
IF(AND(RIGHT($A17,1)*1=3,S$1&gt;=INDEX('4. Mengen- und Kostenannahmen'!$L:$L,MATCH($B17,'4. Mengen- und Kostenannahmen'!$B:$B,0)),S$1&lt;=INDEX('4. Mengen- und Kostenannahmen'!$M:$M,MATCH($B17,'4. Mengen- und Kostenannahmen'!$B:$B,0))),$E17*(1/(1+INDEX('4. Mengen- und Kostenannahmen'!$M:$M,MATCH($B17,'4. Mengen- und Kostenannahmen'!$B:$B,0))-INDEX('4. Mengen- und Kostenannahmen'!$L:$L,MATCH($B17,'4. Mengen- und Kostenannahmen'!$B:$B,0)))),
IF(AND(RIGHT($A17,1)*1=4,S$1=INDEX('4. Mengen- und Kostenannahmen'!$H:$H,MATCH($B17,'4. Mengen- und Kostenannahmen'!$B:$B,0))),$E17,
IF(AND(RIGHT($A17,1)*1=5,S$1&lt;&gt;2026),$E17,""))))))))</f>
        <v>8100000</v>
      </c>
      <c r="T17" s="233">
        <f t="array" ref="T17">IF(RIGHT($A17,1)*1=0,"",
IF(AND(RIGHT($A17,1)*1=1,OR(T$1=2026,T$1=2027)),$E17/2,
IF(AND(RIGHT($A17,1)*1=2,OR(T$1=2028,T$1=2029,T$1=2030)),$E17*1/20,IF(AND(RIGHT($A17,1)*1=2,OR(T$1=2031,T$1=2032,T$1=2033,T$1=2034,T$1=2035,T$1=2036,T$1=2037)),$E17*1/10,IF(AND(RIGHT($A17,1)*1=2,OR(T$1=2038,T$1=2039,T$1=2040)),$E17*1/20,
IF(AND(RIGHT($A17,1)*1=3,T$1&gt;=INDEX('4. Mengen- und Kostenannahmen'!$L:$L,MATCH($B17,'4. Mengen- und Kostenannahmen'!$B:$B,0)),T$1&lt;=INDEX('4. Mengen- und Kostenannahmen'!$M:$M,MATCH($B17,'4. Mengen- und Kostenannahmen'!$B:$B,0))),$E17*(1/(1+INDEX('4. Mengen- und Kostenannahmen'!$M:$M,MATCH($B17,'4. Mengen- und Kostenannahmen'!$B:$B,0))-INDEX('4. Mengen- und Kostenannahmen'!$L:$L,MATCH($B17,'4. Mengen- und Kostenannahmen'!$B:$B,0)))),
IF(AND(RIGHT($A17,1)*1=4,T$1=INDEX('4. Mengen- und Kostenannahmen'!$H:$H,MATCH($B17,'4. Mengen- und Kostenannahmen'!$B:$B,0))),$E17,
IF(AND(RIGHT($A17,1)*1=5,T$1&lt;&gt;2026),$E17,""))))))))</f>
        <v>8100000</v>
      </c>
    </row>
    <row r="18" ht="12.75" customHeight="1">
      <c r="A18" s="230" t="str">
        <f t="array" ref="A18">INDEX('4. Mengen- und Kostenannahmen'!$A:$A,MATCH(B18,'4. Mengen- und Kostenannahmen'!B:B,0))</f>
        <v>17.3</v>
      </c>
      <c r="B18" s="231">
        <f>'4. Mengen- und Kostenannahmen'!B19</f>
        <v>17</v>
      </c>
      <c r="C18" s="231" t="str">
        <f t="array" ref="C18">IF(RIGHT($A18,1)*1&lt;&gt;0,INDEX('4. Mengen- und Kostenannahmen'!D:D,MATCH($B18,'4. Mengen- und Kostenannahmen'!$B:$B,0)),"")</f>
        <v>Bäume nachpflanzen</v>
      </c>
      <c r="D18" s="231" t="str">
        <f t="array" ref="D18">IF(RIGHT($A18,1)*1&lt;&gt;0,INDEX('4. Mengen- und Kostenannahmen'!E:E,MATCH($B18,'4. Mengen- und Kostenannahmen'!$B:$B,0)),"")</f>
        <v>Höhere Nachpflanzpflicht</v>
      </c>
      <c r="E18" s="232">
        <f t="array" ref="E18">IF(C18&lt;&gt;"",INDEX('4. Mengen- und Kostenannahmen'!X:X,MATCH($B18,'4. Mengen- und Kostenannahmen'!B:B,0))*INDEX('4. Mengen- und Kostenannahmen'!AC:AC,MATCH($B18,'4. Mengen- und Kostenannahmen'!B:B,0)),"")</f>
        <v>2088720000</v>
      </c>
      <c r="F18" s="233">
        <f t="array" ref="F18">IF(RIGHT($A18,1)*1=0,"",
IF(AND(RIGHT($A18,1)*1=1,OR(F$1=2026,F$1=2027)),$E18/2,
IF(AND(RIGHT($A18,1)*1=2,OR(F$1=2028,F$1=2029,F$1=2030)),$E18*1/20,IF(AND(RIGHT($A18,1)*1=2,OR(F$1=2031,F$1=2032,F$1=2033,F$1=2034,F$1=2035,F$1=2036,F$1=2037)),$E18*1/10,IF(AND(RIGHT($A18,1)*1=2,OR(F$1=2038,F$1=2039,F$1=2040)),$E18*1/20,
IF(AND(RIGHT($A18,1)*1=3,F$1&gt;=INDEX('4. Mengen- und Kostenannahmen'!$L:$L,MATCH($B18,'4. Mengen- und Kostenannahmen'!$B:$B,0)),F$1&lt;=INDEX('4. Mengen- und Kostenannahmen'!$M:$M,MATCH($B18,'4. Mengen- und Kostenannahmen'!$B:$B,0))),$E18*(1/(1+INDEX('4. Mengen- und Kostenannahmen'!$M:$M,MATCH($B18,'4. Mengen- und Kostenannahmen'!$B:$B,0))-INDEX('4. Mengen- und Kostenannahmen'!$L:$L,MATCH($B18,'4. Mengen- und Kostenannahmen'!$B:$B,0)))),
IF(AND(RIGHT($A18,1)*1=4,F$1=INDEX('4. Mengen- und Kostenannahmen'!$H:$H,MATCH($B18,'4. Mengen- und Kostenannahmen'!$B:$B,0))),$E18,
IF(AND(RIGHT($A18,1)*1=5,F$1&lt;&gt;2026),$E18,""))))))))</f>
        <v>139248000</v>
      </c>
      <c r="G18" s="233">
        <f t="array" ref="G18">IF(RIGHT($A18,1)*1=0,"",
IF(AND(RIGHT($A18,1)*1=1,OR(G$1=2026,G$1=2027)),$E18/2,
IF(AND(RIGHT($A18,1)*1=2,OR(G$1=2028,G$1=2029,G$1=2030)),$E18*1/20,IF(AND(RIGHT($A18,1)*1=2,OR(G$1=2031,G$1=2032,G$1=2033,G$1=2034,G$1=2035,G$1=2036,G$1=2037)),$E18*1/10,IF(AND(RIGHT($A18,1)*1=2,OR(G$1=2038,G$1=2039,G$1=2040)),$E18*1/20,
IF(AND(RIGHT($A18,1)*1=3,G$1&gt;=INDEX('4. Mengen- und Kostenannahmen'!$L:$L,MATCH($B18,'4. Mengen- und Kostenannahmen'!$B:$B,0)),G$1&lt;=INDEX('4. Mengen- und Kostenannahmen'!$M:$M,MATCH($B18,'4. Mengen- und Kostenannahmen'!$B:$B,0))),$E18*(1/(1+INDEX('4. Mengen- und Kostenannahmen'!$M:$M,MATCH($B18,'4. Mengen- und Kostenannahmen'!$B:$B,0))-INDEX('4. Mengen- und Kostenannahmen'!$L:$L,MATCH($B18,'4. Mengen- und Kostenannahmen'!$B:$B,0)))),
IF(AND(RIGHT($A18,1)*1=4,G$1=INDEX('4. Mengen- und Kostenannahmen'!$H:$H,MATCH($B18,'4. Mengen- und Kostenannahmen'!$B:$B,0))),$E18,
IF(AND(RIGHT($A18,1)*1=5,G$1&lt;&gt;2026),$E18,""))))))))</f>
        <v>139248000</v>
      </c>
      <c r="H18" s="233">
        <f t="array" ref="H18">IF(RIGHT($A18,1)*1=0,"",
IF(AND(RIGHT($A18,1)*1=1,OR(H$1=2026,H$1=2027)),$E18/2,
IF(AND(RIGHT($A18,1)*1=2,OR(H$1=2028,H$1=2029,H$1=2030)),$E18*1/20,IF(AND(RIGHT($A18,1)*1=2,OR(H$1=2031,H$1=2032,H$1=2033,H$1=2034,H$1=2035,H$1=2036,H$1=2037)),$E18*1/10,IF(AND(RIGHT($A18,1)*1=2,OR(H$1=2038,H$1=2039,H$1=2040)),$E18*1/20,
IF(AND(RIGHT($A18,1)*1=3,H$1&gt;=INDEX('4. Mengen- und Kostenannahmen'!$L:$L,MATCH($B18,'4. Mengen- und Kostenannahmen'!$B:$B,0)),H$1&lt;=INDEX('4. Mengen- und Kostenannahmen'!$M:$M,MATCH($B18,'4. Mengen- und Kostenannahmen'!$B:$B,0))),$E18*(1/(1+INDEX('4. Mengen- und Kostenannahmen'!$M:$M,MATCH($B18,'4. Mengen- und Kostenannahmen'!$B:$B,0))-INDEX('4. Mengen- und Kostenannahmen'!$L:$L,MATCH($B18,'4. Mengen- und Kostenannahmen'!$B:$B,0)))),
IF(AND(RIGHT($A18,1)*1=4,H$1=INDEX('4. Mengen- und Kostenannahmen'!$H:$H,MATCH($B18,'4. Mengen- und Kostenannahmen'!$B:$B,0))),$E18,
IF(AND(RIGHT($A18,1)*1=5,H$1&lt;&gt;2026),$E18,""))))))))</f>
        <v>139248000</v>
      </c>
      <c r="I18" s="233">
        <f t="array" ref="I18">IF(RIGHT($A18,1)*1=0,"",
IF(AND(RIGHT($A18,1)*1=1,OR(I$1=2026,I$1=2027)),$E18/2,
IF(AND(RIGHT($A18,1)*1=2,OR(I$1=2028,I$1=2029,I$1=2030)),$E18*1/20,IF(AND(RIGHT($A18,1)*1=2,OR(I$1=2031,I$1=2032,I$1=2033,I$1=2034,I$1=2035,I$1=2036,I$1=2037)),$E18*1/10,IF(AND(RIGHT($A18,1)*1=2,OR(I$1=2038,I$1=2039,I$1=2040)),$E18*1/20,
IF(AND(RIGHT($A18,1)*1=3,I$1&gt;=INDEX('4. Mengen- und Kostenannahmen'!$L:$L,MATCH($B18,'4. Mengen- und Kostenannahmen'!$B:$B,0)),I$1&lt;=INDEX('4. Mengen- und Kostenannahmen'!$M:$M,MATCH($B18,'4. Mengen- und Kostenannahmen'!$B:$B,0))),$E18*(1/(1+INDEX('4. Mengen- und Kostenannahmen'!$M:$M,MATCH($B18,'4. Mengen- und Kostenannahmen'!$B:$B,0))-INDEX('4. Mengen- und Kostenannahmen'!$L:$L,MATCH($B18,'4. Mengen- und Kostenannahmen'!$B:$B,0)))),
IF(AND(RIGHT($A18,1)*1=4,I$1=INDEX('4. Mengen- und Kostenannahmen'!$H:$H,MATCH($B18,'4. Mengen- und Kostenannahmen'!$B:$B,0))),$E18,
IF(AND(RIGHT($A18,1)*1=5,I$1&lt;&gt;2026),$E18,""))))))))</f>
        <v>139248000</v>
      </c>
      <c r="J18" s="233">
        <f t="array" ref="J18">IF(RIGHT($A18,1)*1=0,"",
IF(AND(RIGHT($A18,1)*1=1,OR(J$1=2026,J$1=2027)),$E18/2,
IF(AND(RIGHT($A18,1)*1=2,OR(J$1=2028,J$1=2029,J$1=2030)),$E18*1/20,IF(AND(RIGHT($A18,1)*1=2,OR(J$1=2031,J$1=2032,J$1=2033,J$1=2034,J$1=2035,J$1=2036,J$1=2037)),$E18*1/10,IF(AND(RIGHT($A18,1)*1=2,OR(J$1=2038,J$1=2039,J$1=2040)),$E18*1/20,
IF(AND(RIGHT($A18,1)*1=3,J$1&gt;=INDEX('4. Mengen- und Kostenannahmen'!$L:$L,MATCH($B18,'4. Mengen- und Kostenannahmen'!$B:$B,0)),J$1&lt;=INDEX('4. Mengen- und Kostenannahmen'!$M:$M,MATCH($B18,'4. Mengen- und Kostenannahmen'!$B:$B,0))),$E18*(1/(1+INDEX('4. Mengen- und Kostenannahmen'!$M:$M,MATCH($B18,'4. Mengen- und Kostenannahmen'!$B:$B,0))-INDEX('4. Mengen- und Kostenannahmen'!$L:$L,MATCH($B18,'4. Mengen- und Kostenannahmen'!$B:$B,0)))),
IF(AND(RIGHT($A18,1)*1=4,J$1=INDEX('4. Mengen- und Kostenannahmen'!$H:$H,MATCH($B18,'4. Mengen- und Kostenannahmen'!$B:$B,0))),$E18,
IF(AND(RIGHT($A18,1)*1=5,J$1&lt;&gt;2026),$E18,""))))))))</f>
        <v>139248000</v>
      </c>
      <c r="K18" s="233">
        <f t="array" ref="K18">IF(RIGHT($A18,1)*1=0,"",
IF(AND(RIGHT($A18,1)*1=1,OR(K$1=2026,K$1=2027)),$E18/2,
IF(AND(RIGHT($A18,1)*1=2,OR(K$1=2028,K$1=2029,K$1=2030)),$E18*1/20,IF(AND(RIGHT($A18,1)*1=2,OR(K$1=2031,K$1=2032,K$1=2033,K$1=2034,K$1=2035,K$1=2036,K$1=2037)),$E18*1/10,IF(AND(RIGHT($A18,1)*1=2,OR(K$1=2038,K$1=2039,K$1=2040)),$E18*1/20,
IF(AND(RIGHT($A18,1)*1=3,K$1&gt;=INDEX('4. Mengen- und Kostenannahmen'!$L:$L,MATCH($B18,'4. Mengen- und Kostenannahmen'!$B:$B,0)),K$1&lt;=INDEX('4. Mengen- und Kostenannahmen'!$M:$M,MATCH($B18,'4. Mengen- und Kostenannahmen'!$B:$B,0))),$E18*(1/(1+INDEX('4. Mengen- und Kostenannahmen'!$M:$M,MATCH($B18,'4. Mengen- und Kostenannahmen'!$B:$B,0))-INDEX('4. Mengen- und Kostenannahmen'!$L:$L,MATCH($B18,'4. Mengen- und Kostenannahmen'!$B:$B,0)))),
IF(AND(RIGHT($A18,1)*1=4,K$1=INDEX('4. Mengen- und Kostenannahmen'!$H:$H,MATCH($B18,'4. Mengen- und Kostenannahmen'!$B:$B,0))),$E18,
IF(AND(RIGHT($A18,1)*1=5,K$1&lt;&gt;2026),$E18,""))))))))</f>
        <v>139248000</v>
      </c>
      <c r="L18" s="233">
        <f t="array" ref="L18">IF(RIGHT($A18,1)*1=0,"",
IF(AND(RIGHT($A18,1)*1=1,OR(L$1=2026,L$1=2027)),$E18/2,
IF(AND(RIGHT($A18,1)*1=2,OR(L$1=2028,L$1=2029,L$1=2030)),$E18*1/20,IF(AND(RIGHT($A18,1)*1=2,OR(L$1=2031,L$1=2032,L$1=2033,L$1=2034,L$1=2035,L$1=2036,L$1=2037)),$E18*1/10,IF(AND(RIGHT($A18,1)*1=2,OR(L$1=2038,L$1=2039,L$1=2040)),$E18*1/20,
IF(AND(RIGHT($A18,1)*1=3,L$1&gt;=INDEX('4. Mengen- und Kostenannahmen'!$L:$L,MATCH($B18,'4. Mengen- und Kostenannahmen'!$B:$B,0)),L$1&lt;=INDEX('4. Mengen- und Kostenannahmen'!$M:$M,MATCH($B18,'4. Mengen- und Kostenannahmen'!$B:$B,0))),$E18*(1/(1+INDEX('4. Mengen- und Kostenannahmen'!$M:$M,MATCH($B18,'4. Mengen- und Kostenannahmen'!$B:$B,0))-INDEX('4. Mengen- und Kostenannahmen'!$L:$L,MATCH($B18,'4. Mengen- und Kostenannahmen'!$B:$B,0)))),
IF(AND(RIGHT($A18,1)*1=4,L$1=INDEX('4. Mengen- und Kostenannahmen'!$H:$H,MATCH($B18,'4. Mengen- und Kostenannahmen'!$B:$B,0))),$E18,
IF(AND(RIGHT($A18,1)*1=5,L$1&lt;&gt;2026),$E18,""))))))))</f>
        <v>139248000</v>
      </c>
      <c r="M18" s="233">
        <f t="array" ref="M18">IF(RIGHT($A18,1)*1=0,"",
IF(AND(RIGHT($A18,1)*1=1,OR(M$1=2026,M$1=2027)),$E18/2,
IF(AND(RIGHT($A18,1)*1=2,OR(M$1=2028,M$1=2029,M$1=2030)),$E18*1/20,IF(AND(RIGHT($A18,1)*1=2,OR(M$1=2031,M$1=2032,M$1=2033,M$1=2034,M$1=2035,M$1=2036,M$1=2037)),$E18*1/10,IF(AND(RIGHT($A18,1)*1=2,OR(M$1=2038,M$1=2039,M$1=2040)),$E18*1/20,
IF(AND(RIGHT($A18,1)*1=3,M$1&gt;=INDEX('4. Mengen- und Kostenannahmen'!$L:$L,MATCH($B18,'4. Mengen- und Kostenannahmen'!$B:$B,0)),M$1&lt;=INDEX('4. Mengen- und Kostenannahmen'!$M:$M,MATCH($B18,'4. Mengen- und Kostenannahmen'!$B:$B,0))),$E18*(1/(1+INDEX('4. Mengen- und Kostenannahmen'!$M:$M,MATCH($B18,'4. Mengen- und Kostenannahmen'!$B:$B,0))-INDEX('4. Mengen- und Kostenannahmen'!$L:$L,MATCH($B18,'4. Mengen- und Kostenannahmen'!$B:$B,0)))),
IF(AND(RIGHT($A18,1)*1=4,M$1=INDEX('4. Mengen- und Kostenannahmen'!$H:$H,MATCH($B18,'4. Mengen- und Kostenannahmen'!$B:$B,0))),$E18,
IF(AND(RIGHT($A18,1)*1=5,M$1&lt;&gt;2026),$E18,""))))))))</f>
        <v>139248000</v>
      </c>
      <c r="N18" s="233">
        <f t="array" ref="N18">IF(RIGHT($A18,1)*1=0,"",
IF(AND(RIGHT($A18,1)*1=1,OR(N$1=2026,N$1=2027)),$E18/2,
IF(AND(RIGHT($A18,1)*1=2,OR(N$1=2028,N$1=2029,N$1=2030)),$E18*1/20,IF(AND(RIGHT($A18,1)*1=2,OR(N$1=2031,N$1=2032,N$1=2033,N$1=2034,N$1=2035,N$1=2036,N$1=2037)),$E18*1/10,IF(AND(RIGHT($A18,1)*1=2,OR(N$1=2038,N$1=2039,N$1=2040)),$E18*1/20,
IF(AND(RIGHT($A18,1)*1=3,N$1&gt;=INDEX('4. Mengen- und Kostenannahmen'!$L:$L,MATCH($B18,'4. Mengen- und Kostenannahmen'!$B:$B,0)),N$1&lt;=INDEX('4. Mengen- und Kostenannahmen'!$M:$M,MATCH($B18,'4. Mengen- und Kostenannahmen'!$B:$B,0))),$E18*(1/(1+INDEX('4. Mengen- und Kostenannahmen'!$M:$M,MATCH($B18,'4. Mengen- und Kostenannahmen'!$B:$B,0))-INDEX('4. Mengen- und Kostenannahmen'!$L:$L,MATCH($B18,'4. Mengen- und Kostenannahmen'!$B:$B,0)))),
IF(AND(RIGHT($A18,1)*1=4,N$1=INDEX('4. Mengen- und Kostenannahmen'!$H:$H,MATCH($B18,'4. Mengen- und Kostenannahmen'!$B:$B,0))),$E18,
IF(AND(RIGHT($A18,1)*1=5,N$1&lt;&gt;2026),$E18,""))))))))</f>
        <v>139248000</v>
      </c>
      <c r="O18" s="233">
        <f t="array" ref="O18">IF(RIGHT($A18,1)*1=0,"",
IF(AND(RIGHT($A18,1)*1=1,OR(O$1=2026,O$1=2027)),$E18/2,
IF(AND(RIGHT($A18,1)*1=2,OR(O$1=2028,O$1=2029,O$1=2030)),$E18*1/20,IF(AND(RIGHT($A18,1)*1=2,OR(O$1=2031,O$1=2032,O$1=2033,O$1=2034,O$1=2035,O$1=2036,O$1=2037)),$E18*1/10,IF(AND(RIGHT($A18,1)*1=2,OR(O$1=2038,O$1=2039,O$1=2040)),$E18*1/20,
IF(AND(RIGHT($A18,1)*1=3,O$1&gt;=INDEX('4. Mengen- und Kostenannahmen'!$L:$L,MATCH($B18,'4. Mengen- und Kostenannahmen'!$B:$B,0)),O$1&lt;=INDEX('4. Mengen- und Kostenannahmen'!$M:$M,MATCH($B18,'4. Mengen- und Kostenannahmen'!$B:$B,0))),$E18*(1/(1+INDEX('4. Mengen- und Kostenannahmen'!$M:$M,MATCH($B18,'4. Mengen- und Kostenannahmen'!$B:$B,0))-INDEX('4. Mengen- und Kostenannahmen'!$L:$L,MATCH($B18,'4. Mengen- und Kostenannahmen'!$B:$B,0)))),
IF(AND(RIGHT($A18,1)*1=4,O$1=INDEX('4. Mengen- und Kostenannahmen'!$H:$H,MATCH($B18,'4. Mengen- und Kostenannahmen'!$B:$B,0))),$E18,
IF(AND(RIGHT($A18,1)*1=5,O$1&lt;&gt;2026),$E18,""))))))))</f>
        <v>139248000</v>
      </c>
      <c r="P18" s="233">
        <f t="array" ref="P18">IF(RIGHT($A18,1)*1=0,"",
IF(AND(RIGHT($A18,1)*1=1,OR(P$1=2026,P$1=2027)),$E18/2,
IF(AND(RIGHT($A18,1)*1=2,OR(P$1=2028,P$1=2029,P$1=2030)),$E18*1/20,IF(AND(RIGHT($A18,1)*1=2,OR(P$1=2031,P$1=2032,P$1=2033,P$1=2034,P$1=2035,P$1=2036,P$1=2037)),$E18*1/10,IF(AND(RIGHT($A18,1)*1=2,OR(P$1=2038,P$1=2039,P$1=2040)),$E18*1/20,
IF(AND(RIGHT($A18,1)*1=3,P$1&gt;=INDEX('4. Mengen- und Kostenannahmen'!$L:$L,MATCH($B18,'4. Mengen- und Kostenannahmen'!$B:$B,0)),P$1&lt;=INDEX('4. Mengen- und Kostenannahmen'!$M:$M,MATCH($B18,'4. Mengen- und Kostenannahmen'!$B:$B,0))),$E18*(1/(1+INDEX('4. Mengen- und Kostenannahmen'!$M:$M,MATCH($B18,'4. Mengen- und Kostenannahmen'!$B:$B,0))-INDEX('4. Mengen- und Kostenannahmen'!$L:$L,MATCH($B18,'4. Mengen- und Kostenannahmen'!$B:$B,0)))),
IF(AND(RIGHT($A18,1)*1=4,P$1=INDEX('4. Mengen- und Kostenannahmen'!$H:$H,MATCH($B18,'4. Mengen- und Kostenannahmen'!$B:$B,0))),$E18,
IF(AND(RIGHT($A18,1)*1=5,P$1&lt;&gt;2026),$E18,""))))))))</f>
        <v>139248000</v>
      </c>
      <c r="Q18" s="233">
        <f t="array" ref="Q18">IF(RIGHT($A18,1)*1=0,"",
IF(AND(RIGHT($A18,1)*1=1,OR(Q$1=2026,Q$1=2027)),$E18/2,
IF(AND(RIGHT($A18,1)*1=2,OR(Q$1=2028,Q$1=2029,Q$1=2030)),$E18*1/20,IF(AND(RIGHT($A18,1)*1=2,OR(Q$1=2031,Q$1=2032,Q$1=2033,Q$1=2034,Q$1=2035,Q$1=2036,Q$1=2037)),$E18*1/10,IF(AND(RIGHT($A18,1)*1=2,OR(Q$1=2038,Q$1=2039,Q$1=2040)),$E18*1/20,
IF(AND(RIGHT($A18,1)*1=3,Q$1&gt;=INDEX('4. Mengen- und Kostenannahmen'!$L:$L,MATCH($B18,'4. Mengen- und Kostenannahmen'!$B:$B,0)),Q$1&lt;=INDEX('4. Mengen- und Kostenannahmen'!$M:$M,MATCH($B18,'4. Mengen- und Kostenannahmen'!$B:$B,0))),$E18*(1/(1+INDEX('4. Mengen- und Kostenannahmen'!$M:$M,MATCH($B18,'4. Mengen- und Kostenannahmen'!$B:$B,0))-INDEX('4. Mengen- und Kostenannahmen'!$L:$L,MATCH($B18,'4. Mengen- und Kostenannahmen'!$B:$B,0)))),
IF(AND(RIGHT($A18,1)*1=4,Q$1=INDEX('4. Mengen- und Kostenannahmen'!$H:$H,MATCH($B18,'4. Mengen- und Kostenannahmen'!$B:$B,0))),$E18,
IF(AND(RIGHT($A18,1)*1=5,Q$1&lt;&gt;2026),$E18,""))))))))</f>
        <v>139248000</v>
      </c>
      <c r="R18" s="233">
        <f t="array" ref="R18">IF(RIGHT($A18,1)*1=0,"",
IF(AND(RIGHT($A18,1)*1=1,OR(R$1=2026,R$1=2027)),$E18/2,
IF(AND(RIGHT($A18,1)*1=2,OR(R$1=2028,R$1=2029,R$1=2030)),$E18*1/20,IF(AND(RIGHT($A18,1)*1=2,OR(R$1=2031,R$1=2032,R$1=2033,R$1=2034,R$1=2035,R$1=2036,R$1=2037)),$E18*1/10,IF(AND(RIGHT($A18,1)*1=2,OR(R$1=2038,R$1=2039,R$1=2040)),$E18*1/20,
IF(AND(RIGHT($A18,1)*1=3,R$1&gt;=INDEX('4. Mengen- und Kostenannahmen'!$L:$L,MATCH($B18,'4. Mengen- und Kostenannahmen'!$B:$B,0)),R$1&lt;=INDEX('4. Mengen- und Kostenannahmen'!$M:$M,MATCH($B18,'4. Mengen- und Kostenannahmen'!$B:$B,0))),$E18*(1/(1+INDEX('4. Mengen- und Kostenannahmen'!$M:$M,MATCH($B18,'4. Mengen- und Kostenannahmen'!$B:$B,0))-INDEX('4. Mengen- und Kostenannahmen'!$L:$L,MATCH($B18,'4. Mengen- und Kostenannahmen'!$B:$B,0)))),
IF(AND(RIGHT($A18,1)*1=4,R$1=INDEX('4. Mengen- und Kostenannahmen'!$H:$H,MATCH($B18,'4. Mengen- und Kostenannahmen'!$B:$B,0))),$E18,
IF(AND(RIGHT($A18,1)*1=5,R$1&lt;&gt;2026),$E18,""))))))))</f>
        <v>139248000</v>
      </c>
      <c r="S18" s="233">
        <f t="array" ref="S18">IF(RIGHT($A18,1)*1=0,"",
IF(AND(RIGHT($A18,1)*1=1,OR(S$1=2026,S$1=2027)),$E18/2,
IF(AND(RIGHT($A18,1)*1=2,OR(S$1=2028,S$1=2029,S$1=2030)),$E18*1/20,IF(AND(RIGHT($A18,1)*1=2,OR(S$1=2031,S$1=2032,S$1=2033,S$1=2034,S$1=2035,S$1=2036,S$1=2037)),$E18*1/10,IF(AND(RIGHT($A18,1)*1=2,OR(S$1=2038,S$1=2039,S$1=2040)),$E18*1/20,
IF(AND(RIGHT($A18,1)*1=3,S$1&gt;=INDEX('4. Mengen- und Kostenannahmen'!$L:$L,MATCH($B18,'4. Mengen- und Kostenannahmen'!$B:$B,0)),S$1&lt;=INDEX('4. Mengen- und Kostenannahmen'!$M:$M,MATCH($B18,'4. Mengen- und Kostenannahmen'!$B:$B,0))),$E18*(1/(1+INDEX('4. Mengen- und Kostenannahmen'!$M:$M,MATCH($B18,'4. Mengen- und Kostenannahmen'!$B:$B,0))-INDEX('4. Mengen- und Kostenannahmen'!$L:$L,MATCH($B18,'4. Mengen- und Kostenannahmen'!$B:$B,0)))),
IF(AND(RIGHT($A18,1)*1=4,S$1=INDEX('4. Mengen- und Kostenannahmen'!$H:$H,MATCH($B18,'4. Mengen- und Kostenannahmen'!$B:$B,0))),$E18,
IF(AND(RIGHT($A18,1)*1=5,S$1&lt;&gt;2026),$E18,""))))))))</f>
        <v>139248000</v>
      </c>
      <c r="T18" s="233">
        <f t="array" ref="T18">IF(RIGHT($A18,1)*1=0,"",
IF(AND(RIGHT($A18,1)*1=1,OR(T$1=2026,T$1=2027)),$E18/2,
IF(AND(RIGHT($A18,1)*1=2,OR(T$1=2028,T$1=2029,T$1=2030)),$E18*1/20,IF(AND(RIGHT($A18,1)*1=2,OR(T$1=2031,T$1=2032,T$1=2033,T$1=2034,T$1=2035,T$1=2036,T$1=2037)),$E18*1/10,IF(AND(RIGHT($A18,1)*1=2,OR(T$1=2038,T$1=2039,T$1=2040)),$E18*1/20,
IF(AND(RIGHT($A18,1)*1=3,T$1&gt;=INDEX('4. Mengen- und Kostenannahmen'!$L:$L,MATCH($B18,'4. Mengen- und Kostenannahmen'!$B:$B,0)),T$1&lt;=INDEX('4. Mengen- und Kostenannahmen'!$M:$M,MATCH($B18,'4. Mengen- und Kostenannahmen'!$B:$B,0))),$E18*(1/(1+INDEX('4. Mengen- und Kostenannahmen'!$M:$M,MATCH($B18,'4. Mengen- und Kostenannahmen'!$B:$B,0))-INDEX('4. Mengen- und Kostenannahmen'!$L:$L,MATCH($B18,'4. Mengen- und Kostenannahmen'!$B:$B,0)))),
IF(AND(RIGHT($A18,1)*1=4,T$1=INDEX('4. Mengen- und Kostenannahmen'!$H:$H,MATCH($B18,'4. Mengen- und Kostenannahmen'!$B:$B,0))),$E18,
IF(AND(RIGHT($A18,1)*1=5,T$1&lt;&gt;2026),$E18,""))))))))</f>
        <v>139248000</v>
      </c>
    </row>
    <row r="19" ht="12.75" customHeight="1">
      <c r="A19" s="230" t="str">
        <f t="array" ref="A19">INDEX('4. Mengen- und Kostenannahmen'!$A:$A,MATCH(B19,'4. Mengen- und Kostenannahmen'!B:B,0))</f>
        <v>18.3</v>
      </c>
      <c r="B19" s="231">
        <f>'4. Mengen- und Kostenannahmen'!B20</f>
        <v>18</v>
      </c>
      <c r="C19" s="231" t="str">
        <f t="array" ref="C19">IF(RIGHT($A19,1)*1&lt;&gt;0,INDEX('4. Mengen- und Kostenannahmen'!D:D,MATCH($B19,'4. Mengen- und Kostenannahmen'!$B:$B,0)),"")</f>
        <v>Bäume nachpflanzen</v>
      </c>
      <c r="D19" s="231" t="str">
        <f t="array" ref="D19">IF(RIGHT($A19,1)*1&lt;&gt;0,INDEX('4. Mengen- und Kostenannahmen'!E:E,MATCH($B19,'4. Mengen- und Kostenannahmen'!$B:$B,0)),"")</f>
        <v>Nachpflanzversuch-Pflicht</v>
      </c>
      <c r="E19" s="232">
        <f t="array" ref="E19">IF(C19&lt;&gt;"",INDEX('4. Mengen- und Kostenannahmen'!X:X,MATCH($B19,'4. Mengen- und Kostenannahmen'!B:B,0))*INDEX('4. Mengen- und Kostenannahmen'!AC:AC,MATCH($B19,'4. Mengen- und Kostenannahmen'!B:B,0)),"")</f>
        <v>125323200</v>
      </c>
      <c r="F19" s="233" t="str">
        <f t="array" ref="F19">IF(RIGHT($A19,1)*1=0,"",
IF(AND(RIGHT($A19,1)*1=1,OR(F$1=2026,F$1=2027)),$E19/2,
IF(AND(RIGHT($A19,1)*1=2,OR(F$1=2028,F$1=2029,F$1=2030)),$E19*1/20,IF(AND(RIGHT($A19,1)*1=2,OR(F$1=2031,F$1=2032,F$1=2033,F$1=2034,F$1=2035,F$1=2036,F$1=2037)),$E19*1/10,IF(AND(RIGHT($A19,1)*1=2,OR(F$1=2038,F$1=2039,F$1=2040)),$E19*1/20,
IF(AND(RIGHT($A19,1)*1=3,F$1&gt;=INDEX('4. Mengen- und Kostenannahmen'!$L:$L,MATCH($B19,'4. Mengen- und Kostenannahmen'!$B:$B,0)),F$1&lt;=INDEX('4. Mengen- und Kostenannahmen'!$M:$M,MATCH($B19,'4. Mengen- und Kostenannahmen'!$B:$B,0))),$E19*(1/(1+INDEX('4. Mengen- und Kostenannahmen'!$M:$M,MATCH($B19,'4. Mengen- und Kostenannahmen'!$B:$B,0))-INDEX('4. Mengen- und Kostenannahmen'!$L:$L,MATCH($B19,'4. Mengen- und Kostenannahmen'!$B:$B,0)))),
IF(AND(RIGHT($A19,1)*1=4,F$1=INDEX('4. Mengen- und Kostenannahmen'!$H:$H,MATCH($B19,'4. Mengen- und Kostenannahmen'!$B:$B,0))),$E19,
IF(AND(RIGHT($A19,1)*1=5,F$1&lt;&gt;2026),$E19,""))))))))</f>
        <v/>
      </c>
      <c r="G19" s="233">
        <f t="array" ref="G19">IF(RIGHT($A19,1)*1=0,"",
IF(AND(RIGHT($A19,1)*1=1,OR(G$1=2026,G$1=2027)),$E19/2,
IF(AND(RIGHT($A19,1)*1=2,OR(G$1=2028,G$1=2029,G$1=2030)),$E19*1/20,IF(AND(RIGHT($A19,1)*1=2,OR(G$1=2031,G$1=2032,G$1=2033,G$1=2034,G$1=2035,G$1=2036,G$1=2037)),$E19*1/10,IF(AND(RIGHT($A19,1)*1=2,OR(G$1=2038,G$1=2039,G$1=2040)),$E19*1/20,
IF(AND(RIGHT($A19,1)*1=3,G$1&gt;=INDEX('4. Mengen- und Kostenannahmen'!$L:$L,MATCH($B19,'4. Mengen- und Kostenannahmen'!$B:$B,0)),G$1&lt;=INDEX('4. Mengen- und Kostenannahmen'!$M:$M,MATCH($B19,'4. Mengen- und Kostenannahmen'!$B:$B,0))),$E19*(1/(1+INDEX('4. Mengen- und Kostenannahmen'!$M:$M,MATCH($B19,'4. Mengen- und Kostenannahmen'!$B:$B,0))-INDEX('4. Mengen- und Kostenannahmen'!$L:$L,MATCH($B19,'4. Mengen- und Kostenannahmen'!$B:$B,0)))),
IF(AND(RIGHT($A19,1)*1=4,G$1=INDEX('4. Mengen- und Kostenannahmen'!$H:$H,MATCH($B19,'4. Mengen- und Kostenannahmen'!$B:$B,0))),$E19,
IF(AND(RIGHT($A19,1)*1=5,G$1&lt;&gt;2026),$E19,""))))))))</f>
        <v>8951657.143</v>
      </c>
      <c r="H19" s="233">
        <f t="array" ref="H19">IF(RIGHT($A19,1)*1=0,"",
IF(AND(RIGHT($A19,1)*1=1,OR(H$1=2026,H$1=2027)),$E19/2,
IF(AND(RIGHT($A19,1)*1=2,OR(H$1=2028,H$1=2029,H$1=2030)),$E19*1/20,IF(AND(RIGHT($A19,1)*1=2,OR(H$1=2031,H$1=2032,H$1=2033,H$1=2034,H$1=2035,H$1=2036,H$1=2037)),$E19*1/10,IF(AND(RIGHT($A19,1)*1=2,OR(H$1=2038,H$1=2039,H$1=2040)),$E19*1/20,
IF(AND(RIGHT($A19,1)*1=3,H$1&gt;=INDEX('4. Mengen- und Kostenannahmen'!$L:$L,MATCH($B19,'4. Mengen- und Kostenannahmen'!$B:$B,0)),H$1&lt;=INDEX('4. Mengen- und Kostenannahmen'!$M:$M,MATCH($B19,'4. Mengen- und Kostenannahmen'!$B:$B,0))),$E19*(1/(1+INDEX('4. Mengen- und Kostenannahmen'!$M:$M,MATCH($B19,'4. Mengen- und Kostenannahmen'!$B:$B,0))-INDEX('4. Mengen- und Kostenannahmen'!$L:$L,MATCH($B19,'4. Mengen- und Kostenannahmen'!$B:$B,0)))),
IF(AND(RIGHT($A19,1)*1=4,H$1=INDEX('4. Mengen- und Kostenannahmen'!$H:$H,MATCH($B19,'4. Mengen- und Kostenannahmen'!$B:$B,0))),$E19,
IF(AND(RIGHT($A19,1)*1=5,H$1&lt;&gt;2026),$E19,""))))))))</f>
        <v>8951657.143</v>
      </c>
      <c r="I19" s="233">
        <f t="array" ref="I19">IF(RIGHT($A19,1)*1=0,"",
IF(AND(RIGHT($A19,1)*1=1,OR(I$1=2026,I$1=2027)),$E19/2,
IF(AND(RIGHT($A19,1)*1=2,OR(I$1=2028,I$1=2029,I$1=2030)),$E19*1/20,IF(AND(RIGHT($A19,1)*1=2,OR(I$1=2031,I$1=2032,I$1=2033,I$1=2034,I$1=2035,I$1=2036,I$1=2037)),$E19*1/10,IF(AND(RIGHT($A19,1)*1=2,OR(I$1=2038,I$1=2039,I$1=2040)),$E19*1/20,
IF(AND(RIGHT($A19,1)*1=3,I$1&gt;=INDEX('4. Mengen- und Kostenannahmen'!$L:$L,MATCH($B19,'4. Mengen- und Kostenannahmen'!$B:$B,0)),I$1&lt;=INDEX('4. Mengen- und Kostenannahmen'!$M:$M,MATCH($B19,'4. Mengen- und Kostenannahmen'!$B:$B,0))),$E19*(1/(1+INDEX('4. Mengen- und Kostenannahmen'!$M:$M,MATCH($B19,'4. Mengen- und Kostenannahmen'!$B:$B,0))-INDEX('4. Mengen- und Kostenannahmen'!$L:$L,MATCH($B19,'4. Mengen- und Kostenannahmen'!$B:$B,0)))),
IF(AND(RIGHT($A19,1)*1=4,I$1=INDEX('4. Mengen- und Kostenannahmen'!$H:$H,MATCH($B19,'4. Mengen- und Kostenannahmen'!$B:$B,0))),$E19,
IF(AND(RIGHT($A19,1)*1=5,I$1&lt;&gt;2026),$E19,""))))))))</f>
        <v>8951657.143</v>
      </c>
      <c r="J19" s="233">
        <f t="array" ref="J19">IF(RIGHT($A19,1)*1=0,"",
IF(AND(RIGHT($A19,1)*1=1,OR(J$1=2026,J$1=2027)),$E19/2,
IF(AND(RIGHT($A19,1)*1=2,OR(J$1=2028,J$1=2029,J$1=2030)),$E19*1/20,IF(AND(RIGHT($A19,1)*1=2,OR(J$1=2031,J$1=2032,J$1=2033,J$1=2034,J$1=2035,J$1=2036,J$1=2037)),$E19*1/10,IF(AND(RIGHT($A19,1)*1=2,OR(J$1=2038,J$1=2039,J$1=2040)),$E19*1/20,
IF(AND(RIGHT($A19,1)*1=3,J$1&gt;=INDEX('4. Mengen- und Kostenannahmen'!$L:$L,MATCH($B19,'4. Mengen- und Kostenannahmen'!$B:$B,0)),J$1&lt;=INDEX('4. Mengen- und Kostenannahmen'!$M:$M,MATCH($B19,'4. Mengen- und Kostenannahmen'!$B:$B,0))),$E19*(1/(1+INDEX('4. Mengen- und Kostenannahmen'!$M:$M,MATCH($B19,'4. Mengen- und Kostenannahmen'!$B:$B,0))-INDEX('4. Mengen- und Kostenannahmen'!$L:$L,MATCH($B19,'4. Mengen- und Kostenannahmen'!$B:$B,0)))),
IF(AND(RIGHT($A19,1)*1=4,J$1=INDEX('4. Mengen- und Kostenannahmen'!$H:$H,MATCH($B19,'4. Mengen- und Kostenannahmen'!$B:$B,0))),$E19,
IF(AND(RIGHT($A19,1)*1=5,J$1&lt;&gt;2026),$E19,""))))))))</f>
        <v>8951657.143</v>
      </c>
      <c r="K19" s="233">
        <f t="array" ref="K19">IF(RIGHT($A19,1)*1=0,"",
IF(AND(RIGHT($A19,1)*1=1,OR(K$1=2026,K$1=2027)),$E19/2,
IF(AND(RIGHT($A19,1)*1=2,OR(K$1=2028,K$1=2029,K$1=2030)),$E19*1/20,IF(AND(RIGHT($A19,1)*1=2,OR(K$1=2031,K$1=2032,K$1=2033,K$1=2034,K$1=2035,K$1=2036,K$1=2037)),$E19*1/10,IF(AND(RIGHT($A19,1)*1=2,OR(K$1=2038,K$1=2039,K$1=2040)),$E19*1/20,
IF(AND(RIGHT($A19,1)*1=3,K$1&gt;=INDEX('4. Mengen- und Kostenannahmen'!$L:$L,MATCH($B19,'4. Mengen- und Kostenannahmen'!$B:$B,0)),K$1&lt;=INDEX('4. Mengen- und Kostenannahmen'!$M:$M,MATCH($B19,'4. Mengen- und Kostenannahmen'!$B:$B,0))),$E19*(1/(1+INDEX('4. Mengen- und Kostenannahmen'!$M:$M,MATCH($B19,'4. Mengen- und Kostenannahmen'!$B:$B,0))-INDEX('4. Mengen- und Kostenannahmen'!$L:$L,MATCH($B19,'4. Mengen- und Kostenannahmen'!$B:$B,0)))),
IF(AND(RIGHT($A19,1)*1=4,K$1=INDEX('4. Mengen- und Kostenannahmen'!$H:$H,MATCH($B19,'4. Mengen- und Kostenannahmen'!$B:$B,0))),$E19,
IF(AND(RIGHT($A19,1)*1=5,K$1&lt;&gt;2026),$E19,""))))))))</f>
        <v>8951657.143</v>
      </c>
      <c r="L19" s="233">
        <f t="array" ref="L19">IF(RIGHT($A19,1)*1=0,"",
IF(AND(RIGHT($A19,1)*1=1,OR(L$1=2026,L$1=2027)),$E19/2,
IF(AND(RIGHT($A19,1)*1=2,OR(L$1=2028,L$1=2029,L$1=2030)),$E19*1/20,IF(AND(RIGHT($A19,1)*1=2,OR(L$1=2031,L$1=2032,L$1=2033,L$1=2034,L$1=2035,L$1=2036,L$1=2037)),$E19*1/10,IF(AND(RIGHT($A19,1)*1=2,OR(L$1=2038,L$1=2039,L$1=2040)),$E19*1/20,
IF(AND(RIGHT($A19,1)*1=3,L$1&gt;=INDEX('4. Mengen- und Kostenannahmen'!$L:$L,MATCH($B19,'4. Mengen- und Kostenannahmen'!$B:$B,0)),L$1&lt;=INDEX('4. Mengen- und Kostenannahmen'!$M:$M,MATCH($B19,'4. Mengen- und Kostenannahmen'!$B:$B,0))),$E19*(1/(1+INDEX('4. Mengen- und Kostenannahmen'!$M:$M,MATCH($B19,'4. Mengen- und Kostenannahmen'!$B:$B,0))-INDEX('4. Mengen- und Kostenannahmen'!$L:$L,MATCH($B19,'4. Mengen- und Kostenannahmen'!$B:$B,0)))),
IF(AND(RIGHT($A19,1)*1=4,L$1=INDEX('4. Mengen- und Kostenannahmen'!$H:$H,MATCH($B19,'4. Mengen- und Kostenannahmen'!$B:$B,0))),$E19,
IF(AND(RIGHT($A19,1)*1=5,L$1&lt;&gt;2026),$E19,""))))))))</f>
        <v>8951657.143</v>
      </c>
      <c r="M19" s="233">
        <f t="array" ref="M19">IF(RIGHT($A19,1)*1=0,"",
IF(AND(RIGHT($A19,1)*1=1,OR(M$1=2026,M$1=2027)),$E19/2,
IF(AND(RIGHT($A19,1)*1=2,OR(M$1=2028,M$1=2029,M$1=2030)),$E19*1/20,IF(AND(RIGHT($A19,1)*1=2,OR(M$1=2031,M$1=2032,M$1=2033,M$1=2034,M$1=2035,M$1=2036,M$1=2037)),$E19*1/10,IF(AND(RIGHT($A19,1)*1=2,OR(M$1=2038,M$1=2039,M$1=2040)),$E19*1/20,
IF(AND(RIGHT($A19,1)*1=3,M$1&gt;=INDEX('4. Mengen- und Kostenannahmen'!$L:$L,MATCH($B19,'4. Mengen- und Kostenannahmen'!$B:$B,0)),M$1&lt;=INDEX('4. Mengen- und Kostenannahmen'!$M:$M,MATCH($B19,'4. Mengen- und Kostenannahmen'!$B:$B,0))),$E19*(1/(1+INDEX('4. Mengen- und Kostenannahmen'!$M:$M,MATCH($B19,'4. Mengen- und Kostenannahmen'!$B:$B,0))-INDEX('4. Mengen- und Kostenannahmen'!$L:$L,MATCH($B19,'4. Mengen- und Kostenannahmen'!$B:$B,0)))),
IF(AND(RIGHT($A19,1)*1=4,M$1=INDEX('4. Mengen- und Kostenannahmen'!$H:$H,MATCH($B19,'4. Mengen- und Kostenannahmen'!$B:$B,0))),$E19,
IF(AND(RIGHT($A19,1)*1=5,M$1&lt;&gt;2026),$E19,""))))))))</f>
        <v>8951657.143</v>
      </c>
      <c r="N19" s="233">
        <f t="array" ref="N19">IF(RIGHT($A19,1)*1=0,"",
IF(AND(RIGHT($A19,1)*1=1,OR(N$1=2026,N$1=2027)),$E19/2,
IF(AND(RIGHT($A19,1)*1=2,OR(N$1=2028,N$1=2029,N$1=2030)),$E19*1/20,IF(AND(RIGHT($A19,1)*1=2,OR(N$1=2031,N$1=2032,N$1=2033,N$1=2034,N$1=2035,N$1=2036,N$1=2037)),$E19*1/10,IF(AND(RIGHT($A19,1)*1=2,OR(N$1=2038,N$1=2039,N$1=2040)),$E19*1/20,
IF(AND(RIGHT($A19,1)*1=3,N$1&gt;=INDEX('4. Mengen- und Kostenannahmen'!$L:$L,MATCH($B19,'4. Mengen- und Kostenannahmen'!$B:$B,0)),N$1&lt;=INDEX('4. Mengen- und Kostenannahmen'!$M:$M,MATCH($B19,'4. Mengen- und Kostenannahmen'!$B:$B,0))),$E19*(1/(1+INDEX('4. Mengen- und Kostenannahmen'!$M:$M,MATCH($B19,'4. Mengen- und Kostenannahmen'!$B:$B,0))-INDEX('4. Mengen- und Kostenannahmen'!$L:$L,MATCH($B19,'4. Mengen- und Kostenannahmen'!$B:$B,0)))),
IF(AND(RIGHT($A19,1)*1=4,N$1=INDEX('4. Mengen- und Kostenannahmen'!$H:$H,MATCH($B19,'4. Mengen- und Kostenannahmen'!$B:$B,0))),$E19,
IF(AND(RIGHT($A19,1)*1=5,N$1&lt;&gt;2026),$E19,""))))))))</f>
        <v>8951657.143</v>
      </c>
      <c r="O19" s="233">
        <f t="array" ref="O19">IF(RIGHT($A19,1)*1=0,"",
IF(AND(RIGHT($A19,1)*1=1,OR(O$1=2026,O$1=2027)),$E19/2,
IF(AND(RIGHT($A19,1)*1=2,OR(O$1=2028,O$1=2029,O$1=2030)),$E19*1/20,IF(AND(RIGHT($A19,1)*1=2,OR(O$1=2031,O$1=2032,O$1=2033,O$1=2034,O$1=2035,O$1=2036,O$1=2037)),$E19*1/10,IF(AND(RIGHT($A19,1)*1=2,OR(O$1=2038,O$1=2039,O$1=2040)),$E19*1/20,
IF(AND(RIGHT($A19,1)*1=3,O$1&gt;=INDEX('4. Mengen- und Kostenannahmen'!$L:$L,MATCH($B19,'4. Mengen- und Kostenannahmen'!$B:$B,0)),O$1&lt;=INDEX('4. Mengen- und Kostenannahmen'!$M:$M,MATCH($B19,'4. Mengen- und Kostenannahmen'!$B:$B,0))),$E19*(1/(1+INDEX('4. Mengen- und Kostenannahmen'!$M:$M,MATCH($B19,'4. Mengen- und Kostenannahmen'!$B:$B,0))-INDEX('4. Mengen- und Kostenannahmen'!$L:$L,MATCH($B19,'4. Mengen- und Kostenannahmen'!$B:$B,0)))),
IF(AND(RIGHT($A19,1)*1=4,O$1=INDEX('4. Mengen- und Kostenannahmen'!$H:$H,MATCH($B19,'4. Mengen- und Kostenannahmen'!$B:$B,0))),$E19,
IF(AND(RIGHT($A19,1)*1=5,O$1&lt;&gt;2026),$E19,""))))))))</f>
        <v>8951657.143</v>
      </c>
      <c r="P19" s="233">
        <f t="array" ref="P19">IF(RIGHT($A19,1)*1=0,"",
IF(AND(RIGHT($A19,1)*1=1,OR(P$1=2026,P$1=2027)),$E19/2,
IF(AND(RIGHT($A19,1)*1=2,OR(P$1=2028,P$1=2029,P$1=2030)),$E19*1/20,IF(AND(RIGHT($A19,1)*1=2,OR(P$1=2031,P$1=2032,P$1=2033,P$1=2034,P$1=2035,P$1=2036,P$1=2037)),$E19*1/10,IF(AND(RIGHT($A19,1)*1=2,OR(P$1=2038,P$1=2039,P$1=2040)),$E19*1/20,
IF(AND(RIGHT($A19,1)*1=3,P$1&gt;=INDEX('4. Mengen- und Kostenannahmen'!$L:$L,MATCH($B19,'4. Mengen- und Kostenannahmen'!$B:$B,0)),P$1&lt;=INDEX('4. Mengen- und Kostenannahmen'!$M:$M,MATCH($B19,'4. Mengen- und Kostenannahmen'!$B:$B,0))),$E19*(1/(1+INDEX('4. Mengen- und Kostenannahmen'!$M:$M,MATCH($B19,'4. Mengen- und Kostenannahmen'!$B:$B,0))-INDEX('4. Mengen- und Kostenannahmen'!$L:$L,MATCH($B19,'4. Mengen- und Kostenannahmen'!$B:$B,0)))),
IF(AND(RIGHT($A19,1)*1=4,P$1=INDEX('4. Mengen- und Kostenannahmen'!$H:$H,MATCH($B19,'4. Mengen- und Kostenannahmen'!$B:$B,0))),$E19,
IF(AND(RIGHT($A19,1)*1=5,P$1&lt;&gt;2026),$E19,""))))))))</f>
        <v>8951657.143</v>
      </c>
      <c r="Q19" s="233">
        <f t="array" ref="Q19">IF(RIGHT($A19,1)*1=0,"",
IF(AND(RIGHT($A19,1)*1=1,OR(Q$1=2026,Q$1=2027)),$E19/2,
IF(AND(RIGHT($A19,1)*1=2,OR(Q$1=2028,Q$1=2029,Q$1=2030)),$E19*1/20,IF(AND(RIGHT($A19,1)*1=2,OR(Q$1=2031,Q$1=2032,Q$1=2033,Q$1=2034,Q$1=2035,Q$1=2036,Q$1=2037)),$E19*1/10,IF(AND(RIGHT($A19,1)*1=2,OR(Q$1=2038,Q$1=2039,Q$1=2040)),$E19*1/20,
IF(AND(RIGHT($A19,1)*1=3,Q$1&gt;=INDEX('4. Mengen- und Kostenannahmen'!$L:$L,MATCH($B19,'4. Mengen- und Kostenannahmen'!$B:$B,0)),Q$1&lt;=INDEX('4. Mengen- und Kostenannahmen'!$M:$M,MATCH($B19,'4. Mengen- und Kostenannahmen'!$B:$B,0))),$E19*(1/(1+INDEX('4. Mengen- und Kostenannahmen'!$M:$M,MATCH($B19,'4. Mengen- und Kostenannahmen'!$B:$B,0))-INDEX('4. Mengen- und Kostenannahmen'!$L:$L,MATCH($B19,'4. Mengen- und Kostenannahmen'!$B:$B,0)))),
IF(AND(RIGHT($A19,1)*1=4,Q$1=INDEX('4. Mengen- und Kostenannahmen'!$H:$H,MATCH($B19,'4. Mengen- und Kostenannahmen'!$B:$B,0))),$E19,
IF(AND(RIGHT($A19,1)*1=5,Q$1&lt;&gt;2026),$E19,""))))))))</f>
        <v>8951657.143</v>
      </c>
      <c r="R19" s="233">
        <f t="array" ref="R19">IF(RIGHT($A19,1)*1=0,"",
IF(AND(RIGHT($A19,1)*1=1,OR(R$1=2026,R$1=2027)),$E19/2,
IF(AND(RIGHT($A19,1)*1=2,OR(R$1=2028,R$1=2029,R$1=2030)),$E19*1/20,IF(AND(RIGHT($A19,1)*1=2,OR(R$1=2031,R$1=2032,R$1=2033,R$1=2034,R$1=2035,R$1=2036,R$1=2037)),$E19*1/10,IF(AND(RIGHT($A19,1)*1=2,OR(R$1=2038,R$1=2039,R$1=2040)),$E19*1/20,
IF(AND(RIGHT($A19,1)*1=3,R$1&gt;=INDEX('4. Mengen- und Kostenannahmen'!$L:$L,MATCH($B19,'4. Mengen- und Kostenannahmen'!$B:$B,0)),R$1&lt;=INDEX('4. Mengen- und Kostenannahmen'!$M:$M,MATCH($B19,'4. Mengen- und Kostenannahmen'!$B:$B,0))),$E19*(1/(1+INDEX('4. Mengen- und Kostenannahmen'!$M:$M,MATCH($B19,'4. Mengen- und Kostenannahmen'!$B:$B,0))-INDEX('4. Mengen- und Kostenannahmen'!$L:$L,MATCH($B19,'4. Mengen- und Kostenannahmen'!$B:$B,0)))),
IF(AND(RIGHT($A19,1)*1=4,R$1=INDEX('4. Mengen- und Kostenannahmen'!$H:$H,MATCH($B19,'4. Mengen- und Kostenannahmen'!$B:$B,0))),$E19,
IF(AND(RIGHT($A19,1)*1=5,R$1&lt;&gt;2026),$E19,""))))))))</f>
        <v>8951657.143</v>
      </c>
      <c r="S19" s="233">
        <f t="array" ref="S19">IF(RIGHT($A19,1)*1=0,"",
IF(AND(RIGHT($A19,1)*1=1,OR(S$1=2026,S$1=2027)),$E19/2,
IF(AND(RIGHT($A19,1)*1=2,OR(S$1=2028,S$1=2029,S$1=2030)),$E19*1/20,IF(AND(RIGHT($A19,1)*1=2,OR(S$1=2031,S$1=2032,S$1=2033,S$1=2034,S$1=2035,S$1=2036,S$1=2037)),$E19*1/10,IF(AND(RIGHT($A19,1)*1=2,OR(S$1=2038,S$1=2039,S$1=2040)),$E19*1/20,
IF(AND(RIGHT($A19,1)*1=3,S$1&gt;=INDEX('4. Mengen- und Kostenannahmen'!$L:$L,MATCH($B19,'4. Mengen- und Kostenannahmen'!$B:$B,0)),S$1&lt;=INDEX('4. Mengen- und Kostenannahmen'!$M:$M,MATCH($B19,'4. Mengen- und Kostenannahmen'!$B:$B,0))),$E19*(1/(1+INDEX('4. Mengen- und Kostenannahmen'!$M:$M,MATCH($B19,'4. Mengen- und Kostenannahmen'!$B:$B,0))-INDEX('4. Mengen- und Kostenannahmen'!$L:$L,MATCH($B19,'4. Mengen- und Kostenannahmen'!$B:$B,0)))),
IF(AND(RIGHT($A19,1)*1=4,S$1=INDEX('4. Mengen- und Kostenannahmen'!$H:$H,MATCH($B19,'4. Mengen- und Kostenannahmen'!$B:$B,0))),$E19,
IF(AND(RIGHT($A19,1)*1=5,S$1&lt;&gt;2026),$E19,""))))))))</f>
        <v>8951657.143</v>
      </c>
      <c r="T19" s="233">
        <f t="array" ref="T19">IF(RIGHT($A19,1)*1=0,"",
IF(AND(RIGHT($A19,1)*1=1,OR(T$1=2026,T$1=2027)),$E19/2,
IF(AND(RIGHT($A19,1)*1=2,OR(T$1=2028,T$1=2029,T$1=2030)),$E19*1/20,IF(AND(RIGHT($A19,1)*1=2,OR(T$1=2031,T$1=2032,T$1=2033,T$1=2034,T$1=2035,T$1=2036,T$1=2037)),$E19*1/10,IF(AND(RIGHT($A19,1)*1=2,OR(T$1=2038,T$1=2039,T$1=2040)),$E19*1/20,
IF(AND(RIGHT($A19,1)*1=3,T$1&gt;=INDEX('4. Mengen- und Kostenannahmen'!$L:$L,MATCH($B19,'4. Mengen- und Kostenannahmen'!$B:$B,0)),T$1&lt;=INDEX('4. Mengen- und Kostenannahmen'!$M:$M,MATCH($B19,'4. Mengen- und Kostenannahmen'!$B:$B,0))),$E19*(1/(1+INDEX('4. Mengen- und Kostenannahmen'!$M:$M,MATCH($B19,'4. Mengen- und Kostenannahmen'!$B:$B,0))-INDEX('4. Mengen- und Kostenannahmen'!$L:$L,MATCH($B19,'4. Mengen- und Kostenannahmen'!$B:$B,0)))),
IF(AND(RIGHT($A19,1)*1=4,T$1=INDEX('4. Mengen- und Kostenannahmen'!$H:$H,MATCH($B19,'4. Mengen- und Kostenannahmen'!$B:$B,0))),$E19,
IF(AND(RIGHT($A19,1)*1=5,T$1&lt;&gt;2026),$E19,""))))))))</f>
        <v>8951657.143</v>
      </c>
    </row>
    <row r="20" ht="12.75" customHeight="1">
      <c r="A20" s="230" t="str">
        <f t="array" ref="A20">INDEX('4. Mengen- und Kostenannahmen'!$A:$A,MATCH(B20,'4. Mengen- und Kostenannahmen'!B:B,0))</f>
        <v>19.3</v>
      </c>
      <c r="B20" s="231">
        <f>'4. Mengen- und Kostenannahmen'!B21</f>
        <v>19</v>
      </c>
      <c r="C20" s="231" t="str">
        <f t="array" ref="C20">IF(RIGHT($A20,1)*1&lt;&gt;0,INDEX('4. Mengen- und Kostenannahmen'!D:D,MATCH($B20,'4. Mengen- und Kostenannahmen'!$B:$B,0)),"")</f>
        <v>Baumschutz-Ausnahmen minimieren</v>
      </c>
      <c r="D20" s="231" t="str">
        <f t="array" ref="D20">IF(RIGHT($A20,1)*1&lt;&gt;0,INDEX('4. Mengen- und Kostenannahmen'!E:E,MATCH($B20,'4. Mengen- und Kostenannahmen'!$B:$B,0)),"")</f>
        <v>Hochstufung junger Bäume</v>
      </c>
      <c r="E20" s="232">
        <f t="array" ref="E20">IF(C20&lt;&gt;"",INDEX('4. Mengen- und Kostenannahmen'!X:X,MATCH($B20,'4. Mengen- und Kostenannahmen'!B:B,0))*INDEX('4. Mengen- und Kostenannahmen'!AC:AC,MATCH($B20,'4. Mengen- und Kostenannahmen'!B:B,0)),"")</f>
        <v>34812000</v>
      </c>
      <c r="F20" s="233" t="str">
        <f t="array" ref="F20">IF(RIGHT($A20,1)*1=0,"",
IF(AND(RIGHT($A20,1)*1=1,OR(F$1=2026,F$1=2027)),$E20/2,
IF(AND(RIGHT($A20,1)*1=2,OR(F$1=2028,F$1=2029,F$1=2030)),$E20*1/20,IF(AND(RIGHT($A20,1)*1=2,OR(F$1=2031,F$1=2032,F$1=2033,F$1=2034,F$1=2035,F$1=2036,F$1=2037)),$E20*1/10,IF(AND(RIGHT($A20,1)*1=2,OR(F$1=2038,F$1=2039,F$1=2040)),$E20*1/20,
IF(AND(RIGHT($A20,1)*1=3,F$1&gt;=INDEX('4. Mengen- und Kostenannahmen'!$L:$L,MATCH($B20,'4. Mengen- und Kostenannahmen'!$B:$B,0)),F$1&lt;=INDEX('4. Mengen- und Kostenannahmen'!$M:$M,MATCH($B20,'4. Mengen- und Kostenannahmen'!$B:$B,0))),$E20*(1/(1+INDEX('4. Mengen- und Kostenannahmen'!$M:$M,MATCH($B20,'4. Mengen- und Kostenannahmen'!$B:$B,0))-INDEX('4. Mengen- und Kostenannahmen'!$L:$L,MATCH($B20,'4. Mengen- und Kostenannahmen'!$B:$B,0)))),
IF(AND(RIGHT($A20,1)*1=4,F$1=INDEX('4. Mengen- und Kostenannahmen'!$H:$H,MATCH($B20,'4. Mengen- und Kostenannahmen'!$B:$B,0))),$E20,
IF(AND(RIGHT($A20,1)*1=5,F$1&lt;&gt;2026),$E20,""))))))))</f>
        <v/>
      </c>
      <c r="G20" s="233">
        <f t="array" ref="G20">IF(RIGHT($A20,1)*1=0,"",
IF(AND(RIGHT($A20,1)*1=1,OR(G$1=2026,G$1=2027)),$E20/2,
IF(AND(RIGHT($A20,1)*1=2,OR(G$1=2028,G$1=2029,G$1=2030)),$E20*1/20,IF(AND(RIGHT($A20,1)*1=2,OR(G$1=2031,G$1=2032,G$1=2033,G$1=2034,G$1=2035,G$1=2036,G$1=2037)),$E20*1/10,IF(AND(RIGHT($A20,1)*1=2,OR(G$1=2038,G$1=2039,G$1=2040)),$E20*1/20,
IF(AND(RIGHT($A20,1)*1=3,G$1&gt;=INDEX('4. Mengen- und Kostenannahmen'!$L:$L,MATCH($B20,'4. Mengen- und Kostenannahmen'!$B:$B,0)),G$1&lt;=INDEX('4. Mengen- und Kostenannahmen'!$M:$M,MATCH($B20,'4. Mengen- und Kostenannahmen'!$B:$B,0))),$E20*(1/(1+INDEX('4. Mengen- und Kostenannahmen'!$M:$M,MATCH($B20,'4. Mengen- und Kostenannahmen'!$B:$B,0))-INDEX('4. Mengen- und Kostenannahmen'!$L:$L,MATCH($B20,'4. Mengen- und Kostenannahmen'!$B:$B,0)))),
IF(AND(RIGHT($A20,1)*1=4,G$1=INDEX('4. Mengen- und Kostenannahmen'!$H:$H,MATCH($B20,'4. Mengen- und Kostenannahmen'!$B:$B,0))),$E20,
IF(AND(RIGHT($A20,1)*1=5,G$1&lt;&gt;2026),$E20,""))))))))</f>
        <v>2486571.429</v>
      </c>
      <c r="H20" s="233">
        <f t="array" ref="H20">IF(RIGHT($A20,1)*1=0,"",
IF(AND(RIGHT($A20,1)*1=1,OR(H$1=2026,H$1=2027)),$E20/2,
IF(AND(RIGHT($A20,1)*1=2,OR(H$1=2028,H$1=2029,H$1=2030)),$E20*1/20,IF(AND(RIGHT($A20,1)*1=2,OR(H$1=2031,H$1=2032,H$1=2033,H$1=2034,H$1=2035,H$1=2036,H$1=2037)),$E20*1/10,IF(AND(RIGHT($A20,1)*1=2,OR(H$1=2038,H$1=2039,H$1=2040)),$E20*1/20,
IF(AND(RIGHT($A20,1)*1=3,H$1&gt;=INDEX('4. Mengen- und Kostenannahmen'!$L:$L,MATCH($B20,'4. Mengen- und Kostenannahmen'!$B:$B,0)),H$1&lt;=INDEX('4. Mengen- und Kostenannahmen'!$M:$M,MATCH($B20,'4. Mengen- und Kostenannahmen'!$B:$B,0))),$E20*(1/(1+INDEX('4. Mengen- und Kostenannahmen'!$M:$M,MATCH($B20,'4. Mengen- und Kostenannahmen'!$B:$B,0))-INDEX('4. Mengen- und Kostenannahmen'!$L:$L,MATCH($B20,'4. Mengen- und Kostenannahmen'!$B:$B,0)))),
IF(AND(RIGHT($A20,1)*1=4,H$1=INDEX('4. Mengen- und Kostenannahmen'!$H:$H,MATCH($B20,'4. Mengen- und Kostenannahmen'!$B:$B,0))),$E20,
IF(AND(RIGHT($A20,1)*1=5,H$1&lt;&gt;2026),$E20,""))))))))</f>
        <v>2486571.429</v>
      </c>
      <c r="I20" s="233">
        <f t="array" ref="I20">IF(RIGHT($A20,1)*1=0,"",
IF(AND(RIGHT($A20,1)*1=1,OR(I$1=2026,I$1=2027)),$E20/2,
IF(AND(RIGHT($A20,1)*1=2,OR(I$1=2028,I$1=2029,I$1=2030)),$E20*1/20,IF(AND(RIGHT($A20,1)*1=2,OR(I$1=2031,I$1=2032,I$1=2033,I$1=2034,I$1=2035,I$1=2036,I$1=2037)),$E20*1/10,IF(AND(RIGHT($A20,1)*1=2,OR(I$1=2038,I$1=2039,I$1=2040)),$E20*1/20,
IF(AND(RIGHT($A20,1)*1=3,I$1&gt;=INDEX('4. Mengen- und Kostenannahmen'!$L:$L,MATCH($B20,'4. Mengen- und Kostenannahmen'!$B:$B,0)),I$1&lt;=INDEX('4. Mengen- und Kostenannahmen'!$M:$M,MATCH($B20,'4. Mengen- und Kostenannahmen'!$B:$B,0))),$E20*(1/(1+INDEX('4. Mengen- und Kostenannahmen'!$M:$M,MATCH($B20,'4. Mengen- und Kostenannahmen'!$B:$B,0))-INDEX('4. Mengen- und Kostenannahmen'!$L:$L,MATCH($B20,'4. Mengen- und Kostenannahmen'!$B:$B,0)))),
IF(AND(RIGHT($A20,1)*1=4,I$1=INDEX('4. Mengen- und Kostenannahmen'!$H:$H,MATCH($B20,'4. Mengen- und Kostenannahmen'!$B:$B,0))),$E20,
IF(AND(RIGHT($A20,1)*1=5,I$1&lt;&gt;2026),$E20,""))))))))</f>
        <v>2486571.429</v>
      </c>
      <c r="J20" s="233">
        <f t="array" ref="J20">IF(RIGHT($A20,1)*1=0,"",
IF(AND(RIGHT($A20,1)*1=1,OR(J$1=2026,J$1=2027)),$E20/2,
IF(AND(RIGHT($A20,1)*1=2,OR(J$1=2028,J$1=2029,J$1=2030)),$E20*1/20,IF(AND(RIGHT($A20,1)*1=2,OR(J$1=2031,J$1=2032,J$1=2033,J$1=2034,J$1=2035,J$1=2036,J$1=2037)),$E20*1/10,IF(AND(RIGHT($A20,1)*1=2,OR(J$1=2038,J$1=2039,J$1=2040)),$E20*1/20,
IF(AND(RIGHT($A20,1)*1=3,J$1&gt;=INDEX('4. Mengen- und Kostenannahmen'!$L:$L,MATCH($B20,'4. Mengen- und Kostenannahmen'!$B:$B,0)),J$1&lt;=INDEX('4. Mengen- und Kostenannahmen'!$M:$M,MATCH($B20,'4. Mengen- und Kostenannahmen'!$B:$B,0))),$E20*(1/(1+INDEX('4. Mengen- und Kostenannahmen'!$M:$M,MATCH($B20,'4. Mengen- und Kostenannahmen'!$B:$B,0))-INDEX('4. Mengen- und Kostenannahmen'!$L:$L,MATCH($B20,'4. Mengen- und Kostenannahmen'!$B:$B,0)))),
IF(AND(RIGHT($A20,1)*1=4,J$1=INDEX('4. Mengen- und Kostenannahmen'!$H:$H,MATCH($B20,'4. Mengen- und Kostenannahmen'!$B:$B,0))),$E20,
IF(AND(RIGHT($A20,1)*1=5,J$1&lt;&gt;2026),$E20,""))))))))</f>
        <v>2486571.429</v>
      </c>
      <c r="K20" s="233">
        <f t="array" ref="K20">IF(RIGHT($A20,1)*1=0,"",
IF(AND(RIGHT($A20,1)*1=1,OR(K$1=2026,K$1=2027)),$E20/2,
IF(AND(RIGHT($A20,1)*1=2,OR(K$1=2028,K$1=2029,K$1=2030)),$E20*1/20,IF(AND(RIGHT($A20,1)*1=2,OR(K$1=2031,K$1=2032,K$1=2033,K$1=2034,K$1=2035,K$1=2036,K$1=2037)),$E20*1/10,IF(AND(RIGHT($A20,1)*1=2,OR(K$1=2038,K$1=2039,K$1=2040)),$E20*1/20,
IF(AND(RIGHT($A20,1)*1=3,K$1&gt;=INDEX('4. Mengen- und Kostenannahmen'!$L:$L,MATCH($B20,'4. Mengen- und Kostenannahmen'!$B:$B,0)),K$1&lt;=INDEX('4. Mengen- und Kostenannahmen'!$M:$M,MATCH($B20,'4. Mengen- und Kostenannahmen'!$B:$B,0))),$E20*(1/(1+INDEX('4. Mengen- und Kostenannahmen'!$M:$M,MATCH($B20,'4. Mengen- und Kostenannahmen'!$B:$B,0))-INDEX('4. Mengen- und Kostenannahmen'!$L:$L,MATCH($B20,'4. Mengen- und Kostenannahmen'!$B:$B,0)))),
IF(AND(RIGHT($A20,1)*1=4,K$1=INDEX('4. Mengen- und Kostenannahmen'!$H:$H,MATCH($B20,'4. Mengen- und Kostenannahmen'!$B:$B,0))),$E20,
IF(AND(RIGHT($A20,1)*1=5,K$1&lt;&gt;2026),$E20,""))))))))</f>
        <v>2486571.429</v>
      </c>
      <c r="L20" s="233">
        <f t="array" ref="L20">IF(RIGHT($A20,1)*1=0,"",
IF(AND(RIGHT($A20,1)*1=1,OR(L$1=2026,L$1=2027)),$E20/2,
IF(AND(RIGHT($A20,1)*1=2,OR(L$1=2028,L$1=2029,L$1=2030)),$E20*1/20,IF(AND(RIGHT($A20,1)*1=2,OR(L$1=2031,L$1=2032,L$1=2033,L$1=2034,L$1=2035,L$1=2036,L$1=2037)),$E20*1/10,IF(AND(RIGHT($A20,1)*1=2,OR(L$1=2038,L$1=2039,L$1=2040)),$E20*1/20,
IF(AND(RIGHT($A20,1)*1=3,L$1&gt;=INDEX('4. Mengen- und Kostenannahmen'!$L:$L,MATCH($B20,'4. Mengen- und Kostenannahmen'!$B:$B,0)),L$1&lt;=INDEX('4. Mengen- und Kostenannahmen'!$M:$M,MATCH($B20,'4. Mengen- und Kostenannahmen'!$B:$B,0))),$E20*(1/(1+INDEX('4. Mengen- und Kostenannahmen'!$M:$M,MATCH($B20,'4. Mengen- und Kostenannahmen'!$B:$B,0))-INDEX('4. Mengen- und Kostenannahmen'!$L:$L,MATCH($B20,'4. Mengen- und Kostenannahmen'!$B:$B,0)))),
IF(AND(RIGHT($A20,1)*1=4,L$1=INDEX('4. Mengen- und Kostenannahmen'!$H:$H,MATCH($B20,'4. Mengen- und Kostenannahmen'!$B:$B,0))),$E20,
IF(AND(RIGHT($A20,1)*1=5,L$1&lt;&gt;2026),$E20,""))))))))</f>
        <v>2486571.429</v>
      </c>
      <c r="M20" s="233">
        <f t="array" ref="M20">IF(RIGHT($A20,1)*1=0,"",
IF(AND(RIGHT($A20,1)*1=1,OR(M$1=2026,M$1=2027)),$E20/2,
IF(AND(RIGHT($A20,1)*1=2,OR(M$1=2028,M$1=2029,M$1=2030)),$E20*1/20,IF(AND(RIGHT($A20,1)*1=2,OR(M$1=2031,M$1=2032,M$1=2033,M$1=2034,M$1=2035,M$1=2036,M$1=2037)),$E20*1/10,IF(AND(RIGHT($A20,1)*1=2,OR(M$1=2038,M$1=2039,M$1=2040)),$E20*1/20,
IF(AND(RIGHT($A20,1)*1=3,M$1&gt;=INDEX('4. Mengen- und Kostenannahmen'!$L:$L,MATCH($B20,'4. Mengen- und Kostenannahmen'!$B:$B,0)),M$1&lt;=INDEX('4. Mengen- und Kostenannahmen'!$M:$M,MATCH($B20,'4. Mengen- und Kostenannahmen'!$B:$B,0))),$E20*(1/(1+INDEX('4. Mengen- und Kostenannahmen'!$M:$M,MATCH($B20,'4. Mengen- und Kostenannahmen'!$B:$B,0))-INDEX('4. Mengen- und Kostenannahmen'!$L:$L,MATCH($B20,'4. Mengen- und Kostenannahmen'!$B:$B,0)))),
IF(AND(RIGHT($A20,1)*1=4,M$1=INDEX('4. Mengen- und Kostenannahmen'!$H:$H,MATCH($B20,'4. Mengen- und Kostenannahmen'!$B:$B,0))),$E20,
IF(AND(RIGHT($A20,1)*1=5,M$1&lt;&gt;2026),$E20,""))))))))</f>
        <v>2486571.429</v>
      </c>
      <c r="N20" s="233">
        <f t="array" ref="N20">IF(RIGHT($A20,1)*1=0,"",
IF(AND(RIGHT($A20,1)*1=1,OR(N$1=2026,N$1=2027)),$E20/2,
IF(AND(RIGHT($A20,1)*1=2,OR(N$1=2028,N$1=2029,N$1=2030)),$E20*1/20,IF(AND(RIGHT($A20,1)*1=2,OR(N$1=2031,N$1=2032,N$1=2033,N$1=2034,N$1=2035,N$1=2036,N$1=2037)),$E20*1/10,IF(AND(RIGHT($A20,1)*1=2,OR(N$1=2038,N$1=2039,N$1=2040)),$E20*1/20,
IF(AND(RIGHT($A20,1)*1=3,N$1&gt;=INDEX('4. Mengen- und Kostenannahmen'!$L:$L,MATCH($B20,'4. Mengen- und Kostenannahmen'!$B:$B,0)),N$1&lt;=INDEX('4. Mengen- und Kostenannahmen'!$M:$M,MATCH($B20,'4. Mengen- und Kostenannahmen'!$B:$B,0))),$E20*(1/(1+INDEX('4. Mengen- und Kostenannahmen'!$M:$M,MATCH($B20,'4. Mengen- und Kostenannahmen'!$B:$B,0))-INDEX('4. Mengen- und Kostenannahmen'!$L:$L,MATCH($B20,'4. Mengen- und Kostenannahmen'!$B:$B,0)))),
IF(AND(RIGHT($A20,1)*1=4,N$1=INDEX('4. Mengen- und Kostenannahmen'!$H:$H,MATCH($B20,'4. Mengen- und Kostenannahmen'!$B:$B,0))),$E20,
IF(AND(RIGHT($A20,1)*1=5,N$1&lt;&gt;2026),$E20,""))))))))</f>
        <v>2486571.429</v>
      </c>
      <c r="O20" s="233">
        <f t="array" ref="O20">IF(RIGHT($A20,1)*1=0,"",
IF(AND(RIGHT($A20,1)*1=1,OR(O$1=2026,O$1=2027)),$E20/2,
IF(AND(RIGHT($A20,1)*1=2,OR(O$1=2028,O$1=2029,O$1=2030)),$E20*1/20,IF(AND(RIGHT($A20,1)*1=2,OR(O$1=2031,O$1=2032,O$1=2033,O$1=2034,O$1=2035,O$1=2036,O$1=2037)),$E20*1/10,IF(AND(RIGHT($A20,1)*1=2,OR(O$1=2038,O$1=2039,O$1=2040)),$E20*1/20,
IF(AND(RIGHT($A20,1)*1=3,O$1&gt;=INDEX('4. Mengen- und Kostenannahmen'!$L:$L,MATCH($B20,'4. Mengen- und Kostenannahmen'!$B:$B,0)),O$1&lt;=INDEX('4. Mengen- und Kostenannahmen'!$M:$M,MATCH($B20,'4. Mengen- und Kostenannahmen'!$B:$B,0))),$E20*(1/(1+INDEX('4. Mengen- und Kostenannahmen'!$M:$M,MATCH($B20,'4. Mengen- und Kostenannahmen'!$B:$B,0))-INDEX('4. Mengen- und Kostenannahmen'!$L:$L,MATCH($B20,'4. Mengen- und Kostenannahmen'!$B:$B,0)))),
IF(AND(RIGHT($A20,1)*1=4,O$1=INDEX('4. Mengen- und Kostenannahmen'!$H:$H,MATCH($B20,'4. Mengen- und Kostenannahmen'!$B:$B,0))),$E20,
IF(AND(RIGHT($A20,1)*1=5,O$1&lt;&gt;2026),$E20,""))))))))</f>
        <v>2486571.429</v>
      </c>
      <c r="P20" s="233">
        <f t="array" ref="P20">IF(RIGHT($A20,1)*1=0,"",
IF(AND(RIGHT($A20,1)*1=1,OR(P$1=2026,P$1=2027)),$E20/2,
IF(AND(RIGHT($A20,1)*1=2,OR(P$1=2028,P$1=2029,P$1=2030)),$E20*1/20,IF(AND(RIGHT($A20,1)*1=2,OR(P$1=2031,P$1=2032,P$1=2033,P$1=2034,P$1=2035,P$1=2036,P$1=2037)),$E20*1/10,IF(AND(RIGHT($A20,1)*1=2,OR(P$1=2038,P$1=2039,P$1=2040)),$E20*1/20,
IF(AND(RIGHT($A20,1)*1=3,P$1&gt;=INDEX('4. Mengen- und Kostenannahmen'!$L:$L,MATCH($B20,'4. Mengen- und Kostenannahmen'!$B:$B,0)),P$1&lt;=INDEX('4. Mengen- und Kostenannahmen'!$M:$M,MATCH($B20,'4. Mengen- und Kostenannahmen'!$B:$B,0))),$E20*(1/(1+INDEX('4. Mengen- und Kostenannahmen'!$M:$M,MATCH($B20,'4. Mengen- und Kostenannahmen'!$B:$B,0))-INDEX('4. Mengen- und Kostenannahmen'!$L:$L,MATCH($B20,'4. Mengen- und Kostenannahmen'!$B:$B,0)))),
IF(AND(RIGHT($A20,1)*1=4,P$1=INDEX('4. Mengen- und Kostenannahmen'!$H:$H,MATCH($B20,'4. Mengen- und Kostenannahmen'!$B:$B,0))),$E20,
IF(AND(RIGHT($A20,1)*1=5,P$1&lt;&gt;2026),$E20,""))))))))</f>
        <v>2486571.429</v>
      </c>
      <c r="Q20" s="233">
        <f t="array" ref="Q20">IF(RIGHT($A20,1)*1=0,"",
IF(AND(RIGHT($A20,1)*1=1,OR(Q$1=2026,Q$1=2027)),$E20/2,
IF(AND(RIGHT($A20,1)*1=2,OR(Q$1=2028,Q$1=2029,Q$1=2030)),$E20*1/20,IF(AND(RIGHT($A20,1)*1=2,OR(Q$1=2031,Q$1=2032,Q$1=2033,Q$1=2034,Q$1=2035,Q$1=2036,Q$1=2037)),$E20*1/10,IF(AND(RIGHT($A20,1)*1=2,OR(Q$1=2038,Q$1=2039,Q$1=2040)),$E20*1/20,
IF(AND(RIGHT($A20,1)*1=3,Q$1&gt;=INDEX('4. Mengen- und Kostenannahmen'!$L:$L,MATCH($B20,'4. Mengen- und Kostenannahmen'!$B:$B,0)),Q$1&lt;=INDEX('4. Mengen- und Kostenannahmen'!$M:$M,MATCH($B20,'4. Mengen- und Kostenannahmen'!$B:$B,0))),$E20*(1/(1+INDEX('4. Mengen- und Kostenannahmen'!$M:$M,MATCH($B20,'4. Mengen- und Kostenannahmen'!$B:$B,0))-INDEX('4. Mengen- und Kostenannahmen'!$L:$L,MATCH($B20,'4. Mengen- und Kostenannahmen'!$B:$B,0)))),
IF(AND(RIGHT($A20,1)*1=4,Q$1=INDEX('4. Mengen- und Kostenannahmen'!$H:$H,MATCH($B20,'4. Mengen- und Kostenannahmen'!$B:$B,0))),$E20,
IF(AND(RIGHT($A20,1)*1=5,Q$1&lt;&gt;2026),$E20,""))))))))</f>
        <v>2486571.429</v>
      </c>
      <c r="R20" s="233">
        <f t="array" ref="R20">IF(RIGHT($A20,1)*1=0,"",
IF(AND(RIGHT($A20,1)*1=1,OR(R$1=2026,R$1=2027)),$E20/2,
IF(AND(RIGHT($A20,1)*1=2,OR(R$1=2028,R$1=2029,R$1=2030)),$E20*1/20,IF(AND(RIGHT($A20,1)*1=2,OR(R$1=2031,R$1=2032,R$1=2033,R$1=2034,R$1=2035,R$1=2036,R$1=2037)),$E20*1/10,IF(AND(RIGHT($A20,1)*1=2,OR(R$1=2038,R$1=2039,R$1=2040)),$E20*1/20,
IF(AND(RIGHT($A20,1)*1=3,R$1&gt;=INDEX('4. Mengen- und Kostenannahmen'!$L:$L,MATCH($B20,'4. Mengen- und Kostenannahmen'!$B:$B,0)),R$1&lt;=INDEX('4. Mengen- und Kostenannahmen'!$M:$M,MATCH($B20,'4. Mengen- und Kostenannahmen'!$B:$B,0))),$E20*(1/(1+INDEX('4. Mengen- und Kostenannahmen'!$M:$M,MATCH($B20,'4. Mengen- und Kostenannahmen'!$B:$B,0))-INDEX('4. Mengen- und Kostenannahmen'!$L:$L,MATCH($B20,'4. Mengen- und Kostenannahmen'!$B:$B,0)))),
IF(AND(RIGHT($A20,1)*1=4,R$1=INDEX('4. Mengen- und Kostenannahmen'!$H:$H,MATCH($B20,'4. Mengen- und Kostenannahmen'!$B:$B,0))),$E20,
IF(AND(RIGHT($A20,1)*1=5,R$1&lt;&gt;2026),$E20,""))))))))</f>
        <v>2486571.429</v>
      </c>
      <c r="S20" s="233">
        <f t="array" ref="S20">IF(RIGHT($A20,1)*1=0,"",
IF(AND(RIGHT($A20,1)*1=1,OR(S$1=2026,S$1=2027)),$E20/2,
IF(AND(RIGHT($A20,1)*1=2,OR(S$1=2028,S$1=2029,S$1=2030)),$E20*1/20,IF(AND(RIGHT($A20,1)*1=2,OR(S$1=2031,S$1=2032,S$1=2033,S$1=2034,S$1=2035,S$1=2036,S$1=2037)),$E20*1/10,IF(AND(RIGHT($A20,1)*1=2,OR(S$1=2038,S$1=2039,S$1=2040)),$E20*1/20,
IF(AND(RIGHT($A20,1)*1=3,S$1&gt;=INDEX('4. Mengen- und Kostenannahmen'!$L:$L,MATCH($B20,'4. Mengen- und Kostenannahmen'!$B:$B,0)),S$1&lt;=INDEX('4. Mengen- und Kostenannahmen'!$M:$M,MATCH($B20,'4. Mengen- und Kostenannahmen'!$B:$B,0))),$E20*(1/(1+INDEX('4. Mengen- und Kostenannahmen'!$M:$M,MATCH($B20,'4. Mengen- und Kostenannahmen'!$B:$B,0))-INDEX('4. Mengen- und Kostenannahmen'!$L:$L,MATCH($B20,'4. Mengen- und Kostenannahmen'!$B:$B,0)))),
IF(AND(RIGHT($A20,1)*1=4,S$1=INDEX('4. Mengen- und Kostenannahmen'!$H:$H,MATCH($B20,'4. Mengen- und Kostenannahmen'!$B:$B,0))),$E20,
IF(AND(RIGHT($A20,1)*1=5,S$1&lt;&gt;2026),$E20,""))))))))</f>
        <v>2486571.429</v>
      </c>
      <c r="T20" s="233">
        <f t="array" ref="T20">IF(RIGHT($A20,1)*1=0,"",
IF(AND(RIGHT($A20,1)*1=1,OR(T$1=2026,T$1=2027)),$E20/2,
IF(AND(RIGHT($A20,1)*1=2,OR(T$1=2028,T$1=2029,T$1=2030)),$E20*1/20,IF(AND(RIGHT($A20,1)*1=2,OR(T$1=2031,T$1=2032,T$1=2033,T$1=2034,T$1=2035,T$1=2036,T$1=2037)),$E20*1/10,IF(AND(RIGHT($A20,1)*1=2,OR(T$1=2038,T$1=2039,T$1=2040)),$E20*1/20,
IF(AND(RIGHT($A20,1)*1=3,T$1&gt;=INDEX('4. Mengen- und Kostenannahmen'!$L:$L,MATCH($B20,'4. Mengen- und Kostenannahmen'!$B:$B,0)),T$1&lt;=INDEX('4. Mengen- und Kostenannahmen'!$M:$M,MATCH($B20,'4. Mengen- und Kostenannahmen'!$B:$B,0))),$E20*(1/(1+INDEX('4. Mengen- und Kostenannahmen'!$M:$M,MATCH($B20,'4. Mengen- und Kostenannahmen'!$B:$B,0))-INDEX('4. Mengen- und Kostenannahmen'!$L:$L,MATCH($B20,'4. Mengen- und Kostenannahmen'!$B:$B,0)))),
IF(AND(RIGHT($A20,1)*1=4,T$1=INDEX('4. Mengen- und Kostenannahmen'!$H:$H,MATCH($B20,'4. Mengen- und Kostenannahmen'!$B:$B,0))),$E20,
IF(AND(RIGHT($A20,1)*1=5,T$1&lt;&gt;2026),$E20,""))))))))</f>
        <v>2486571.429</v>
      </c>
    </row>
    <row r="21" ht="12.75" customHeight="1">
      <c r="A21" s="230" t="str">
        <f t="array" ref="A21">INDEX('4. Mengen- und Kostenannahmen'!$A:$A,MATCH(B21,'4. Mengen- und Kostenannahmen'!B:B,0))</f>
        <v>20.3</v>
      </c>
      <c r="B21" s="231">
        <f>'4. Mengen- und Kostenannahmen'!B22</f>
        <v>20</v>
      </c>
      <c r="C21" s="231" t="str">
        <f t="array" ref="C21">IF(RIGHT($A21,1)*1&lt;&gt;0,INDEX('4. Mengen- und Kostenannahmen'!D:D,MATCH($B21,'4. Mengen- und Kostenannahmen'!$B:$B,0)),"")</f>
        <v>Baumschutz-Ausnahmen minimieren</v>
      </c>
      <c r="D21" s="231" t="str">
        <f t="array" ref="D21">IF(RIGHT($A21,1)*1&lt;&gt;0,INDEX('4. Mengen- und Kostenannahmen'!E:E,MATCH($B21,'4. Mengen- und Kostenannahmen'!$B:$B,0)),"")</f>
        <v>Ausnahme-Streichung</v>
      </c>
      <c r="E21" s="232">
        <f t="array" ref="E21">IF(C21&lt;&gt;"",INDEX('4. Mengen- und Kostenannahmen'!X:X,MATCH($B21,'4. Mengen- und Kostenannahmen'!B:B,0))*INDEX('4. Mengen- und Kostenannahmen'!AC:AC,MATCH($B21,'4. Mengen- und Kostenannahmen'!B:B,0)),"")</f>
        <v>34812000</v>
      </c>
      <c r="F21" s="233" t="str">
        <f t="array" ref="F21">IF(RIGHT($A21,1)*1=0,"",
IF(AND(RIGHT($A21,1)*1=1,OR(F$1=2026,F$1=2027)),$E21/2,
IF(AND(RIGHT($A21,1)*1=2,OR(F$1=2028,F$1=2029,F$1=2030)),$E21*1/20,IF(AND(RIGHT($A21,1)*1=2,OR(F$1=2031,F$1=2032,F$1=2033,F$1=2034,F$1=2035,F$1=2036,F$1=2037)),$E21*1/10,IF(AND(RIGHT($A21,1)*1=2,OR(F$1=2038,F$1=2039,F$1=2040)),$E21*1/20,
IF(AND(RIGHT($A21,1)*1=3,F$1&gt;=INDEX('4. Mengen- und Kostenannahmen'!$L:$L,MATCH($B21,'4. Mengen- und Kostenannahmen'!$B:$B,0)),F$1&lt;=INDEX('4. Mengen- und Kostenannahmen'!$M:$M,MATCH($B21,'4. Mengen- und Kostenannahmen'!$B:$B,0))),$E21*(1/(1+INDEX('4. Mengen- und Kostenannahmen'!$M:$M,MATCH($B21,'4. Mengen- und Kostenannahmen'!$B:$B,0))-INDEX('4. Mengen- und Kostenannahmen'!$L:$L,MATCH($B21,'4. Mengen- und Kostenannahmen'!$B:$B,0)))),
IF(AND(RIGHT($A21,1)*1=4,F$1=INDEX('4. Mengen- und Kostenannahmen'!$H:$H,MATCH($B21,'4. Mengen- und Kostenannahmen'!$B:$B,0))),$E21,
IF(AND(RIGHT($A21,1)*1=5,F$1&lt;&gt;2026),$E21,""))))))))</f>
        <v/>
      </c>
      <c r="G21" s="233">
        <f t="array" ref="G21">IF(RIGHT($A21,1)*1=0,"",
IF(AND(RIGHT($A21,1)*1=1,OR(G$1=2026,G$1=2027)),$E21/2,
IF(AND(RIGHT($A21,1)*1=2,OR(G$1=2028,G$1=2029,G$1=2030)),$E21*1/20,IF(AND(RIGHT($A21,1)*1=2,OR(G$1=2031,G$1=2032,G$1=2033,G$1=2034,G$1=2035,G$1=2036,G$1=2037)),$E21*1/10,IF(AND(RIGHT($A21,1)*1=2,OR(G$1=2038,G$1=2039,G$1=2040)),$E21*1/20,
IF(AND(RIGHT($A21,1)*1=3,G$1&gt;=INDEX('4. Mengen- und Kostenannahmen'!$L:$L,MATCH($B21,'4. Mengen- und Kostenannahmen'!$B:$B,0)),G$1&lt;=INDEX('4. Mengen- und Kostenannahmen'!$M:$M,MATCH($B21,'4. Mengen- und Kostenannahmen'!$B:$B,0))),$E21*(1/(1+INDEX('4. Mengen- und Kostenannahmen'!$M:$M,MATCH($B21,'4. Mengen- und Kostenannahmen'!$B:$B,0))-INDEX('4. Mengen- und Kostenannahmen'!$L:$L,MATCH($B21,'4. Mengen- und Kostenannahmen'!$B:$B,0)))),
IF(AND(RIGHT($A21,1)*1=4,G$1=INDEX('4. Mengen- und Kostenannahmen'!$H:$H,MATCH($B21,'4. Mengen- und Kostenannahmen'!$B:$B,0))),$E21,
IF(AND(RIGHT($A21,1)*1=5,G$1&lt;&gt;2026),$E21,""))))))))</f>
        <v>2486571.429</v>
      </c>
      <c r="H21" s="233">
        <f t="array" ref="H21">IF(RIGHT($A21,1)*1=0,"",
IF(AND(RIGHT($A21,1)*1=1,OR(H$1=2026,H$1=2027)),$E21/2,
IF(AND(RIGHT($A21,1)*1=2,OR(H$1=2028,H$1=2029,H$1=2030)),$E21*1/20,IF(AND(RIGHT($A21,1)*1=2,OR(H$1=2031,H$1=2032,H$1=2033,H$1=2034,H$1=2035,H$1=2036,H$1=2037)),$E21*1/10,IF(AND(RIGHT($A21,1)*1=2,OR(H$1=2038,H$1=2039,H$1=2040)),$E21*1/20,
IF(AND(RIGHT($A21,1)*1=3,H$1&gt;=INDEX('4. Mengen- und Kostenannahmen'!$L:$L,MATCH($B21,'4. Mengen- und Kostenannahmen'!$B:$B,0)),H$1&lt;=INDEX('4. Mengen- und Kostenannahmen'!$M:$M,MATCH($B21,'4. Mengen- und Kostenannahmen'!$B:$B,0))),$E21*(1/(1+INDEX('4. Mengen- und Kostenannahmen'!$M:$M,MATCH($B21,'4. Mengen- und Kostenannahmen'!$B:$B,0))-INDEX('4. Mengen- und Kostenannahmen'!$L:$L,MATCH($B21,'4. Mengen- und Kostenannahmen'!$B:$B,0)))),
IF(AND(RIGHT($A21,1)*1=4,H$1=INDEX('4. Mengen- und Kostenannahmen'!$H:$H,MATCH($B21,'4. Mengen- und Kostenannahmen'!$B:$B,0))),$E21,
IF(AND(RIGHT($A21,1)*1=5,H$1&lt;&gt;2026),$E21,""))))))))</f>
        <v>2486571.429</v>
      </c>
      <c r="I21" s="233">
        <f t="array" ref="I21">IF(RIGHT($A21,1)*1=0,"",
IF(AND(RIGHT($A21,1)*1=1,OR(I$1=2026,I$1=2027)),$E21/2,
IF(AND(RIGHT($A21,1)*1=2,OR(I$1=2028,I$1=2029,I$1=2030)),$E21*1/20,IF(AND(RIGHT($A21,1)*1=2,OR(I$1=2031,I$1=2032,I$1=2033,I$1=2034,I$1=2035,I$1=2036,I$1=2037)),$E21*1/10,IF(AND(RIGHT($A21,1)*1=2,OR(I$1=2038,I$1=2039,I$1=2040)),$E21*1/20,
IF(AND(RIGHT($A21,1)*1=3,I$1&gt;=INDEX('4. Mengen- und Kostenannahmen'!$L:$L,MATCH($B21,'4. Mengen- und Kostenannahmen'!$B:$B,0)),I$1&lt;=INDEX('4. Mengen- und Kostenannahmen'!$M:$M,MATCH($B21,'4. Mengen- und Kostenannahmen'!$B:$B,0))),$E21*(1/(1+INDEX('4. Mengen- und Kostenannahmen'!$M:$M,MATCH($B21,'4. Mengen- und Kostenannahmen'!$B:$B,0))-INDEX('4. Mengen- und Kostenannahmen'!$L:$L,MATCH($B21,'4. Mengen- und Kostenannahmen'!$B:$B,0)))),
IF(AND(RIGHT($A21,1)*1=4,I$1=INDEX('4. Mengen- und Kostenannahmen'!$H:$H,MATCH($B21,'4. Mengen- und Kostenannahmen'!$B:$B,0))),$E21,
IF(AND(RIGHT($A21,1)*1=5,I$1&lt;&gt;2026),$E21,""))))))))</f>
        <v>2486571.429</v>
      </c>
      <c r="J21" s="233">
        <f t="array" ref="J21">IF(RIGHT($A21,1)*1=0,"",
IF(AND(RIGHT($A21,1)*1=1,OR(J$1=2026,J$1=2027)),$E21/2,
IF(AND(RIGHT($A21,1)*1=2,OR(J$1=2028,J$1=2029,J$1=2030)),$E21*1/20,IF(AND(RIGHT($A21,1)*1=2,OR(J$1=2031,J$1=2032,J$1=2033,J$1=2034,J$1=2035,J$1=2036,J$1=2037)),$E21*1/10,IF(AND(RIGHT($A21,1)*1=2,OR(J$1=2038,J$1=2039,J$1=2040)),$E21*1/20,
IF(AND(RIGHT($A21,1)*1=3,J$1&gt;=INDEX('4. Mengen- und Kostenannahmen'!$L:$L,MATCH($B21,'4. Mengen- und Kostenannahmen'!$B:$B,0)),J$1&lt;=INDEX('4. Mengen- und Kostenannahmen'!$M:$M,MATCH($B21,'4. Mengen- und Kostenannahmen'!$B:$B,0))),$E21*(1/(1+INDEX('4. Mengen- und Kostenannahmen'!$M:$M,MATCH($B21,'4. Mengen- und Kostenannahmen'!$B:$B,0))-INDEX('4. Mengen- und Kostenannahmen'!$L:$L,MATCH($B21,'4. Mengen- und Kostenannahmen'!$B:$B,0)))),
IF(AND(RIGHT($A21,1)*1=4,J$1=INDEX('4. Mengen- und Kostenannahmen'!$H:$H,MATCH($B21,'4. Mengen- und Kostenannahmen'!$B:$B,0))),$E21,
IF(AND(RIGHT($A21,1)*1=5,J$1&lt;&gt;2026),$E21,""))))))))</f>
        <v>2486571.429</v>
      </c>
      <c r="K21" s="233">
        <f t="array" ref="K21">IF(RIGHT($A21,1)*1=0,"",
IF(AND(RIGHT($A21,1)*1=1,OR(K$1=2026,K$1=2027)),$E21/2,
IF(AND(RIGHT($A21,1)*1=2,OR(K$1=2028,K$1=2029,K$1=2030)),$E21*1/20,IF(AND(RIGHT($A21,1)*1=2,OR(K$1=2031,K$1=2032,K$1=2033,K$1=2034,K$1=2035,K$1=2036,K$1=2037)),$E21*1/10,IF(AND(RIGHT($A21,1)*1=2,OR(K$1=2038,K$1=2039,K$1=2040)),$E21*1/20,
IF(AND(RIGHT($A21,1)*1=3,K$1&gt;=INDEX('4. Mengen- und Kostenannahmen'!$L:$L,MATCH($B21,'4. Mengen- und Kostenannahmen'!$B:$B,0)),K$1&lt;=INDEX('4. Mengen- und Kostenannahmen'!$M:$M,MATCH($B21,'4. Mengen- und Kostenannahmen'!$B:$B,0))),$E21*(1/(1+INDEX('4. Mengen- und Kostenannahmen'!$M:$M,MATCH($B21,'4. Mengen- und Kostenannahmen'!$B:$B,0))-INDEX('4. Mengen- und Kostenannahmen'!$L:$L,MATCH($B21,'4. Mengen- und Kostenannahmen'!$B:$B,0)))),
IF(AND(RIGHT($A21,1)*1=4,K$1=INDEX('4. Mengen- und Kostenannahmen'!$H:$H,MATCH($B21,'4. Mengen- und Kostenannahmen'!$B:$B,0))),$E21,
IF(AND(RIGHT($A21,1)*1=5,K$1&lt;&gt;2026),$E21,""))))))))</f>
        <v>2486571.429</v>
      </c>
      <c r="L21" s="233">
        <f t="array" ref="L21">IF(RIGHT($A21,1)*1=0,"",
IF(AND(RIGHT($A21,1)*1=1,OR(L$1=2026,L$1=2027)),$E21/2,
IF(AND(RIGHT($A21,1)*1=2,OR(L$1=2028,L$1=2029,L$1=2030)),$E21*1/20,IF(AND(RIGHT($A21,1)*1=2,OR(L$1=2031,L$1=2032,L$1=2033,L$1=2034,L$1=2035,L$1=2036,L$1=2037)),$E21*1/10,IF(AND(RIGHT($A21,1)*1=2,OR(L$1=2038,L$1=2039,L$1=2040)),$E21*1/20,
IF(AND(RIGHT($A21,1)*1=3,L$1&gt;=INDEX('4. Mengen- und Kostenannahmen'!$L:$L,MATCH($B21,'4. Mengen- und Kostenannahmen'!$B:$B,0)),L$1&lt;=INDEX('4. Mengen- und Kostenannahmen'!$M:$M,MATCH($B21,'4. Mengen- und Kostenannahmen'!$B:$B,0))),$E21*(1/(1+INDEX('4. Mengen- und Kostenannahmen'!$M:$M,MATCH($B21,'4. Mengen- und Kostenannahmen'!$B:$B,0))-INDEX('4. Mengen- und Kostenannahmen'!$L:$L,MATCH($B21,'4. Mengen- und Kostenannahmen'!$B:$B,0)))),
IF(AND(RIGHT($A21,1)*1=4,L$1=INDEX('4. Mengen- und Kostenannahmen'!$H:$H,MATCH($B21,'4. Mengen- und Kostenannahmen'!$B:$B,0))),$E21,
IF(AND(RIGHT($A21,1)*1=5,L$1&lt;&gt;2026),$E21,""))))))))</f>
        <v>2486571.429</v>
      </c>
      <c r="M21" s="233">
        <f t="array" ref="M21">IF(RIGHT($A21,1)*1=0,"",
IF(AND(RIGHT($A21,1)*1=1,OR(M$1=2026,M$1=2027)),$E21/2,
IF(AND(RIGHT($A21,1)*1=2,OR(M$1=2028,M$1=2029,M$1=2030)),$E21*1/20,IF(AND(RIGHT($A21,1)*1=2,OR(M$1=2031,M$1=2032,M$1=2033,M$1=2034,M$1=2035,M$1=2036,M$1=2037)),$E21*1/10,IF(AND(RIGHT($A21,1)*1=2,OR(M$1=2038,M$1=2039,M$1=2040)),$E21*1/20,
IF(AND(RIGHT($A21,1)*1=3,M$1&gt;=INDEX('4. Mengen- und Kostenannahmen'!$L:$L,MATCH($B21,'4. Mengen- und Kostenannahmen'!$B:$B,0)),M$1&lt;=INDEX('4. Mengen- und Kostenannahmen'!$M:$M,MATCH($B21,'4. Mengen- und Kostenannahmen'!$B:$B,0))),$E21*(1/(1+INDEX('4. Mengen- und Kostenannahmen'!$M:$M,MATCH($B21,'4. Mengen- und Kostenannahmen'!$B:$B,0))-INDEX('4. Mengen- und Kostenannahmen'!$L:$L,MATCH($B21,'4. Mengen- und Kostenannahmen'!$B:$B,0)))),
IF(AND(RIGHT($A21,1)*1=4,M$1=INDEX('4. Mengen- und Kostenannahmen'!$H:$H,MATCH($B21,'4. Mengen- und Kostenannahmen'!$B:$B,0))),$E21,
IF(AND(RIGHT($A21,1)*1=5,M$1&lt;&gt;2026),$E21,""))))))))</f>
        <v>2486571.429</v>
      </c>
      <c r="N21" s="233">
        <f t="array" ref="N21">IF(RIGHT($A21,1)*1=0,"",
IF(AND(RIGHT($A21,1)*1=1,OR(N$1=2026,N$1=2027)),$E21/2,
IF(AND(RIGHT($A21,1)*1=2,OR(N$1=2028,N$1=2029,N$1=2030)),$E21*1/20,IF(AND(RIGHT($A21,1)*1=2,OR(N$1=2031,N$1=2032,N$1=2033,N$1=2034,N$1=2035,N$1=2036,N$1=2037)),$E21*1/10,IF(AND(RIGHT($A21,1)*1=2,OR(N$1=2038,N$1=2039,N$1=2040)),$E21*1/20,
IF(AND(RIGHT($A21,1)*1=3,N$1&gt;=INDEX('4. Mengen- und Kostenannahmen'!$L:$L,MATCH($B21,'4. Mengen- und Kostenannahmen'!$B:$B,0)),N$1&lt;=INDEX('4. Mengen- und Kostenannahmen'!$M:$M,MATCH($B21,'4. Mengen- und Kostenannahmen'!$B:$B,0))),$E21*(1/(1+INDEX('4. Mengen- und Kostenannahmen'!$M:$M,MATCH($B21,'4. Mengen- und Kostenannahmen'!$B:$B,0))-INDEX('4. Mengen- und Kostenannahmen'!$L:$L,MATCH($B21,'4. Mengen- und Kostenannahmen'!$B:$B,0)))),
IF(AND(RIGHT($A21,1)*1=4,N$1=INDEX('4. Mengen- und Kostenannahmen'!$H:$H,MATCH($B21,'4. Mengen- und Kostenannahmen'!$B:$B,0))),$E21,
IF(AND(RIGHT($A21,1)*1=5,N$1&lt;&gt;2026),$E21,""))))))))</f>
        <v>2486571.429</v>
      </c>
      <c r="O21" s="233">
        <f t="array" ref="O21">IF(RIGHT($A21,1)*1=0,"",
IF(AND(RIGHT($A21,1)*1=1,OR(O$1=2026,O$1=2027)),$E21/2,
IF(AND(RIGHT($A21,1)*1=2,OR(O$1=2028,O$1=2029,O$1=2030)),$E21*1/20,IF(AND(RIGHT($A21,1)*1=2,OR(O$1=2031,O$1=2032,O$1=2033,O$1=2034,O$1=2035,O$1=2036,O$1=2037)),$E21*1/10,IF(AND(RIGHT($A21,1)*1=2,OR(O$1=2038,O$1=2039,O$1=2040)),$E21*1/20,
IF(AND(RIGHT($A21,1)*1=3,O$1&gt;=INDEX('4. Mengen- und Kostenannahmen'!$L:$L,MATCH($B21,'4. Mengen- und Kostenannahmen'!$B:$B,0)),O$1&lt;=INDEX('4. Mengen- und Kostenannahmen'!$M:$M,MATCH($B21,'4. Mengen- und Kostenannahmen'!$B:$B,0))),$E21*(1/(1+INDEX('4. Mengen- und Kostenannahmen'!$M:$M,MATCH($B21,'4. Mengen- und Kostenannahmen'!$B:$B,0))-INDEX('4. Mengen- und Kostenannahmen'!$L:$L,MATCH($B21,'4. Mengen- und Kostenannahmen'!$B:$B,0)))),
IF(AND(RIGHT($A21,1)*1=4,O$1=INDEX('4. Mengen- und Kostenannahmen'!$H:$H,MATCH($B21,'4. Mengen- und Kostenannahmen'!$B:$B,0))),$E21,
IF(AND(RIGHT($A21,1)*1=5,O$1&lt;&gt;2026),$E21,""))))))))</f>
        <v>2486571.429</v>
      </c>
      <c r="P21" s="233">
        <f t="array" ref="P21">IF(RIGHT($A21,1)*1=0,"",
IF(AND(RIGHT($A21,1)*1=1,OR(P$1=2026,P$1=2027)),$E21/2,
IF(AND(RIGHT($A21,1)*1=2,OR(P$1=2028,P$1=2029,P$1=2030)),$E21*1/20,IF(AND(RIGHT($A21,1)*1=2,OR(P$1=2031,P$1=2032,P$1=2033,P$1=2034,P$1=2035,P$1=2036,P$1=2037)),$E21*1/10,IF(AND(RIGHT($A21,1)*1=2,OR(P$1=2038,P$1=2039,P$1=2040)),$E21*1/20,
IF(AND(RIGHT($A21,1)*1=3,P$1&gt;=INDEX('4. Mengen- und Kostenannahmen'!$L:$L,MATCH($B21,'4. Mengen- und Kostenannahmen'!$B:$B,0)),P$1&lt;=INDEX('4. Mengen- und Kostenannahmen'!$M:$M,MATCH($B21,'4. Mengen- und Kostenannahmen'!$B:$B,0))),$E21*(1/(1+INDEX('4. Mengen- und Kostenannahmen'!$M:$M,MATCH($B21,'4. Mengen- und Kostenannahmen'!$B:$B,0))-INDEX('4. Mengen- und Kostenannahmen'!$L:$L,MATCH($B21,'4. Mengen- und Kostenannahmen'!$B:$B,0)))),
IF(AND(RIGHT($A21,1)*1=4,P$1=INDEX('4. Mengen- und Kostenannahmen'!$H:$H,MATCH($B21,'4. Mengen- und Kostenannahmen'!$B:$B,0))),$E21,
IF(AND(RIGHT($A21,1)*1=5,P$1&lt;&gt;2026),$E21,""))))))))</f>
        <v>2486571.429</v>
      </c>
      <c r="Q21" s="233">
        <f t="array" ref="Q21">IF(RIGHT($A21,1)*1=0,"",
IF(AND(RIGHT($A21,1)*1=1,OR(Q$1=2026,Q$1=2027)),$E21/2,
IF(AND(RIGHT($A21,1)*1=2,OR(Q$1=2028,Q$1=2029,Q$1=2030)),$E21*1/20,IF(AND(RIGHT($A21,1)*1=2,OR(Q$1=2031,Q$1=2032,Q$1=2033,Q$1=2034,Q$1=2035,Q$1=2036,Q$1=2037)),$E21*1/10,IF(AND(RIGHT($A21,1)*1=2,OR(Q$1=2038,Q$1=2039,Q$1=2040)),$E21*1/20,
IF(AND(RIGHT($A21,1)*1=3,Q$1&gt;=INDEX('4. Mengen- und Kostenannahmen'!$L:$L,MATCH($B21,'4. Mengen- und Kostenannahmen'!$B:$B,0)),Q$1&lt;=INDEX('4. Mengen- und Kostenannahmen'!$M:$M,MATCH($B21,'4. Mengen- und Kostenannahmen'!$B:$B,0))),$E21*(1/(1+INDEX('4. Mengen- und Kostenannahmen'!$M:$M,MATCH($B21,'4. Mengen- und Kostenannahmen'!$B:$B,0))-INDEX('4. Mengen- und Kostenannahmen'!$L:$L,MATCH($B21,'4. Mengen- und Kostenannahmen'!$B:$B,0)))),
IF(AND(RIGHT($A21,1)*1=4,Q$1=INDEX('4. Mengen- und Kostenannahmen'!$H:$H,MATCH($B21,'4. Mengen- und Kostenannahmen'!$B:$B,0))),$E21,
IF(AND(RIGHT($A21,1)*1=5,Q$1&lt;&gt;2026),$E21,""))))))))</f>
        <v>2486571.429</v>
      </c>
      <c r="R21" s="233">
        <f t="array" ref="R21">IF(RIGHT($A21,1)*1=0,"",
IF(AND(RIGHT($A21,1)*1=1,OR(R$1=2026,R$1=2027)),$E21/2,
IF(AND(RIGHT($A21,1)*1=2,OR(R$1=2028,R$1=2029,R$1=2030)),$E21*1/20,IF(AND(RIGHT($A21,1)*1=2,OR(R$1=2031,R$1=2032,R$1=2033,R$1=2034,R$1=2035,R$1=2036,R$1=2037)),$E21*1/10,IF(AND(RIGHT($A21,1)*1=2,OR(R$1=2038,R$1=2039,R$1=2040)),$E21*1/20,
IF(AND(RIGHT($A21,1)*1=3,R$1&gt;=INDEX('4. Mengen- und Kostenannahmen'!$L:$L,MATCH($B21,'4. Mengen- und Kostenannahmen'!$B:$B,0)),R$1&lt;=INDEX('4. Mengen- und Kostenannahmen'!$M:$M,MATCH($B21,'4. Mengen- und Kostenannahmen'!$B:$B,0))),$E21*(1/(1+INDEX('4. Mengen- und Kostenannahmen'!$M:$M,MATCH($B21,'4. Mengen- und Kostenannahmen'!$B:$B,0))-INDEX('4. Mengen- und Kostenannahmen'!$L:$L,MATCH($B21,'4. Mengen- und Kostenannahmen'!$B:$B,0)))),
IF(AND(RIGHT($A21,1)*1=4,R$1=INDEX('4. Mengen- und Kostenannahmen'!$H:$H,MATCH($B21,'4. Mengen- und Kostenannahmen'!$B:$B,0))),$E21,
IF(AND(RIGHT($A21,1)*1=5,R$1&lt;&gt;2026),$E21,""))))))))</f>
        <v>2486571.429</v>
      </c>
      <c r="S21" s="233">
        <f t="array" ref="S21">IF(RIGHT($A21,1)*1=0,"",
IF(AND(RIGHT($A21,1)*1=1,OR(S$1=2026,S$1=2027)),$E21/2,
IF(AND(RIGHT($A21,1)*1=2,OR(S$1=2028,S$1=2029,S$1=2030)),$E21*1/20,IF(AND(RIGHT($A21,1)*1=2,OR(S$1=2031,S$1=2032,S$1=2033,S$1=2034,S$1=2035,S$1=2036,S$1=2037)),$E21*1/10,IF(AND(RIGHT($A21,1)*1=2,OR(S$1=2038,S$1=2039,S$1=2040)),$E21*1/20,
IF(AND(RIGHT($A21,1)*1=3,S$1&gt;=INDEX('4. Mengen- und Kostenannahmen'!$L:$L,MATCH($B21,'4. Mengen- und Kostenannahmen'!$B:$B,0)),S$1&lt;=INDEX('4. Mengen- und Kostenannahmen'!$M:$M,MATCH($B21,'4. Mengen- und Kostenannahmen'!$B:$B,0))),$E21*(1/(1+INDEX('4. Mengen- und Kostenannahmen'!$M:$M,MATCH($B21,'4. Mengen- und Kostenannahmen'!$B:$B,0))-INDEX('4. Mengen- und Kostenannahmen'!$L:$L,MATCH($B21,'4. Mengen- und Kostenannahmen'!$B:$B,0)))),
IF(AND(RIGHT($A21,1)*1=4,S$1=INDEX('4. Mengen- und Kostenannahmen'!$H:$H,MATCH($B21,'4. Mengen- und Kostenannahmen'!$B:$B,0))),$E21,
IF(AND(RIGHT($A21,1)*1=5,S$1&lt;&gt;2026),$E21,""))))))))</f>
        <v>2486571.429</v>
      </c>
      <c r="T21" s="233">
        <f t="array" ref="T21">IF(RIGHT($A21,1)*1=0,"",
IF(AND(RIGHT($A21,1)*1=1,OR(T$1=2026,T$1=2027)),$E21/2,
IF(AND(RIGHT($A21,1)*1=2,OR(T$1=2028,T$1=2029,T$1=2030)),$E21*1/20,IF(AND(RIGHT($A21,1)*1=2,OR(T$1=2031,T$1=2032,T$1=2033,T$1=2034,T$1=2035,T$1=2036,T$1=2037)),$E21*1/10,IF(AND(RIGHT($A21,1)*1=2,OR(T$1=2038,T$1=2039,T$1=2040)),$E21*1/20,
IF(AND(RIGHT($A21,1)*1=3,T$1&gt;=INDEX('4. Mengen- und Kostenannahmen'!$L:$L,MATCH($B21,'4. Mengen- und Kostenannahmen'!$B:$B,0)),T$1&lt;=INDEX('4. Mengen- und Kostenannahmen'!$M:$M,MATCH($B21,'4. Mengen- und Kostenannahmen'!$B:$B,0))),$E21*(1/(1+INDEX('4. Mengen- und Kostenannahmen'!$M:$M,MATCH($B21,'4. Mengen- und Kostenannahmen'!$B:$B,0))-INDEX('4. Mengen- und Kostenannahmen'!$L:$L,MATCH($B21,'4. Mengen- und Kostenannahmen'!$B:$B,0)))),
IF(AND(RIGHT($A21,1)*1=4,T$1=INDEX('4. Mengen- und Kostenannahmen'!$H:$H,MATCH($B21,'4. Mengen- und Kostenannahmen'!$B:$B,0))),$E21,
IF(AND(RIGHT($A21,1)*1=5,T$1&lt;&gt;2026),$E21,""))))))))</f>
        <v>2486571.429</v>
      </c>
    </row>
    <row r="22" ht="12.75" customHeight="1">
      <c r="A22" s="230" t="str">
        <f t="array" ref="A22">INDEX('4. Mengen- und Kostenannahmen'!$A:$A,MATCH(B22,'4. Mengen- und Kostenannahmen'!B:B,0))</f>
        <v>21.2</v>
      </c>
      <c r="B22" s="231">
        <f>'4. Mengen- und Kostenannahmen'!B23</f>
        <v>21</v>
      </c>
      <c r="C22" s="231" t="str">
        <f t="array" ref="C22">IF(RIGHT($A22,1)*1&lt;&gt;0,INDEX('4. Mengen- und Kostenannahmen'!D:D,MATCH($B22,'4. Mengen- und Kostenannahmen'!$B:$B,0)),"")</f>
        <v>Klimawirksame Grünflächen bauen</v>
      </c>
      <c r="D22" s="231" t="str">
        <f t="array" ref="D22">IF(RIGHT($A22,1)*1&lt;&gt;0,INDEX('4. Mengen- und Kostenannahmen'!E:E,MATCH($B22,'4. Mengen- und Kostenannahmen'!$B:$B,0)),"")</f>
        <v>Grünflächen planen</v>
      </c>
      <c r="E22" s="232">
        <f t="array" ref="E22">IF(C22&lt;&gt;"",INDEX('4. Mengen- und Kostenannahmen'!X:X,MATCH($B22,'4. Mengen- und Kostenannahmen'!B:B,0))*INDEX('4. Mengen- und Kostenannahmen'!AC:AC,MATCH($B22,'4. Mengen- und Kostenannahmen'!B:B,0)),"")</f>
        <v>22500000</v>
      </c>
      <c r="F22" s="233" t="str">
        <f t="array" ref="F22">IF(RIGHT($A22,1)*1=0,"",
IF(AND(RIGHT($A22,1)*1=1,OR(F$1=2026,F$1=2027)),$E22/2,
IF(AND(RIGHT($A22,1)*1=2,OR(F$1=2028,F$1=2029,F$1=2030)),$E22*1/20,IF(AND(RIGHT($A22,1)*1=2,OR(F$1=2031,F$1=2032,F$1=2033,F$1=2034,F$1=2035,F$1=2036,F$1=2037)),$E22*1/10,IF(AND(RIGHT($A22,1)*1=2,OR(F$1=2038,F$1=2039,F$1=2040)),$E22*1/20,
IF(AND(RIGHT($A22,1)*1=3,F$1&gt;=INDEX('4. Mengen- und Kostenannahmen'!$L:$L,MATCH($B22,'4. Mengen- und Kostenannahmen'!$B:$B,0)),F$1&lt;=INDEX('4. Mengen- und Kostenannahmen'!$M:$M,MATCH($B22,'4. Mengen- und Kostenannahmen'!$B:$B,0))),$E22*(1/(1+INDEX('4. Mengen- und Kostenannahmen'!$M:$M,MATCH($B22,'4. Mengen- und Kostenannahmen'!$B:$B,0))-INDEX('4. Mengen- und Kostenannahmen'!$L:$L,MATCH($B22,'4. Mengen- und Kostenannahmen'!$B:$B,0)))),
IF(AND(RIGHT($A22,1)*1=4,F$1=INDEX('4. Mengen- und Kostenannahmen'!$H:$H,MATCH($B22,'4. Mengen- und Kostenannahmen'!$B:$B,0))),$E22,
IF(AND(RIGHT($A22,1)*1=5,F$1&lt;&gt;2026),$E22,""))))))))</f>
        <v/>
      </c>
      <c r="G22" s="233" t="str">
        <f t="array" ref="G22">IF(RIGHT($A22,1)*1=0,"",
IF(AND(RIGHT($A22,1)*1=1,OR(G$1=2026,G$1=2027)),$E22/2,
IF(AND(RIGHT($A22,1)*1=2,OR(G$1=2028,G$1=2029,G$1=2030)),$E22*1/20,IF(AND(RIGHT($A22,1)*1=2,OR(G$1=2031,G$1=2032,G$1=2033,G$1=2034,G$1=2035,G$1=2036,G$1=2037)),$E22*1/10,IF(AND(RIGHT($A22,1)*1=2,OR(G$1=2038,G$1=2039,G$1=2040)),$E22*1/20,
IF(AND(RIGHT($A22,1)*1=3,G$1&gt;=INDEX('4. Mengen- und Kostenannahmen'!$L:$L,MATCH($B22,'4. Mengen- und Kostenannahmen'!$B:$B,0)),G$1&lt;=INDEX('4. Mengen- und Kostenannahmen'!$M:$M,MATCH($B22,'4. Mengen- und Kostenannahmen'!$B:$B,0))),$E22*(1/(1+INDEX('4. Mengen- und Kostenannahmen'!$M:$M,MATCH($B22,'4. Mengen- und Kostenannahmen'!$B:$B,0))-INDEX('4. Mengen- und Kostenannahmen'!$L:$L,MATCH($B22,'4. Mengen- und Kostenannahmen'!$B:$B,0)))),
IF(AND(RIGHT($A22,1)*1=4,G$1=INDEX('4. Mengen- und Kostenannahmen'!$H:$H,MATCH($B22,'4. Mengen- und Kostenannahmen'!$B:$B,0))),$E22,
IF(AND(RIGHT($A22,1)*1=5,G$1&lt;&gt;2026),$E22,""))))))))</f>
        <v/>
      </c>
      <c r="H22" s="233">
        <f t="array" ref="H22">IF(RIGHT($A22,1)*1=0,"",
IF(AND(RIGHT($A22,1)*1=1,OR(H$1=2026,H$1=2027)),$E22/2,
IF(AND(RIGHT($A22,1)*1=2,OR(H$1=2028,H$1=2029,H$1=2030)),$E22*1/20,IF(AND(RIGHT($A22,1)*1=2,OR(H$1=2031,H$1=2032,H$1=2033,H$1=2034,H$1=2035,H$1=2036,H$1=2037)),$E22*1/10,IF(AND(RIGHT($A22,1)*1=2,OR(H$1=2038,H$1=2039,H$1=2040)),$E22*1/20,
IF(AND(RIGHT($A22,1)*1=3,H$1&gt;=INDEX('4. Mengen- und Kostenannahmen'!$L:$L,MATCH($B22,'4. Mengen- und Kostenannahmen'!$B:$B,0)),H$1&lt;=INDEX('4. Mengen- und Kostenannahmen'!$M:$M,MATCH($B22,'4. Mengen- und Kostenannahmen'!$B:$B,0))),$E22*(1/(1+INDEX('4. Mengen- und Kostenannahmen'!$M:$M,MATCH($B22,'4. Mengen- und Kostenannahmen'!$B:$B,0))-INDEX('4. Mengen- und Kostenannahmen'!$L:$L,MATCH($B22,'4. Mengen- und Kostenannahmen'!$B:$B,0)))),
IF(AND(RIGHT($A22,1)*1=4,H$1=INDEX('4. Mengen- und Kostenannahmen'!$H:$H,MATCH($B22,'4. Mengen- und Kostenannahmen'!$B:$B,0))),$E22,
IF(AND(RIGHT($A22,1)*1=5,H$1&lt;&gt;2026),$E22,""))))))))</f>
        <v>1125000</v>
      </c>
      <c r="I22" s="233">
        <f t="array" ref="I22">IF(RIGHT($A22,1)*1=0,"",
IF(AND(RIGHT($A22,1)*1=1,OR(I$1=2026,I$1=2027)),$E22/2,
IF(AND(RIGHT($A22,1)*1=2,OR(I$1=2028,I$1=2029,I$1=2030)),$E22*1/20,IF(AND(RIGHT($A22,1)*1=2,OR(I$1=2031,I$1=2032,I$1=2033,I$1=2034,I$1=2035,I$1=2036,I$1=2037)),$E22*1/10,IF(AND(RIGHT($A22,1)*1=2,OR(I$1=2038,I$1=2039,I$1=2040)),$E22*1/20,
IF(AND(RIGHT($A22,1)*1=3,I$1&gt;=INDEX('4. Mengen- und Kostenannahmen'!$L:$L,MATCH($B22,'4. Mengen- und Kostenannahmen'!$B:$B,0)),I$1&lt;=INDEX('4. Mengen- und Kostenannahmen'!$M:$M,MATCH($B22,'4. Mengen- und Kostenannahmen'!$B:$B,0))),$E22*(1/(1+INDEX('4. Mengen- und Kostenannahmen'!$M:$M,MATCH($B22,'4. Mengen- und Kostenannahmen'!$B:$B,0))-INDEX('4. Mengen- und Kostenannahmen'!$L:$L,MATCH($B22,'4. Mengen- und Kostenannahmen'!$B:$B,0)))),
IF(AND(RIGHT($A22,1)*1=4,I$1=INDEX('4. Mengen- und Kostenannahmen'!$H:$H,MATCH($B22,'4. Mengen- und Kostenannahmen'!$B:$B,0))),$E22,
IF(AND(RIGHT($A22,1)*1=5,I$1&lt;&gt;2026),$E22,""))))))))</f>
        <v>1125000</v>
      </c>
      <c r="J22" s="233">
        <f t="array" ref="J22">IF(RIGHT($A22,1)*1=0,"",
IF(AND(RIGHT($A22,1)*1=1,OR(J$1=2026,J$1=2027)),$E22/2,
IF(AND(RIGHT($A22,1)*1=2,OR(J$1=2028,J$1=2029,J$1=2030)),$E22*1/20,IF(AND(RIGHT($A22,1)*1=2,OR(J$1=2031,J$1=2032,J$1=2033,J$1=2034,J$1=2035,J$1=2036,J$1=2037)),$E22*1/10,IF(AND(RIGHT($A22,1)*1=2,OR(J$1=2038,J$1=2039,J$1=2040)),$E22*1/20,
IF(AND(RIGHT($A22,1)*1=3,J$1&gt;=INDEX('4. Mengen- und Kostenannahmen'!$L:$L,MATCH($B22,'4. Mengen- und Kostenannahmen'!$B:$B,0)),J$1&lt;=INDEX('4. Mengen- und Kostenannahmen'!$M:$M,MATCH($B22,'4. Mengen- und Kostenannahmen'!$B:$B,0))),$E22*(1/(1+INDEX('4. Mengen- und Kostenannahmen'!$M:$M,MATCH($B22,'4. Mengen- und Kostenannahmen'!$B:$B,0))-INDEX('4. Mengen- und Kostenannahmen'!$L:$L,MATCH($B22,'4. Mengen- und Kostenannahmen'!$B:$B,0)))),
IF(AND(RIGHT($A22,1)*1=4,J$1=INDEX('4. Mengen- und Kostenannahmen'!$H:$H,MATCH($B22,'4. Mengen- und Kostenannahmen'!$B:$B,0))),$E22,
IF(AND(RIGHT($A22,1)*1=5,J$1&lt;&gt;2026),$E22,""))))))))</f>
        <v>1125000</v>
      </c>
      <c r="K22" s="233">
        <f t="array" ref="K22">IF(RIGHT($A22,1)*1=0,"",
IF(AND(RIGHT($A22,1)*1=1,OR(K$1=2026,K$1=2027)),$E22/2,
IF(AND(RIGHT($A22,1)*1=2,OR(K$1=2028,K$1=2029,K$1=2030)),$E22*1/20,IF(AND(RIGHT($A22,1)*1=2,OR(K$1=2031,K$1=2032,K$1=2033,K$1=2034,K$1=2035,K$1=2036,K$1=2037)),$E22*1/10,IF(AND(RIGHT($A22,1)*1=2,OR(K$1=2038,K$1=2039,K$1=2040)),$E22*1/20,
IF(AND(RIGHT($A22,1)*1=3,K$1&gt;=INDEX('4. Mengen- und Kostenannahmen'!$L:$L,MATCH($B22,'4. Mengen- und Kostenannahmen'!$B:$B,0)),K$1&lt;=INDEX('4. Mengen- und Kostenannahmen'!$M:$M,MATCH($B22,'4. Mengen- und Kostenannahmen'!$B:$B,0))),$E22*(1/(1+INDEX('4. Mengen- und Kostenannahmen'!$M:$M,MATCH($B22,'4. Mengen- und Kostenannahmen'!$B:$B,0))-INDEX('4. Mengen- und Kostenannahmen'!$L:$L,MATCH($B22,'4. Mengen- und Kostenannahmen'!$B:$B,0)))),
IF(AND(RIGHT($A22,1)*1=4,K$1=INDEX('4. Mengen- und Kostenannahmen'!$H:$H,MATCH($B22,'4. Mengen- und Kostenannahmen'!$B:$B,0))),$E22,
IF(AND(RIGHT($A22,1)*1=5,K$1&lt;&gt;2026),$E22,""))))))))</f>
        <v>2250000</v>
      </c>
      <c r="L22" s="233">
        <f t="array" ref="L22">IF(RIGHT($A22,1)*1=0,"",
IF(AND(RIGHT($A22,1)*1=1,OR(L$1=2026,L$1=2027)),$E22/2,
IF(AND(RIGHT($A22,1)*1=2,OR(L$1=2028,L$1=2029,L$1=2030)),$E22*1/20,IF(AND(RIGHT($A22,1)*1=2,OR(L$1=2031,L$1=2032,L$1=2033,L$1=2034,L$1=2035,L$1=2036,L$1=2037)),$E22*1/10,IF(AND(RIGHT($A22,1)*1=2,OR(L$1=2038,L$1=2039,L$1=2040)),$E22*1/20,
IF(AND(RIGHT($A22,1)*1=3,L$1&gt;=INDEX('4. Mengen- und Kostenannahmen'!$L:$L,MATCH($B22,'4. Mengen- und Kostenannahmen'!$B:$B,0)),L$1&lt;=INDEX('4. Mengen- und Kostenannahmen'!$M:$M,MATCH($B22,'4. Mengen- und Kostenannahmen'!$B:$B,0))),$E22*(1/(1+INDEX('4. Mengen- und Kostenannahmen'!$M:$M,MATCH($B22,'4. Mengen- und Kostenannahmen'!$B:$B,0))-INDEX('4. Mengen- und Kostenannahmen'!$L:$L,MATCH($B22,'4. Mengen- und Kostenannahmen'!$B:$B,0)))),
IF(AND(RIGHT($A22,1)*1=4,L$1=INDEX('4. Mengen- und Kostenannahmen'!$H:$H,MATCH($B22,'4. Mengen- und Kostenannahmen'!$B:$B,0))),$E22,
IF(AND(RIGHT($A22,1)*1=5,L$1&lt;&gt;2026),$E22,""))))))))</f>
        <v>2250000</v>
      </c>
      <c r="M22" s="233">
        <f t="array" ref="M22">IF(RIGHT($A22,1)*1=0,"",
IF(AND(RIGHT($A22,1)*1=1,OR(M$1=2026,M$1=2027)),$E22/2,
IF(AND(RIGHT($A22,1)*1=2,OR(M$1=2028,M$1=2029,M$1=2030)),$E22*1/20,IF(AND(RIGHT($A22,1)*1=2,OR(M$1=2031,M$1=2032,M$1=2033,M$1=2034,M$1=2035,M$1=2036,M$1=2037)),$E22*1/10,IF(AND(RIGHT($A22,1)*1=2,OR(M$1=2038,M$1=2039,M$1=2040)),$E22*1/20,
IF(AND(RIGHT($A22,1)*1=3,M$1&gt;=INDEX('4. Mengen- und Kostenannahmen'!$L:$L,MATCH($B22,'4. Mengen- und Kostenannahmen'!$B:$B,0)),M$1&lt;=INDEX('4. Mengen- und Kostenannahmen'!$M:$M,MATCH($B22,'4. Mengen- und Kostenannahmen'!$B:$B,0))),$E22*(1/(1+INDEX('4. Mengen- und Kostenannahmen'!$M:$M,MATCH($B22,'4. Mengen- und Kostenannahmen'!$B:$B,0))-INDEX('4. Mengen- und Kostenannahmen'!$L:$L,MATCH($B22,'4. Mengen- und Kostenannahmen'!$B:$B,0)))),
IF(AND(RIGHT($A22,1)*1=4,M$1=INDEX('4. Mengen- und Kostenannahmen'!$H:$H,MATCH($B22,'4. Mengen- und Kostenannahmen'!$B:$B,0))),$E22,
IF(AND(RIGHT($A22,1)*1=5,M$1&lt;&gt;2026),$E22,""))))))))</f>
        <v>2250000</v>
      </c>
      <c r="N22" s="233">
        <f t="array" ref="N22">IF(RIGHT($A22,1)*1=0,"",
IF(AND(RIGHT($A22,1)*1=1,OR(N$1=2026,N$1=2027)),$E22/2,
IF(AND(RIGHT($A22,1)*1=2,OR(N$1=2028,N$1=2029,N$1=2030)),$E22*1/20,IF(AND(RIGHT($A22,1)*1=2,OR(N$1=2031,N$1=2032,N$1=2033,N$1=2034,N$1=2035,N$1=2036,N$1=2037)),$E22*1/10,IF(AND(RIGHT($A22,1)*1=2,OR(N$1=2038,N$1=2039,N$1=2040)),$E22*1/20,
IF(AND(RIGHT($A22,1)*1=3,N$1&gt;=INDEX('4. Mengen- und Kostenannahmen'!$L:$L,MATCH($B22,'4. Mengen- und Kostenannahmen'!$B:$B,0)),N$1&lt;=INDEX('4. Mengen- und Kostenannahmen'!$M:$M,MATCH($B22,'4. Mengen- und Kostenannahmen'!$B:$B,0))),$E22*(1/(1+INDEX('4. Mengen- und Kostenannahmen'!$M:$M,MATCH($B22,'4. Mengen- und Kostenannahmen'!$B:$B,0))-INDEX('4. Mengen- und Kostenannahmen'!$L:$L,MATCH($B22,'4. Mengen- und Kostenannahmen'!$B:$B,0)))),
IF(AND(RIGHT($A22,1)*1=4,N$1=INDEX('4. Mengen- und Kostenannahmen'!$H:$H,MATCH($B22,'4. Mengen- und Kostenannahmen'!$B:$B,0))),$E22,
IF(AND(RIGHT($A22,1)*1=5,N$1&lt;&gt;2026),$E22,""))))))))</f>
        <v>2250000</v>
      </c>
      <c r="O22" s="233">
        <f t="array" ref="O22">IF(RIGHT($A22,1)*1=0,"",
IF(AND(RIGHT($A22,1)*1=1,OR(O$1=2026,O$1=2027)),$E22/2,
IF(AND(RIGHT($A22,1)*1=2,OR(O$1=2028,O$1=2029,O$1=2030)),$E22*1/20,IF(AND(RIGHT($A22,1)*1=2,OR(O$1=2031,O$1=2032,O$1=2033,O$1=2034,O$1=2035,O$1=2036,O$1=2037)),$E22*1/10,IF(AND(RIGHT($A22,1)*1=2,OR(O$1=2038,O$1=2039,O$1=2040)),$E22*1/20,
IF(AND(RIGHT($A22,1)*1=3,O$1&gt;=INDEX('4. Mengen- und Kostenannahmen'!$L:$L,MATCH($B22,'4. Mengen- und Kostenannahmen'!$B:$B,0)),O$1&lt;=INDEX('4. Mengen- und Kostenannahmen'!$M:$M,MATCH($B22,'4. Mengen- und Kostenannahmen'!$B:$B,0))),$E22*(1/(1+INDEX('4. Mengen- und Kostenannahmen'!$M:$M,MATCH($B22,'4. Mengen- und Kostenannahmen'!$B:$B,0))-INDEX('4. Mengen- und Kostenannahmen'!$L:$L,MATCH($B22,'4. Mengen- und Kostenannahmen'!$B:$B,0)))),
IF(AND(RIGHT($A22,1)*1=4,O$1=INDEX('4. Mengen- und Kostenannahmen'!$H:$H,MATCH($B22,'4. Mengen- und Kostenannahmen'!$B:$B,0))),$E22,
IF(AND(RIGHT($A22,1)*1=5,O$1&lt;&gt;2026),$E22,""))))))))</f>
        <v>2250000</v>
      </c>
      <c r="P22" s="233">
        <f t="array" ref="P22">IF(RIGHT($A22,1)*1=0,"",
IF(AND(RIGHT($A22,1)*1=1,OR(P$1=2026,P$1=2027)),$E22/2,
IF(AND(RIGHT($A22,1)*1=2,OR(P$1=2028,P$1=2029,P$1=2030)),$E22*1/20,IF(AND(RIGHT($A22,1)*1=2,OR(P$1=2031,P$1=2032,P$1=2033,P$1=2034,P$1=2035,P$1=2036,P$1=2037)),$E22*1/10,IF(AND(RIGHT($A22,1)*1=2,OR(P$1=2038,P$1=2039,P$1=2040)),$E22*1/20,
IF(AND(RIGHT($A22,1)*1=3,P$1&gt;=INDEX('4. Mengen- und Kostenannahmen'!$L:$L,MATCH($B22,'4. Mengen- und Kostenannahmen'!$B:$B,0)),P$1&lt;=INDEX('4. Mengen- und Kostenannahmen'!$M:$M,MATCH($B22,'4. Mengen- und Kostenannahmen'!$B:$B,0))),$E22*(1/(1+INDEX('4. Mengen- und Kostenannahmen'!$M:$M,MATCH($B22,'4. Mengen- und Kostenannahmen'!$B:$B,0))-INDEX('4. Mengen- und Kostenannahmen'!$L:$L,MATCH($B22,'4. Mengen- und Kostenannahmen'!$B:$B,0)))),
IF(AND(RIGHT($A22,1)*1=4,P$1=INDEX('4. Mengen- und Kostenannahmen'!$H:$H,MATCH($B22,'4. Mengen- und Kostenannahmen'!$B:$B,0))),$E22,
IF(AND(RIGHT($A22,1)*1=5,P$1&lt;&gt;2026),$E22,""))))))))</f>
        <v>2250000</v>
      </c>
      <c r="Q22" s="233">
        <f t="array" ref="Q22">IF(RIGHT($A22,1)*1=0,"",
IF(AND(RIGHT($A22,1)*1=1,OR(Q$1=2026,Q$1=2027)),$E22/2,
IF(AND(RIGHT($A22,1)*1=2,OR(Q$1=2028,Q$1=2029,Q$1=2030)),$E22*1/20,IF(AND(RIGHT($A22,1)*1=2,OR(Q$1=2031,Q$1=2032,Q$1=2033,Q$1=2034,Q$1=2035,Q$1=2036,Q$1=2037)),$E22*1/10,IF(AND(RIGHT($A22,1)*1=2,OR(Q$1=2038,Q$1=2039,Q$1=2040)),$E22*1/20,
IF(AND(RIGHT($A22,1)*1=3,Q$1&gt;=INDEX('4. Mengen- und Kostenannahmen'!$L:$L,MATCH($B22,'4. Mengen- und Kostenannahmen'!$B:$B,0)),Q$1&lt;=INDEX('4. Mengen- und Kostenannahmen'!$M:$M,MATCH($B22,'4. Mengen- und Kostenannahmen'!$B:$B,0))),$E22*(1/(1+INDEX('4. Mengen- und Kostenannahmen'!$M:$M,MATCH($B22,'4. Mengen- und Kostenannahmen'!$B:$B,0))-INDEX('4. Mengen- und Kostenannahmen'!$L:$L,MATCH($B22,'4. Mengen- und Kostenannahmen'!$B:$B,0)))),
IF(AND(RIGHT($A22,1)*1=4,Q$1=INDEX('4. Mengen- und Kostenannahmen'!$H:$H,MATCH($B22,'4. Mengen- und Kostenannahmen'!$B:$B,0))),$E22,
IF(AND(RIGHT($A22,1)*1=5,Q$1&lt;&gt;2026),$E22,""))))))))</f>
        <v>2250000</v>
      </c>
      <c r="R22" s="233">
        <f t="array" ref="R22">IF(RIGHT($A22,1)*1=0,"",
IF(AND(RIGHT($A22,1)*1=1,OR(R$1=2026,R$1=2027)),$E22/2,
IF(AND(RIGHT($A22,1)*1=2,OR(R$1=2028,R$1=2029,R$1=2030)),$E22*1/20,IF(AND(RIGHT($A22,1)*1=2,OR(R$1=2031,R$1=2032,R$1=2033,R$1=2034,R$1=2035,R$1=2036,R$1=2037)),$E22*1/10,IF(AND(RIGHT($A22,1)*1=2,OR(R$1=2038,R$1=2039,R$1=2040)),$E22*1/20,
IF(AND(RIGHT($A22,1)*1=3,R$1&gt;=INDEX('4. Mengen- und Kostenannahmen'!$L:$L,MATCH($B22,'4. Mengen- und Kostenannahmen'!$B:$B,0)),R$1&lt;=INDEX('4. Mengen- und Kostenannahmen'!$M:$M,MATCH($B22,'4. Mengen- und Kostenannahmen'!$B:$B,0))),$E22*(1/(1+INDEX('4. Mengen- und Kostenannahmen'!$M:$M,MATCH($B22,'4. Mengen- und Kostenannahmen'!$B:$B,0))-INDEX('4. Mengen- und Kostenannahmen'!$L:$L,MATCH($B22,'4. Mengen- und Kostenannahmen'!$B:$B,0)))),
IF(AND(RIGHT($A22,1)*1=4,R$1=INDEX('4. Mengen- und Kostenannahmen'!$H:$H,MATCH($B22,'4. Mengen- und Kostenannahmen'!$B:$B,0))),$E22,
IF(AND(RIGHT($A22,1)*1=5,R$1&lt;&gt;2026),$E22,""))))))))</f>
        <v>1125000</v>
      </c>
      <c r="S22" s="233">
        <f t="array" ref="S22">IF(RIGHT($A22,1)*1=0,"",
IF(AND(RIGHT($A22,1)*1=1,OR(S$1=2026,S$1=2027)),$E22/2,
IF(AND(RIGHT($A22,1)*1=2,OR(S$1=2028,S$1=2029,S$1=2030)),$E22*1/20,IF(AND(RIGHT($A22,1)*1=2,OR(S$1=2031,S$1=2032,S$1=2033,S$1=2034,S$1=2035,S$1=2036,S$1=2037)),$E22*1/10,IF(AND(RIGHT($A22,1)*1=2,OR(S$1=2038,S$1=2039,S$1=2040)),$E22*1/20,
IF(AND(RIGHT($A22,1)*1=3,S$1&gt;=INDEX('4. Mengen- und Kostenannahmen'!$L:$L,MATCH($B22,'4. Mengen- und Kostenannahmen'!$B:$B,0)),S$1&lt;=INDEX('4. Mengen- und Kostenannahmen'!$M:$M,MATCH($B22,'4. Mengen- und Kostenannahmen'!$B:$B,0))),$E22*(1/(1+INDEX('4. Mengen- und Kostenannahmen'!$M:$M,MATCH($B22,'4. Mengen- und Kostenannahmen'!$B:$B,0))-INDEX('4. Mengen- und Kostenannahmen'!$L:$L,MATCH($B22,'4. Mengen- und Kostenannahmen'!$B:$B,0)))),
IF(AND(RIGHT($A22,1)*1=4,S$1=INDEX('4. Mengen- und Kostenannahmen'!$H:$H,MATCH($B22,'4. Mengen- und Kostenannahmen'!$B:$B,0))),$E22,
IF(AND(RIGHT($A22,1)*1=5,S$1&lt;&gt;2026),$E22,""))))))))</f>
        <v>1125000</v>
      </c>
      <c r="T22" s="233">
        <f t="array" ref="T22">IF(RIGHT($A22,1)*1=0,"",
IF(AND(RIGHT($A22,1)*1=1,OR(T$1=2026,T$1=2027)),$E22/2,
IF(AND(RIGHT($A22,1)*1=2,OR(T$1=2028,T$1=2029,T$1=2030)),$E22*1/20,IF(AND(RIGHT($A22,1)*1=2,OR(T$1=2031,T$1=2032,T$1=2033,T$1=2034,T$1=2035,T$1=2036,T$1=2037)),$E22*1/10,IF(AND(RIGHT($A22,1)*1=2,OR(T$1=2038,T$1=2039,T$1=2040)),$E22*1/20,
IF(AND(RIGHT($A22,1)*1=3,T$1&gt;=INDEX('4. Mengen- und Kostenannahmen'!$L:$L,MATCH($B22,'4. Mengen- und Kostenannahmen'!$B:$B,0)),T$1&lt;=INDEX('4. Mengen- und Kostenannahmen'!$M:$M,MATCH($B22,'4. Mengen- und Kostenannahmen'!$B:$B,0))),$E22*(1/(1+INDEX('4. Mengen- und Kostenannahmen'!$M:$M,MATCH($B22,'4. Mengen- und Kostenannahmen'!$B:$B,0))-INDEX('4. Mengen- und Kostenannahmen'!$L:$L,MATCH($B22,'4. Mengen- und Kostenannahmen'!$B:$B,0)))),
IF(AND(RIGHT($A22,1)*1=4,T$1=INDEX('4. Mengen- und Kostenannahmen'!$H:$H,MATCH($B22,'4. Mengen- und Kostenannahmen'!$B:$B,0))),$E22,
IF(AND(RIGHT($A22,1)*1=5,T$1&lt;&gt;2026),$E22,""))))))))</f>
        <v>1125000</v>
      </c>
    </row>
    <row r="23" ht="12.75" customHeight="1">
      <c r="A23" s="230" t="str">
        <f t="array" ref="A23">INDEX('4. Mengen- und Kostenannahmen'!$A:$A,MATCH(B23,'4. Mengen- und Kostenannahmen'!B:B,0))</f>
        <v>22.2</v>
      </c>
      <c r="B23" s="231">
        <f>'4. Mengen- und Kostenannahmen'!B24</f>
        <v>22</v>
      </c>
      <c r="C23" s="231" t="str">
        <f t="array" ref="C23">IF(RIGHT($A23,1)*1&lt;&gt;0,INDEX('4. Mengen- und Kostenannahmen'!D:D,MATCH($B23,'4. Mengen- und Kostenannahmen'!$B:$B,0)),"")</f>
        <v>Klimawirksame Grünflächen bauen</v>
      </c>
      <c r="D23" s="231" t="str">
        <f t="array" ref="D23">IF(RIGHT($A23,1)*1&lt;&gt;0,INDEX('4. Mengen- und Kostenannahmen'!E:E,MATCH($B23,'4. Mengen- und Kostenannahmen'!$B:$B,0)),"")</f>
        <v>Grünflächen bauen</v>
      </c>
      <c r="E23" s="232">
        <f t="array" ref="E23">IF(C23&lt;&gt;"",INDEX('4. Mengen- und Kostenannahmen'!X:X,MATCH($B23,'4. Mengen- und Kostenannahmen'!B:B,0))*INDEX('4. Mengen- und Kostenannahmen'!AC:AC,MATCH($B23,'4. Mengen- und Kostenannahmen'!B:B,0)),"")</f>
        <v>202500000</v>
      </c>
      <c r="F23" s="233" t="str">
        <f t="array" ref="F23">IF(RIGHT($A23,1)*1=0,"",
IF(AND(RIGHT($A23,1)*1=1,OR(F$1=2026,F$1=2027)),$E23/2,
IF(AND(RIGHT($A23,1)*1=2,OR(F$1=2028,F$1=2029,F$1=2030)),$E23*1/20,IF(AND(RIGHT($A23,1)*1=2,OR(F$1=2031,F$1=2032,F$1=2033,F$1=2034,F$1=2035,F$1=2036,F$1=2037)),$E23*1/10,IF(AND(RIGHT($A23,1)*1=2,OR(F$1=2038,F$1=2039,F$1=2040)),$E23*1/20,
IF(AND(RIGHT($A23,1)*1=3,F$1&gt;=INDEX('4. Mengen- und Kostenannahmen'!$L:$L,MATCH($B23,'4. Mengen- und Kostenannahmen'!$B:$B,0)),F$1&lt;=INDEX('4. Mengen- und Kostenannahmen'!$M:$M,MATCH($B23,'4. Mengen- und Kostenannahmen'!$B:$B,0))),$E23*(1/(1+INDEX('4. Mengen- und Kostenannahmen'!$M:$M,MATCH($B23,'4. Mengen- und Kostenannahmen'!$B:$B,0))-INDEX('4. Mengen- und Kostenannahmen'!$L:$L,MATCH($B23,'4. Mengen- und Kostenannahmen'!$B:$B,0)))),
IF(AND(RIGHT($A23,1)*1=4,F$1=INDEX('4. Mengen- und Kostenannahmen'!$H:$H,MATCH($B23,'4. Mengen- und Kostenannahmen'!$B:$B,0))),$E23,
IF(AND(RIGHT($A23,1)*1=5,F$1&lt;&gt;2026),$E23,""))))))))</f>
        <v/>
      </c>
      <c r="G23" s="233" t="str">
        <f t="array" ref="G23">IF(RIGHT($A23,1)*1=0,"",
IF(AND(RIGHT($A23,1)*1=1,OR(G$1=2026,G$1=2027)),$E23/2,
IF(AND(RIGHT($A23,1)*1=2,OR(G$1=2028,G$1=2029,G$1=2030)),$E23*1/20,IF(AND(RIGHT($A23,1)*1=2,OR(G$1=2031,G$1=2032,G$1=2033,G$1=2034,G$1=2035,G$1=2036,G$1=2037)),$E23*1/10,IF(AND(RIGHT($A23,1)*1=2,OR(G$1=2038,G$1=2039,G$1=2040)),$E23*1/20,
IF(AND(RIGHT($A23,1)*1=3,G$1&gt;=INDEX('4. Mengen- und Kostenannahmen'!$L:$L,MATCH($B23,'4. Mengen- und Kostenannahmen'!$B:$B,0)),G$1&lt;=INDEX('4. Mengen- und Kostenannahmen'!$M:$M,MATCH($B23,'4. Mengen- und Kostenannahmen'!$B:$B,0))),$E23*(1/(1+INDEX('4. Mengen- und Kostenannahmen'!$M:$M,MATCH($B23,'4. Mengen- und Kostenannahmen'!$B:$B,0))-INDEX('4. Mengen- und Kostenannahmen'!$L:$L,MATCH($B23,'4. Mengen- und Kostenannahmen'!$B:$B,0)))),
IF(AND(RIGHT($A23,1)*1=4,G$1=INDEX('4. Mengen- und Kostenannahmen'!$H:$H,MATCH($B23,'4. Mengen- und Kostenannahmen'!$B:$B,0))),$E23,
IF(AND(RIGHT($A23,1)*1=5,G$1&lt;&gt;2026),$E23,""))))))))</f>
        <v/>
      </c>
      <c r="H23" s="233">
        <f t="array" ref="H23">IF(RIGHT($A23,1)*1=0,"",
IF(AND(RIGHT($A23,1)*1=1,OR(H$1=2026,H$1=2027)),$E23/2,
IF(AND(RIGHT($A23,1)*1=2,OR(H$1=2028,H$1=2029,H$1=2030)),$E23*1/20,IF(AND(RIGHT($A23,1)*1=2,OR(H$1=2031,H$1=2032,H$1=2033,H$1=2034,H$1=2035,H$1=2036,H$1=2037)),$E23*1/10,IF(AND(RIGHT($A23,1)*1=2,OR(H$1=2038,H$1=2039,H$1=2040)),$E23*1/20,
IF(AND(RIGHT($A23,1)*1=3,H$1&gt;=INDEX('4. Mengen- und Kostenannahmen'!$L:$L,MATCH($B23,'4. Mengen- und Kostenannahmen'!$B:$B,0)),H$1&lt;=INDEX('4. Mengen- und Kostenannahmen'!$M:$M,MATCH($B23,'4. Mengen- und Kostenannahmen'!$B:$B,0))),$E23*(1/(1+INDEX('4. Mengen- und Kostenannahmen'!$M:$M,MATCH($B23,'4. Mengen- und Kostenannahmen'!$B:$B,0))-INDEX('4. Mengen- und Kostenannahmen'!$L:$L,MATCH($B23,'4. Mengen- und Kostenannahmen'!$B:$B,0)))),
IF(AND(RIGHT($A23,1)*1=4,H$1=INDEX('4. Mengen- und Kostenannahmen'!$H:$H,MATCH($B23,'4. Mengen- und Kostenannahmen'!$B:$B,0))),$E23,
IF(AND(RIGHT($A23,1)*1=5,H$1&lt;&gt;2026),$E23,""))))))))</f>
        <v>10125000</v>
      </c>
      <c r="I23" s="233">
        <f t="array" ref="I23">IF(RIGHT($A23,1)*1=0,"",
IF(AND(RIGHT($A23,1)*1=1,OR(I$1=2026,I$1=2027)),$E23/2,
IF(AND(RIGHT($A23,1)*1=2,OR(I$1=2028,I$1=2029,I$1=2030)),$E23*1/20,IF(AND(RIGHT($A23,1)*1=2,OR(I$1=2031,I$1=2032,I$1=2033,I$1=2034,I$1=2035,I$1=2036,I$1=2037)),$E23*1/10,IF(AND(RIGHT($A23,1)*1=2,OR(I$1=2038,I$1=2039,I$1=2040)),$E23*1/20,
IF(AND(RIGHT($A23,1)*1=3,I$1&gt;=INDEX('4. Mengen- und Kostenannahmen'!$L:$L,MATCH($B23,'4. Mengen- und Kostenannahmen'!$B:$B,0)),I$1&lt;=INDEX('4. Mengen- und Kostenannahmen'!$M:$M,MATCH($B23,'4. Mengen- und Kostenannahmen'!$B:$B,0))),$E23*(1/(1+INDEX('4. Mengen- und Kostenannahmen'!$M:$M,MATCH($B23,'4. Mengen- und Kostenannahmen'!$B:$B,0))-INDEX('4. Mengen- und Kostenannahmen'!$L:$L,MATCH($B23,'4. Mengen- und Kostenannahmen'!$B:$B,0)))),
IF(AND(RIGHT($A23,1)*1=4,I$1=INDEX('4. Mengen- und Kostenannahmen'!$H:$H,MATCH($B23,'4. Mengen- und Kostenannahmen'!$B:$B,0))),$E23,
IF(AND(RIGHT($A23,1)*1=5,I$1&lt;&gt;2026),$E23,""))))))))</f>
        <v>10125000</v>
      </c>
      <c r="J23" s="233">
        <f t="array" ref="J23">IF(RIGHT($A23,1)*1=0,"",
IF(AND(RIGHT($A23,1)*1=1,OR(J$1=2026,J$1=2027)),$E23/2,
IF(AND(RIGHT($A23,1)*1=2,OR(J$1=2028,J$1=2029,J$1=2030)),$E23*1/20,IF(AND(RIGHT($A23,1)*1=2,OR(J$1=2031,J$1=2032,J$1=2033,J$1=2034,J$1=2035,J$1=2036,J$1=2037)),$E23*1/10,IF(AND(RIGHT($A23,1)*1=2,OR(J$1=2038,J$1=2039,J$1=2040)),$E23*1/20,
IF(AND(RIGHT($A23,1)*1=3,J$1&gt;=INDEX('4. Mengen- und Kostenannahmen'!$L:$L,MATCH($B23,'4. Mengen- und Kostenannahmen'!$B:$B,0)),J$1&lt;=INDEX('4. Mengen- und Kostenannahmen'!$M:$M,MATCH($B23,'4. Mengen- und Kostenannahmen'!$B:$B,0))),$E23*(1/(1+INDEX('4. Mengen- und Kostenannahmen'!$M:$M,MATCH($B23,'4. Mengen- und Kostenannahmen'!$B:$B,0))-INDEX('4. Mengen- und Kostenannahmen'!$L:$L,MATCH($B23,'4. Mengen- und Kostenannahmen'!$B:$B,0)))),
IF(AND(RIGHT($A23,1)*1=4,J$1=INDEX('4. Mengen- und Kostenannahmen'!$H:$H,MATCH($B23,'4. Mengen- und Kostenannahmen'!$B:$B,0))),$E23,
IF(AND(RIGHT($A23,1)*1=5,J$1&lt;&gt;2026),$E23,""))))))))</f>
        <v>10125000</v>
      </c>
      <c r="K23" s="233">
        <f t="array" ref="K23">IF(RIGHT($A23,1)*1=0,"",
IF(AND(RIGHT($A23,1)*1=1,OR(K$1=2026,K$1=2027)),$E23/2,
IF(AND(RIGHT($A23,1)*1=2,OR(K$1=2028,K$1=2029,K$1=2030)),$E23*1/20,IF(AND(RIGHT($A23,1)*1=2,OR(K$1=2031,K$1=2032,K$1=2033,K$1=2034,K$1=2035,K$1=2036,K$1=2037)),$E23*1/10,IF(AND(RIGHT($A23,1)*1=2,OR(K$1=2038,K$1=2039,K$1=2040)),$E23*1/20,
IF(AND(RIGHT($A23,1)*1=3,K$1&gt;=INDEX('4. Mengen- und Kostenannahmen'!$L:$L,MATCH($B23,'4. Mengen- und Kostenannahmen'!$B:$B,0)),K$1&lt;=INDEX('4. Mengen- und Kostenannahmen'!$M:$M,MATCH($B23,'4. Mengen- und Kostenannahmen'!$B:$B,0))),$E23*(1/(1+INDEX('4. Mengen- und Kostenannahmen'!$M:$M,MATCH($B23,'4. Mengen- und Kostenannahmen'!$B:$B,0))-INDEX('4. Mengen- und Kostenannahmen'!$L:$L,MATCH($B23,'4. Mengen- und Kostenannahmen'!$B:$B,0)))),
IF(AND(RIGHT($A23,1)*1=4,K$1=INDEX('4. Mengen- und Kostenannahmen'!$H:$H,MATCH($B23,'4. Mengen- und Kostenannahmen'!$B:$B,0))),$E23,
IF(AND(RIGHT($A23,1)*1=5,K$1&lt;&gt;2026),$E23,""))))))))</f>
        <v>20250000</v>
      </c>
      <c r="L23" s="233">
        <f t="array" ref="L23">IF(RIGHT($A23,1)*1=0,"",
IF(AND(RIGHT($A23,1)*1=1,OR(L$1=2026,L$1=2027)),$E23/2,
IF(AND(RIGHT($A23,1)*1=2,OR(L$1=2028,L$1=2029,L$1=2030)),$E23*1/20,IF(AND(RIGHT($A23,1)*1=2,OR(L$1=2031,L$1=2032,L$1=2033,L$1=2034,L$1=2035,L$1=2036,L$1=2037)),$E23*1/10,IF(AND(RIGHT($A23,1)*1=2,OR(L$1=2038,L$1=2039,L$1=2040)),$E23*1/20,
IF(AND(RIGHT($A23,1)*1=3,L$1&gt;=INDEX('4. Mengen- und Kostenannahmen'!$L:$L,MATCH($B23,'4. Mengen- und Kostenannahmen'!$B:$B,0)),L$1&lt;=INDEX('4. Mengen- und Kostenannahmen'!$M:$M,MATCH($B23,'4. Mengen- und Kostenannahmen'!$B:$B,0))),$E23*(1/(1+INDEX('4. Mengen- und Kostenannahmen'!$M:$M,MATCH($B23,'4. Mengen- und Kostenannahmen'!$B:$B,0))-INDEX('4. Mengen- und Kostenannahmen'!$L:$L,MATCH($B23,'4. Mengen- und Kostenannahmen'!$B:$B,0)))),
IF(AND(RIGHT($A23,1)*1=4,L$1=INDEX('4. Mengen- und Kostenannahmen'!$H:$H,MATCH($B23,'4. Mengen- und Kostenannahmen'!$B:$B,0))),$E23,
IF(AND(RIGHT($A23,1)*1=5,L$1&lt;&gt;2026),$E23,""))))))))</f>
        <v>20250000</v>
      </c>
      <c r="M23" s="233">
        <f t="array" ref="M23">IF(RIGHT($A23,1)*1=0,"",
IF(AND(RIGHT($A23,1)*1=1,OR(M$1=2026,M$1=2027)),$E23/2,
IF(AND(RIGHT($A23,1)*1=2,OR(M$1=2028,M$1=2029,M$1=2030)),$E23*1/20,IF(AND(RIGHT($A23,1)*1=2,OR(M$1=2031,M$1=2032,M$1=2033,M$1=2034,M$1=2035,M$1=2036,M$1=2037)),$E23*1/10,IF(AND(RIGHT($A23,1)*1=2,OR(M$1=2038,M$1=2039,M$1=2040)),$E23*1/20,
IF(AND(RIGHT($A23,1)*1=3,M$1&gt;=INDEX('4. Mengen- und Kostenannahmen'!$L:$L,MATCH($B23,'4. Mengen- und Kostenannahmen'!$B:$B,0)),M$1&lt;=INDEX('4. Mengen- und Kostenannahmen'!$M:$M,MATCH($B23,'4. Mengen- und Kostenannahmen'!$B:$B,0))),$E23*(1/(1+INDEX('4. Mengen- und Kostenannahmen'!$M:$M,MATCH($B23,'4. Mengen- und Kostenannahmen'!$B:$B,0))-INDEX('4. Mengen- und Kostenannahmen'!$L:$L,MATCH($B23,'4. Mengen- und Kostenannahmen'!$B:$B,0)))),
IF(AND(RIGHT($A23,1)*1=4,M$1=INDEX('4. Mengen- und Kostenannahmen'!$H:$H,MATCH($B23,'4. Mengen- und Kostenannahmen'!$B:$B,0))),$E23,
IF(AND(RIGHT($A23,1)*1=5,M$1&lt;&gt;2026),$E23,""))))))))</f>
        <v>20250000</v>
      </c>
      <c r="N23" s="233">
        <f t="array" ref="N23">IF(RIGHT($A23,1)*1=0,"",
IF(AND(RIGHT($A23,1)*1=1,OR(N$1=2026,N$1=2027)),$E23/2,
IF(AND(RIGHT($A23,1)*1=2,OR(N$1=2028,N$1=2029,N$1=2030)),$E23*1/20,IF(AND(RIGHT($A23,1)*1=2,OR(N$1=2031,N$1=2032,N$1=2033,N$1=2034,N$1=2035,N$1=2036,N$1=2037)),$E23*1/10,IF(AND(RIGHT($A23,1)*1=2,OR(N$1=2038,N$1=2039,N$1=2040)),$E23*1/20,
IF(AND(RIGHT($A23,1)*1=3,N$1&gt;=INDEX('4. Mengen- und Kostenannahmen'!$L:$L,MATCH($B23,'4. Mengen- und Kostenannahmen'!$B:$B,0)),N$1&lt;=INDEX('4. Mengen- und Kostenannahmen'!$M:$M,MATCH($B23,'4. Mengen- und Kostenannahmen'!$B:$B,0))),$E23*(1/(1+INDEX('4. Mengen- und Kostenannahmen'!$M:$M,MATCH($B23,'4. Mengen- und Kostenannahmen'!$B:$B,0))-INDEX('4. Mengen- und Kostenannahmen'!$L:$L,MATCH($B23,'4. Mengen- und Kostenannahmen'!$B:$B,0)))),
IF(AND(RIGHT($A23,1)*1=4,N$1=INDEX('4. Mengen- und Kostenannahmen'!$H:$H,MATCH($B23,'4. Mengen- und Kostenannahmen'!$B:$B,0))),$E23,
IF(AND(RIGHT($A23,1)*1=5,N$1&lt;&gt;2026),$E23,""))))))))</f>
        <v>20250000</v>
      </c>
      <c r="O23" s="233">
        <f t="array" ref="O23">IF(RIGHT($A23,1)*1=0,"",
IF(AND(RIGHT($A23,1)*1=1,OR(O$1=2026,O$1=2027)),$E23/2,
IF(AND(RIGHT($A23,1)*1=2,OR(O$1=2028,O$1=2029,O$1=2030)),$E23*1/20,IF(AND(RIGHT($A23,1)*1=2,OR(O$1=2031,O$1=2032,O$1=2033,O$1=2034,O$1=2035,O$1=2036,O$1=2037)),$E23*1/10,IF(AND(RIGHT($A23,1)*1=2,OR(O$1=2038,O$1=2039,O$1=2040)),$E23*1/20,
IF(AND(RIGHT($A23,1)*1=3,O$1&gt;=INDEX('4. Mengen- und Kostenannahmen'!$L:$L,MATCH($B23,'4. Mengen- und Kostenannahmen'!$B:$B,0)),O$1&lt;=INDEX('4. Mengen- und Kostenannahmen'!$M:$M,MATCH($B23,'4. Mengen- und Kostenannahmen'!$B:$B,0))),$E23*(1/(1+INDEX('4. Mengen- und Kostenannahmen'!$M:$M,MATCH($B23,'4. Mengen- und Kostenannahmen'!$B:$B,0))-INDEX('4. Mengen- und Kostenannahmen'!$L:$L,MATCH($B23,'4. Mengen- und Kostenannahmen'!$B:$B,0)))),
IF(AND(RIGHT($A23,1)*1=4,O$1=INDEX('4. Mengen- und Kostenannahmen'!$H:$H,MATCH($B23,'4. Mengen- und Kostenannahmen'!$B:$B,0))),$E23,
IF(AND(RIGHT($A23,1)*1=5,O$1&lt;&gt;2026),$E23,""))))))))</f>
        <v>20250000</v>
      </c>
      <c r="P23" s="233">
        <f t="array" ref="P23">IF(RIGHT($A23,1)*1=0,"",
IF(AND(RIGHT($A23,1)*1=1,OR(P$1=2026,P$1=2027)),$E23/2,
IF(AND(RIGHT($A23,1)*1=2,OR(P$1=2028,P$1=2029,P$1=2030)),$E23*1/20,IF(AND(RIGHT($A23,1)*1=2,OR(P$1=2031,P$1=2032,P$1=2033,P$1=2034,P$1=2035,P$1=2036,P$1=2037)),$E23*1/10,IF(AND(RIGHT($A23,1)*1=2,OR(P$1=2038,P$1=2039,P$1=2040)),$E23*1/20,
IF(AND(RIGHT($A23,1)*1=3,P$1&gt;=INDEX('4. Mengen- und Kostenannahmen'!$L:$L,MATCH($B23,'4. Mengen- und Kostenannahmen'!$B:$B,0)),P$1&lt;=INDEX('4. Mengen- und Kostenannahmen'!$M:$M,MATCH($B23,'4. Mengen- und Kostenannahmen'!$B:$B,0))),$E23*(1/(1+INDEX('4. Mengen- und Kostenannahmen'!$M:$M,MATCH($B23,'4. Mengen- und Kostenannahmen'!$B:$B,0))-INDEX('4. Mengen- und Kostenannahmen'!$L:$L,MATCH($B23,'4. Mengen- und Kostenannahmen'!$B:$B,0)))),
IF(AND(RIGHT($A23,1)*1=4,P$1=INDEX('4. Mengen- und Kostenannahmen'!$H:$H,MATCH($B23,'4. Mengen- und Kostenannahmen'!$B:$B,0))),$E23,
IF(AND(RIGHT($A23,1)*1=5,P$1&lt;&gt;2026),$E23,""))))))))</f>
        <v>20250000</v>
      </c>
      <c r="Q23" s="233">
        <f t="array" ref="Q23">IF(RIGHT($A23,1)*1=0,"",
IF(AND(RIGHT($A23,1)*1=1,OR(Q$1=2026,Q$1=2027)),$E23/2,
IF(AND(RIGHT($A23,1)*1=2,OR(Q$1=2028,Q$1=2029,Q$1=2030)),$E23*1/20,IF(AND(RIGHT($A23,1)*1=2,OR(Q$1=2031,Q$1=2032,Q$1=2033,Q$1=2034,Q$1=2035,Q$1=2036,Q$1=2037)),$E23*1/10,IF(AND(RIGHT($A23,1)*1=2,OR(Q$1=2038,Q$1=2039,Q$1=2040)),$E23*1/20,
IF(AND(RIGHT($A23,1)*1=3,Q$1&gt;=INDEX('4. Mengen- und Kostenannahmen'!$L:$L,MATCH($B23,'4. Mengen- und Kostenannahmen'!$B:$B,0)),Q$1&lt;=INDEX('4. Mengen- und Kostenannahmen'!$M:$M,MATCH($B23,'4. Mengen- und Kostenannahmen'!$B:$B,0))),$E23*(1/(1+INDEX('4. Mengen- und Kostenannahmen'!$M:$M,MATCH($B23,'4. Mengen- und Kostenannahmen'!$B:$B,0))-INDEX('4. Mengen- und Kostenannahmen'!$L:$L,MATCH($B23,'4. Mengen- und Kostenannahmen'!$B:$B,0)))),
IF(AND(RIGHT($A23,1)*1=4,Q$1=INDEX('4. Mengen- und Kostenannahmen'!$H:$H,MATCH($B23,'4. Mengen- und Kostenannahmen'!$B:$B,0))),$E23,
IF(AND(RIGHT($A23,1)*1=5,Q$1&lt;&gt;2026),$E23,""))))))))</f>
        <v>20250000</v>
      </c>
      <c r="R23" s="233">
        <f t="array" ref="R23">IF(RIGHT($A23,1)*1=0,"",
IF(AND(RIGHT($A23,1)*1=1,OR(R$1=2026,R$1=2027)),$E23/2,
IF(AND(RIGHT($A23,1)*1=2,OR(R$1=2028,R$1=2029,R$1=2030)),$E23*1/20,IF(AND(RIGHT($A23,1)*1=2,OR(R$1=2031,R$1=2032,R$1=2033,R$1=2034,R$1=2035,R$1=2036,R$1=2037)),$E23*1/10,IF(AND(RIGHT($A23,1)*1=2,OR(R$1=2038,R$1=2039,R$1=2040)),$E23*1/20,
IF(AND(RIGHT($A23,1)*1=3,R$1&gt;=INDEX('4. Mengen- und Kostenannahmen'!$L:$L,MATCH($B23,'4. Mengen- und Kostenannahmen'!$B:$B,0)),R$1&lt;=INDEX('4. Mengen- und Kostenannahmen'!$M:$M,MATCH($B23,'4. Mengen- und Kostenannahmen'!$B:$B,0))),$E23*(1/(1+INDEX('4. Mengen- und Kostenannahmen'!$M:$M,MATCH($B23,'4. Mengen- und Kostenannahmen'!$B:$B,0))-INDEX('4. Mengen- und Kostenannahmen'!$L:$L,MATCH($B23,'4. Mengen- und Kostenannahmen'!$B:$B,0)))),
IF(AND(RIGHT($A23,1)*1=4,R$1=INDEX('4. Mengen- und Kostenannahmen'!$H:$H,MATCH($B23,'4. Mengen- und Kostenannahmen'!$B:$B,0))),$E23,
IF(AND(RIGHT($A23,1)*1=5,R$1&lt;&gt;2026),$E23,""))))))))</f>
        <v>10125000</v>
      </c>
      <c r="S23" s="233">
        <f t="array" ref="S23">IF(RIGHT($A23,1)*1=0,"",
IF(AND(RIGHT($A23,1)*1=1,OR(S$1=2026,S$1=2027)),$E23/2,
IF(AND(RIGHT($A23,1)*1=2,OR(S$1=2028,S$1=2029,S$1=2030)),$E23*1/20,IF(AND(RIGHT($A23,1)*1=2,OR(S$1=2031,S$1=2032,S$1=2033,S$1=2034,S$1=2035,S$1=2036,S$1=2037)),$E23*1/10,IF(AND(RIGHT($A23,1)*1=2,OR(S$1=2038,S$1=2039,S$1=2040)),$E23*1/20,
IF(AND(RIGHT($A23,1)*1=3,S$1&gt;=INDEX('4. Mengen- und Kostenannahmen'!$L:$L,MATCH($B23,'4. Mengen- und Kostenannahmen'!$B:$B,0)),S$1&lt;=INDEX('4. Mengen- und Kostenannahmen'!$M:$M,MATCH($B23,'4. Mengen- und Kostenannahmen'!$B:$B,0))),$E23*(1/(1+INDEX('4. Mengen- und Kostenannahmen'!$M:$M,MATCH($B23,'4. Mengen- und Kostenannahmen'!$B:$B,0))-INDEX('4. Mengen- und Kostenannahmen'!$L:$L,MATCH($B23,'4. Mengen- und Kostenannahmen'!$B:$B,0)))),
IF(AND(RIGHT($A23,1)*1=4,S$1=INDEX('4. Mengen- und Kostenannahmen'!$H:$H,MATCH($B23,'4. Mengen- und Kostenannahmen'!$B:$B,0))),$E23,
IF(AND(RIGHT($A23,1)*1=5,S$1&lt;&gt;2026),$E23,""))))))))</f>
        <v>10125000</v>
      </c>
      <c r="T23" s="233">
        <f t="array" ref="T23">IF(RIGHT($A23,1)*1=0,"",
IF(AND(RIGHT($A23,1)*1=1,OR(T$1=2026,T$1=2027)),$E23/2,
IF(AND(RIGHT($A23,1)*1=2,OR(T$1=2028,T$1=2029,T$1=2030)),$E23*1/20,IF(AND(RIGHT($A23,1)*1=2,OR(T$1=2031,T$1=2032,T$1=2033,T$1=2034,T$1=2035,T$1=2036,T$1=2037)),$E23*1/10,IF(AND(RIGHT($A23,1)*1=2,OR(T$1=2038,T$1=2039,T$1=2040)),$E23*1/20,
IF(AND(RIGHT($A23,1)*1=3,T$1&gt;=INDEX('4. Mengen- und Kostenannahmen'!$L:$L,MATCH($B23,'4. Mengen- und Kostenannahmen'!$B:$B,0)),T$1&lt;=INDEX('4. Mengen- und Kostenannahmen'!$M:$M,MATCH($B23,'4. Mengen- und Kostenannahmen'!$B:$B,0))),$E23*(1/(1+INDEX('4. Mengen- und Kostenannahmen'!$M:$M,MATCH($B23,'4. Mengen- und Kostenannahmen'!$B:$B,0))-INDEX('4. Mengen- und Kostenannahmen'!$L:$L,MATCH($B23,'4. Mengen- und Kostenannahmen'!$B:$B,0)))),
IF(AND(RIGHT($A23,1)*1=4,T$1=INDEX('4. Mengen- und Kostenannahmen'!$H:$H,MATCH($B23,'4. Mengen- und Kostenannahmen'!$B:$B,0))),$E23,
IF(AND(RIGHT($A23,1)*1=5,T$1&lt;&gt;2026),$E23,""))))))))</f>
        <v>10125000</v>
      </c>
    </row>
    <row r="24" ht="12.75" customHeight="1">
      <c r="A24" s="230" t="str">
        <f t="array" ref="A24">INDEX('4. Mengen- und Kostenannahmen'!$A:$A,MATCH(B24,'4. Mengen- und Kostenannahmen'!B:B,0))</f>
        <v>23.2</v>
      </c>
      <c r="B24" s="231">
        <f>'4. Mengen- und Kostenannahmen'!B25</f>
        <v>23</v>
      </c>
      <c r="C24" s="231" t="str">
        <f t="array" ref="C24">IF(RIGHT($A24,1)*1&lt;&gt;0,INDEX('4. Mengen- und Kostenannahmen'!D:D,MATCH($B24,'4. Mengen- und Kostenannahmen'!$B:$B,0)),"")</f>
        <v>Klimawirksame Grünflächen bauen</v>
      </c>
      <c r="D24" s="231" t="str">
        <f t="array" ref="D24">IF(RIGHT($A24,1)*1&lt;&gt;0,INDEX('4. Mengen- und Kostenannahmen'!E:E,MATCH($B24,'4. Mengen- und Kostenannahmen'!$B:$B,0)),"")</f>
        <v>Grünflächen pflegen</v>
      </c>
      <c r="E24" s="232">
        <f t="array" ref="E24">IF(C24&lt;&gt;"",INDEX('4. Mengen- und Kostenannahmen'!X:X,MATCH($B24,'4. Mengen- und Kostenannahmen'!B:B,0))*INDEX('4. Mengen- und Kostenannahmen'!AC:AC,MATCH($B24,'4. Mengen- und Kostenannahmen'!B:B,0)),"")</f>
        <v>1500000</v>
      </c>
      <c r="F24" s="233" t="str">
        <f t="array" ref="F24">IF(RIGHT($A24,1)*1=0,"",
IF(AND(RIGHT($A24,1)*1=1,OR(F$1=2026,F$1=2027)),$E24/2,
IF(AND(RIGHT($A24,1)*1=2,OR(F$1=2028,F$1=2029,F$1=2030)),$E24*1/20,IF(AND(RIGHT($A24,1)*1=2,OR(F$1=2031,F$1=2032,F$1=2033,F$1=2034,F$1=2035,F$1=2036,F$1=2037)),$E24*1/10,IF(AND(RIGHT($A24,1)*1=2,OR(F$1=2038,F$1=2039,F$1=2040)),$E24*1/20,
IF(AND(RIGHT($A24,1)*1=3,F$1&gt;=INDEX('4. Mengen- und Kostenannahmen'!$L:$L,MATCH($B24,'4. Mengen- und Kostenannahmen'!$B:$B,0)),F$1&lt;=INDEX('4. Mengen- und Kostenannahmen'!$M:$M,MATCH($B24,'4. Mengen- und Kostenannahmen'!$B:$B,0))),$E24*(1/(1+INDEX('4. Mengen- und Kostenannahmen'!$M:$M,MATCH($B24,'4. Mengen- und Kostenannahmen'!$B:$B,0))-INDEX('4. Mengen- und Kostenannahmen'!$L:$L,MATCH($B24,'4. Mengen- und Kostenannahmen'!$B:$B,0)))),
IF(AND(RIGHT($A24,1)*1=4,F$1=INDEX('4. Mengen- und Kostenannahmen'!$H:$H,MATCH($B24,'4. Mengen- und Kostenannahmen'!$B:$B,0))),$E24,
IF(AND(RIGHT($A24,1)*1=5,F$1&lt;&gt;2026),$E24,""))))))))</f>
        <v/>
      </c>
      <c r="G24" s="233" t="str">
        <f t="array" ref="G24">IF(RIGHT($A24,1)*1=0,"",
IF(AND(RIGHT($A24,1)*1=1,OR(G$1=2026,G$1=2027)),$E24/2,
IF(AND(RIGHT($A24,1)*1=2,OR(G$1=2028,G$1=2029,G$1=2030)),$E24*1/20,IF(AND(RIGHT($A24,1)*1=2,OR(G$1=2031,G$1=2032,G$1=2033,G$1=2034,G$1=2035,G$1=2036,G$1=2037)),$E24*1/10,IF(AND(RIGHT($A24,1)*1=2,OR(G$1=2038,G$1=2039,G$1=2040)),$E24*1/20,
IF(AND(RIGHT($A24,1)*1=3,G$1&gt;=INDEX('4. Mengen- und Kostenannahmen'!$L:$L,MATCH($B24,'4. Mengen- und Kostenannahmen'!$B:$B,0)),G$1&lt;=INDEX('4. Mengen- und Kostenannahmen'!$M:$M,MATCH($B24,'4. Mengen- und Kostenannahmen'!$B:$B,0))),$E24*(1/(1+INDEX('4. Mengen- und Kostenannahmen'!$M:$M,MATCH($B24,'4. Mengen- und Kostenannahmen'!$B:$B,0))-INDEX('4. Mengen- und Kostenannahmen'!$L:$L,MATCH($B24,'4. Mengen- und Kostenannahmen'!$B:$B,0)))),
IF(AND(RIGHT($A24,1)*1=4,G$1=INDEX('4. Mengen- und Kostenannahmen'!$H:$H,MATCH($B24,'4. Mengen- und Kostenannahmen'!$B:$B,0))),$E24,
IF(AND(RIGHT($A24,1)*1=5,G$1&lt;&gt;2026),$E24,""))))))))</f>
        <v/>
      </c>
      <c r="H24" s="233">
        <f t="array" ref="H24">IF(RIGHT($A24,1)*1=0,"",
IF(AND(RIGHT($A24,1)*1=1,OR(H$1=2026,H$1=2027)),$E24/2,
IF(AND(RIGHT($A24,1)*1=2,OR(H$1=2028,H$1=2029,H$1=2030)),$E24*1/20,IF(AND(RIGHT($A24,1)*1=2,OR(H$1=2031,H$1=2032,H$1=2033,H$1=2034,H$1=2035,H$1=2036,H$1=2037)),$E24*1/10,IF(AND(RIGHT($A24,1)*1=2,OR(H$1=2038,H$1=2039,H$1=2040)),$E24*1/20,
IF(AND(RIGHT($A24,1)*1=3,H$1&gt;=INDEX('4. Mengen- und Kostenannahmen'!$L:$L,MATCH($B24,'4. Mengen- und Kostenannahmen'!$B:$B,0)),H$1&lt;=INDEX('4. Mengen- und Kostenannahmen'!$M:$M,MATCH($B24,'4. Mengen- und Kostenannahmen'!$B:$B,0))),$E24*(1/(1+INDEX('4. Mengen- und Kostenannahmen'!$M:$M,MATCH($B24,'4. Mengen- und Kostenannahmen'!$B:$B,0))-INDEX('4. Mengen- und Kostenannahmen'!$L:$L,MATCH($B24,'4. Mengen- und Kostenannahmen'!$B:$B,0)))),
IF(AND(RIGHT($A24,1)*1=4,H$1=INDEX('4. Mengen- und Kostenannahmen'!$H:$H,MATCH($B24,'4. Mengen- und Kostenannahmen'!$B:$B,0))),$E24,
IF(AND(RIGHT($A24,1)*1=5,H$1&lt;&gt;2026),$E24,""))))))))</f>
        <v>75000</v>
      </c>
      <c r="I24" s="233">
        <f t="array" ref="I24">IF(RIGHT($A24,1)*1=0,"",
IF(AND(RIGHT($A24,1)*1=1,OR(I$1=2026,I$1=2027)),$E24/2,
IF(AND(RIGHT($A24,1)*1=2,OR(I$1=2028,I$1=2029,I$1=2030)),$E24*1/20,IF(AND(RIGHT($A24,1)*1=2,OR(I$1=2031,I$1=2032,I$1=2033,I$1=2034,I$1=2035,I$1=2036,I$1=2037)),$E24*1/10,IF(AND(RIGHT($A24,1)*1=2,OR(I$1=2038,I$1=2039,I$1=2040)),$E24*1/20,
IF(AND(RIGHT($A24,1)*1=3,I$1&gt;=INDEX('4. Mengen- und Kostenannahmen'!$L:$L,MATCH($B24,'4. Mengen- und Kostenannahmen'!$B:$B,0)),I$1&lt;=INDEX('4. Mengen- und Kostenannahmen'!$M:$M,MATCH($B24,'4. Mengen- und Kostenannahmen'!$B:$B,0))),$E24*(1/(1+INDEX('4. Mengen- und Kostenannahmen'!$M:$M,MATCH($B24,'4. Mengen- und Kostenannahmen'!$B:$B,0))-INDEX('4. Mengen- und Kostenannahmen'!$L:$L,MATCH($B24,'4. Mengen- und Kostenannahmen'!$B:$B,0)))),
IF(AND(RIGHT($A24,1)*1=4,I$1=INDEX('4. Mengen- und Kostenannahmen'!$H:$H,MATCH($B24,'4. Mengen- und Kostenannahmen'!$B:$B,0))),$E24,
IF(AND(RIGHT($A24,1)*1=5,I$1&lt;&gt;2026),$E24,""))))))))</f>
        <v>75000</v>
      </c>
      <c r="J24" s="233">
        <f t="array" ref="J24">IF(RIGHT($A24,1)*1=0,"",
IF(AND(RIGHT($A24,1)*1=1,OR(J$1=2026,J$1=2027)),$E24/2,
IF(AND(RIGHT($A24,1)*1=2,OR(J$1=2028,J$1=2029,J$1=2030)),$E24*1/20,IF(AND(RIGHT($A24,1)*1=2,OR(J$1=2031,J$1=2032,J$1=2033,J$1=2034,J$1=2035,J$1=2036,J$1=2037)),$E24*1/10,IF(AND(RIGHT($A24,1)*1=2,OR(J$1=2038,J$1=2039,J$1=2040)),$E24*1/20,
IF(AND(RIGHT($A24,1)*1=3,J$1&gt;=INDEX('4. Mengen- und Kostenannahmen'!$L:$L,MATCH($B24,'4. Mengen- und Kostenannahmen'!$B:$B,0)),J$1&lt;=INDEX('4. Mengen- und Kostenannahmen'!$M:$M,MATCH($B24,'4. Mengen- und Kostenannahmen'!$B:$B,0))),$E24*(1/(1+INDEX('4. Mengen- und Kostenannahmen'!$M:$M,MATCH($B24,'4. Mengen- und Kostenannahmen'!$B:$B,0))-INDEX('4. Mengen- und Kostenannahmen'!$L:$L,MATCH($B24,'4. Mengen- und Kostenannahmen'!$B:$B,0)))),
IF(AND(RIGHT($A24,1)*1=4,J$1=INDEX('4. Mengen- und Kostenannahmen'!$H:$H,MATCH($B24,'4. Mengen- und Kostenannahmen'!$B:$B,0))),$E24,
IF(AND(RIGHT($A24,1)*1=5,J$1&lt;&gt;2026),$E24,""))))))))</f>
        <v>75000</v>
      </c>
      <c r="K24" s="233">
        <f t="array" ref="K24">IF(RIGHT($A24,1)*1=0,"",
IF(AND(RIGHT($A24,1)*1=1,OR(K$1=2026,K$1=2027)),$E24/2,
IF(AND(RIGHT($A24,1)*1=2,OR(K$1=2028,K$1=2029,K$1=2030)),$E24*1/20,IF(AND(RIGHT($A24,1)*1=2,OR(K$1=2031,K$1=2032,K$1=2033,K$1=2034,K$1=2035,K$1=2036,K$1=2037)),$E24*1/10,IF(AND(RIGHT($A24,1)*1=2,OR(K$1=2038,K$1=2039,K$1=2040)),$E24*1/20,
IF(AND(RIGHT($A24,1)*1=3,K$1&gt;=INDEX('4. Mengen- und Kostenannahmen'!$L:$L,MATCH($B24,'4. Mengen- und Kostenannahmen'!$B:$B,0)),K$1&lt;=INDEX('4. Mengen- und Kostenannahmen'!$M:$M,MATCH($B24,'4. Mengen- und Kostenannahmen'!$B:$B,0))),$E24*(1/(1+INDEX('4. Mengen- und Kostenannahmen'!$M:$M,MATCH($B24,'4. Mengen- und Kostenannahmen'!$B:$B,0))-INDEX('4. Mengen- und Kostenannahmen'!$L:$L,MATCH($B24,'4. Mengen- und Kostenannahmen'!$B:$B,0)))),
IF(AND(RIGHT($A24,1)*1=4,K$1=INDEX('4. Mengen- und Kostenannahmen'!$H:$H,MATCH($B24,'4. Mengen- und Kostenannahmen'!$B:$B,0))),$E24,
IF(AND(RIGHT($A24,1)*1=5,K$1&lt;&gt;2026),$E24,""))))))))</f>
        <v>150000</v>
      </c>
      <c r="L24" s="233">
        <f t="array" ref="L24">IF(RIGHT($A24,1)*1=0,"",
IF(AND(RIGHT($A24,1)*1=1,OR(L$1=2026,L$1=2027)),$E24/2,
IF(AND(RIGHT($A24,1)*1=2,OR(L$1=2028,L$1=2029,L$1=2030)),$E24*1/20,IF(AND(RIGHT($A24,1)*1=2,OR(L$1=2031,L$1=2032,L$1=2033,L$1=2034,L$1=2035,L$1=2036,L$1=2037)),$E24*1/10,IF(AND(RIGHT($A24,1)*1=2,OR(L$1=2038,L$1=2039,L$1=2040)),$E24*1/20,
IF(AND(RIGHT($A24,1)*1=3,L$1&gt;=INDEX('4. Mengen- und Kostenannahmen'!$L:$L,MATCH($B24,'4. Mengen- und Kostenannahmen'!$B:$B,0)),L$1&lt;=INDEX('4. Mengen- und Kostenannahmen'!$M:$M,MATCH($B24,'4. Mengen- und Kostenannahmen'!$B:$B,0))),$E24*(1/(1+INDEX('4. Mengen- und Kostenannahmen'!$M:$M,MATCH($B24,'4. Mengen- und Kostenannahmen'!$B:$B,0))-INDEX('4. Mengen- und Kostenannahmen'!$L:$L,MATCH($B24,'4. Mengen- und Kostenannahmen'!$B:$B,0)))),
IF(AND(RIGHT($A24,1)*1=4,L$1=INDEX('4. Mengen- und Kostenannahmen'!$H:$H,MATCH($B24,'4. Mengen- und Kostenannahmen'!$B:$B,0))),$E24,
IF(AND(RIGHT($A24,1)*1=5,L$1&lt;&gt;2026),$E24,""))))))))</f>
        <v>150000</v>
      </c>
      <c r="M24" s="233">
        <f t="array" ref="M24">IF(RIGHT($A24,1)*1=0,"",
IF(AND(RIGHT($A24,1)*1=1,OR(M$1=2026,M$1=2027)),$E24/2,
IF(AND(RIGHT($A24,1)*1=2,OR(M$1=2028,M$1=2029,M$1=2030)),$E24*1/20,IF(AND(RIGHT($A24,1)*1=2,OR(M$1=2031,M$1=2032,M$1=2033,M$1=2034,M$1=2035,M$1=2036,M$1=2037)),$E24*1/10,IF(AND(RIGHT($A24,1)*1=2,OR(M$1=2038,M$1=2039,M$1=2040)),$E24*1/20,
IF(AND(RIGHT($A24,1)*1=3,M$1&gt;=INDEX('4. Mengen- und Kostenannahmen'!$L:$L,MATCH($B24,'4. Mengen- und Kostenannahmen'!$B:$B,0)),M$1&lt;=INDEX('4. Mengen- und Kostenannahmen'!$M:$M,MATCH($B24,'4. Mengen- und Kostenannahmen'!$B:$B,0))),$E24*(1/(1+INDEX('4. Mengen- und Kostenannahmen'!$M:$M,MATCH($B24,'4. Mengen- und Kostenannahmen'!$B:$B,0))-INDEX('4. Mengen- und Kostenannahmen'!$L:$L,MATCH($B24,'4. Mengen- und Kostenannahmen'!$B:$B,0)))),
IF(AND(RIGHT($A24,1)*1=4,M$1=INDEX('4. Mengen- und Kostenannahmen'!$H:$H,MATCH($B24,'4. Mengen- und Kostenannahmen'!$B:$B,0))),$E24,
IF(AND(RIGHT($A24,1)*1=5,M$1&lt;&gt;2026),$E24,""))))))))</f>
        <v>150000</v>
      </c>
      <c r="N24" s="233">
        <f t="array" ref="N24">IF(RIGHT($A24,1)*1=0,"",
IF(AND(RIGHT($A24,1)*1=1,OR(N$1=2026,N$1=2027)),$E24/2,
IF(AND(RIGHT($A24,1)*1=2,OR(N$1=2028,N$1=2029,N$1=2030)),$E24*1/20,IF(AND(RIGHT($A24,1)*1=2,OR(N$1=2031,N$1=2032,N$1=2033,N$1=2034,N$1=2035,N$1=2036,N$1=2037)),$E24*1/10,IF(AND(RIGHT($A24,1)*1=2,OR(N$1=2038,N$1=2039,N$1=2040)),$E24*1/20,
IF(AND(RIGHT($A24,1)*1=3,N$1&gt;=INDEX('4. Mengen- und Kostenannahmen'!$L:$L,MATCH($B24,'4. Mengen- und Kostenannahmen'!$B:$B,0)),N$1&lt;=INDEX('4. Mengen- und Kostenannahmen'!$M:$M,MATCH($B24,'4. Mengen- und Kostenannahmen'!$B:$B,0))),$E24*(1/(1+INDEX('4. Mengen- und Kostenannahmen'!$M:$M,MATCH($B24,'4. Mengen- und Kostenannahmen'!$B:$B,0))-INDEX('4. Mengen- und Kostenannahmen'!$L:$L,MATCH($B24,'4. Mengen- und Kostenannahmen'!$B:$B,0)))),
IF(AND(RIGHT($A24,1)*1=4,N$1=INDEX('4. Mengen- und Kostenannahmen'!$H:$H,MATCH($B24,'4. Mengen- und Kostenannahmen'!$B:$B,0))),$E24,
IF(AND(RIGHT($A24,1)*1=5,N$1&lt;&gt;2026),$E24,""))))))))</f>
        <v>150000</v>
      </c>
      <c r="O24" s="233">
        <f t="array" ref="O24">IF(RIGHT($A24,1)*1=0,"",
IF(AND(RIGHT($A24,1)*1=1,OR(O$1=2026,O$1=2027)),$E24/2,
IF(AND(RIGHT($A24,1)*1=2,OR(O$1=2028,O$1=2029,O$1=2030)),$E24*1/20,IF(AND(RIGHT($A24,1)*1=2,OR(O$1=2031,O$1=2032,O$1=2033,O$1=2034,O$1=2035,O$1=2036,O$1=2037)),$E24*1/10,IF(AND(RIGHT($A24,1)*1=2,OR(O$1=2038,O$1=2039,O$1=2040)),$E24*1/20,
IF(AND(RIGHT($A24,1)*1=3,O$1&gt;=INDEX('4. Mengen- und Kostenannahmen'!$L:$L,MATCH($B24,'4. Mengen- und Kostenannahmen'!$B:$B,0)),O$1&lt;=INDEX('4. Mengen- und Kostenannahmen'!$M:$M,MATCH($B24,'4. Mengen- und Kostenannahmen'!$B:$B,0))),$E24*(1/(1+INDEX('4. Mengen- und Kostenannahmen'!$M:$M,MATCH($B24,'4. Mengen- und Kostenannahmen'!$B:$B,0))-INDEX('4. Mengen- und Kostenannahmen'!$L:$L,MATCH($B24,'4. Mengen- und Kostenannahmen'!$B:$B,0)))),
IF(AND(RIGHT($A24,1)*1=4,O$1=INDEX('4. Mengen- und Kostenannahmen'!$H:$H,MATCH($B24,'4. Mengen- und Kostenannahmen'!$B:$B,0))),$E24,
IF(AND(RIGHT($A24,1)*1=5,O$1&lt;&gt;2026),$E24,""))))))))</f>
        <v>150000</v>
      </c>
      <c r="P24" s="233">
        <f t="array" ref="P24">IF(RIGHT($A24,1)*1=0,"",
IF(AND(RIGHT($A24,1)*1=1,OR(P$1=2026,P$1=2027)),$E24/2,
IF(AND(RIGHT($A24,1)*1=2,OR(P$1=2028,P$1=2029,P$1=2030)),$E24*1/20,IF(AND(RIGHT($A24,1)*1=2,OR(P$1=2031,P$1=2032,P$1=2033,P$1=2034,P$1=2035,P$1=2036,P$1=2037)),$E24*1/10,IF(AND(RIGHT($A24,1)*1=2,OR(P$1=2038,P$1=2039,P$1=2040)),$E24*1/20,
IF(AND(RIGHT($A24,1)*1=3,P$1&gt;=INDEX('4. Mengen- und Kostenannahmen'!$L:$L,MATCH($B24,'4. Mengen- und Kostenannahmen'!$B:$B,0)),P$1&lt;=INDEX('4. Mengen- und Kostenannahmen'!$M:$M,MATCH($B24,'4. Mengen- und Kostenannahmen'!$B:$B,0))),$E24*(1/(1+INDEX('4. Mengen- und Kostenannahmen'!$M:$M,MATCH($B24,'4. Mengen- und Kostenannahmen'!$B:$B,0))-INDEX('4. Mengen- und Kostenannahmen'!$L:$L,MATCH($B24,'4. Mengen- und Kostenannahmen'!$B:$B,0)))),
IF(AND(RIGHT($A24,1)*1=4,P$1=INDEX('4. Mengen- und Kostenannahmen'!$H:$H,MATCH($B24,'4. Mengen- und Kostenannahmen'!$B:$B,0))),$E24,
IF(AND(RIGHT($A24,1)*1=5,P$1&lt;&gt;2026),$E24,""))))))))</f>
        <v>150000</v>
      </c>
      <c r="Q24" s="233">
        <f t="array" ref="Q24">IF(RIGHT($A24,1)*1=0,"",
IF(AND(RIGHT($A24,1)*1=1,OR(Q$1=2026,Q$1=2027)),$E24/2,
IF(AND(RIGHT($A24,1)*1=2,OR(Q$1=2028,Q$1=2029,Q$1=2030)),$E24*1/20,IF(AND(RIGHT($A24,1)*1=2,OR(Q$1=2031,Q$1=2032,Q$1=2033,Q$1=2034,Q$1=2035,Q$1=2036,Q$1=2037)),$E24*1/10,IF(AND(RIGHT($A24,1)*1=2,OR(Q$1=2038,Q$1=2039,Q$1=2040)),$E24*1/20,
IF(AND(RIGHT($A24,1)*1=3,Q$1&gt;=INDEX('4. Mengen- und Kostenannahmen'!$L:$L,MATCH($B24,'4. Mengen- und Kostenannahmen'!$B:$B,0)),Q$1&lt;=INDEX('4. Mengen- und Kostenannahmen'!$M:$M,MATCH($B24,'4. Mengen- und Kostenannahmen'!$B:$B,0))),$E24*(1/(1+INDEX('4. Mengen- und Kostenannahmen'!$M:$M,MATCH($B24,'4. Mengen- und Kostenannahmen'!$B:$B,0))-INDEX('4. Mengen- und Kostenannahmen'!$L:$L,MATCH($B24,'4. Mengen- und Kostenannahmen'!$B:$B,0)))),
IF(AND(RIGHT($A24,1)*1=4,Q$1=INDEX('4. Mengen- und Kostenannahmen'!$H:$H,MATCH($B24,'4. Mengen- und Kostenannahmen'!$B:$B,0))),$E24,
IF(AND(RIGHT($A24,1)*1=5,Q$1&lt;&gt;2026),$E24,""))))))))</f>
        <v>150000</v>
      </c>
      <c r="R24" s="233">
        <f t="array" ref="R24">IF(RIGHT($A24,1)*1=0,"",
IF(AND(RIGHT($A24,1)*1=1,OR(R$1=2026,R$1=2027)),$E24/2,
IF(AND(RIGHT($A24,1)*1=2,OR(R$1=2028,R$1=2029,R$1=2030)),$E24*1/20,IF(AND(RIGHT($A24,1)*1=2,OR(R$1=2031,R$1=2032,R$1=2033,R$1=2034,R$1=2035,R$1=2036,R$1=2037)),$E24*1/10,IF(AND(RIGHT($A24,1)*1=2,OR(R$1=2038,R$1=2039,R$1=2040)),$E24*1/20,
IF(AND(RIGHT($A24,1)*1=3,R$1&gt;=INDEX('4. Mengen- und Kostenannahmen'!$L:$L,MATCH($B24,'4. Mengen- und Kostenannahmen'!$B:$B,0)),R$1&lt;=INDEX('4. Mengen- und Kostenannahmen'!$M:$M,MATCH($B24,'4. Mengen- und Kostenannahmen'!$B:$B,0))),$E24*(1/(1+INDEX('4. Mengen- und Kostenannahmen'!$M:$M,MATCH($B24,'4. Mengen- und Kostenannahmen'!$B:$B,0))-INDEX('4. Mengen- und Kostenannahmen'!$L:$L,MATCH($B24,'4. Mengen- und Kostenannahmen'!$B:$B,0)))),
IF(AND(RIGHT($A24,1)*1=4,R$1=INDEX('4. Mengen- und Kostenannahmen'!$H:$H,MATCH($B24,'4. Mengen- und Kostenannahmen'!$B:$B,0))),$E24,
IF(AND(RIGHT($A24,1)*1=5,R$1&lt;&gt;2026),$E24,""))))))))</f>
        <v>75000</v>
      </c>
      <c r="S24" s="233">
        <f t="array" ref="S24">IF(RIGHT($A24,1)*1=0,"",
IF(AND(RIGHT($A24,1)*1=1,OR(S$1=2026,S$1=2027)),$E24/2,
IF(AND(RIGHT($A24,1)*1=2,OR(S$1=2028,S$1=2029,S$1=2030)),$E24*1/20,IF(AND(RIGHT($A24,1)*1=2,OR(S$1=2031,S$1=2032,S$1=2033,S$1=2034,S$1=2035,S$1=2036,S$1=2037)),$E24*1/10,IF(AND(RIGHT($A24,1)*1=2,OR(S$1=2038,S$1=2039,S$1=2040)),$E24*1/20,
IF(AND(RIGHT($A24,1)*1=3,S$1&gt;=INDEX('4. Mengen- und Kostenannahmen'!$L:$L,MATCH($B24,'4. Mengen- und Kostenannahmen'!$B:$B,0)),S$1&lt;=INDEX('4. Mengen- und Kostenannahmen'!$M:$M,MATCH($B24,'4. Mengen- und Kostenannahmen'!$B:$B,0))),$E24*(1/(1+INDEX('4. Mengen- und Kostenannahmen'!$M:$M,MATCH($B24,'4. Mengen- und Kostenannahmen'!$B:$B,0))-INDEX('4. Mengen- und Kostenannahmen'!$L:$L,MATCH($B24,'4. Mengen- und Kostenannahmen'!$B:$B,0)))),
IF(AND(RIGHT($A24,1)*1=4,S$1=INDEX('4. Mengen- und Kostenannahmen'!$H:$H,MATCH($B24,'4. Mengen- und Kostenannahmen'!$B:$B,0))),$E24,
IF(AND(RIGHT($A24,1)*1=5,S$1&lt;&gt;2026),$E24,""))))))))</f>
        <v>75000</v>
      </c>
      <c r="T24" s="233">
        <f t="array" ref="T24">IF(RIGHT($A24,1)*1=0,"",
IF(AND(RIGHT($A24,1)*1=1,OR(T$1=2026,T$1=2027)),$E24/2,
IF(AND(RIGHT($A24,1)*1=2,OR(T$1=2028,T$1=2029,T$1=2030)),$E24*1/20,IF(AND(RIGHT($A24,1)*1=2,OR(T$1=2031,T$1=2032,T$1=2033,T$1=2034,T$1=2035,T$1=2036,T$1=2037)),$E24*1/10,IF(AND(RIGHT($A24,1)*1=2,OR(T$1=2038,T$1=2039,T$1=2040)),$E24*1/20,
IF(AND(RIGHT($A24,1)*1=3,T$1&gt;=INDEX('4. Mengen- und Kostenannahmen'!$L:$L,MATCH($B24,'4. Mengen- und Kostenannahmen'!$B:$B,0)),T$1&lt;=INDEX('4. Mengen- und Kostenannahmen'!$M:$M,MATCH($B24,'4. Mengen- und Kostenannahmen'!$B:$B,0))),$E24*(1/(1+INDEX('4. Mengen- und Kostenannahmen'!$M:$M,MATCH($B24,'4. Mengen- und Kostenannahmen'!$B:$B,0))-INDEX('4. Mengen- und Kostenannahmen'!$L:$L,MATCH($B24,'4. Mengen- und Kostenannahmen'!$B:$B,0)))),
IF(AND(RIGHT($A24,1)*1=4,T$1=INDEX('4. Mengen- und Kostenannahmen'!$H:$H,MATCH($B24,'4. Mengen- und Kostenannahmen'!$B:$B,0))),$E24,
IF(AND(RIGHT($A24,1)*1=5,T$1&lt;&gt;2026),$E24,""))))))))</f>
        <v>75000</v>
      </c>
    </row>
    <row r="25" ht="12.75" customHeight="1">
      <c r="A25" s="230" t="str">
        <f t="array" ref="A25">INDEX('4. Mengen- und Kostenannahmen'!$A:$A,MATCH(B25,'4. Mengen- und Kostenannahmen'!B:B,0))</f>
        <v>24.2</v>
      </c>
      <c r="B25" s="231">
        <f>'4. Mengen- und Kostenannahmen'!B26</f>
        <v>24</v>
      </c>
      <c r="C25" s="231" t="str">
        <f t="array" ref="C25">IF(RIGHT($A25,1)*1&lt;&gt;0,INDEX('4. Mengen- und Kostenannahmen'!D:D,MATCH($B25,'4. Mengen- und Kostenannahmen'!$B:$B,0)),"")</f>
        <v>Klimawirksame Grünflächen bauen</v>
      </c>
      <c r="D25" s="231" t="str">
        <f t="array" ref="D25">IF(RIGHT($A25,1)*1&lt;&gt;0,INDEX('4. Mengen- und Kostenannahmen'!E:E,MATCH($B25,'4. Mengen- und Kostenannahmen'!$B:$B,0)),"")</f>
        <v>Neue Bäume auf Kühlinseln und Grünflächen</v>
      </c>
      <c r="E25" s="232">
        <f t="array" ref="E25">IF(C25&lt;&gt;"",INDEX('4. Mengen- und Kostenannahmen'!X:X,MATCH($B25,'4. Mengen- und Kostenannahmen'!B:B,0))*INDEX('4. Mengen- und Kostenannahmen'!AC:AC,MATCH($B25,'4. Mengen- und Kostenannahmen'!B:B,0)),"")</f>
        <v>84219253.33</v>
      </c>
      <c r="F25" s="233" t="str">
        <f t="array" ref="F25">IF(RIGHT($A25,1)*1=0,"",
IF(AND(RIGHT($A25,1)*1=1,OR(F$1=2026,F$1=2027)),$E25/2,
IF(AND(RIGHT($A25,1)*1=2,OR(F$1=2028,F$1=2029,F$1=2030)),$E25*1/20,IF(AND(RIGHT($A25,1)*1=2,OR(F$1=2031,F$1=2032,F$1=2033,F$1=2034,F$1=2035,F$1=2036,F$1=2037)),$E25*1/10,IF(AND(RIGHT($A25,1)*1=2,OR(F$1=2038,F$1=2039,F$1=2040)),$E25*1/20,
IF(AND(RIGHT($A25,1)*1=3,F$1&gt;=INDEX('4. Mengen- und Kostenannahmen'!$L:$L,MATCH($B25,'4. Mengen- und Kostenannahmen'!$B:$B,0)),F$1&lt;=INDEX('4. Mengen- und Kostenannahmen'!$M:$M,MATCH($B25,'4. Mengen- und Kostenannahmen'!$B:$B,0))),$E25*(1/(1+INDEX('4. Mengen- und Kostenannahmen'!$M:$M,MATCH($B25,'4. Mengen- und Kostenannahmen'!$B:$B,0))-INDEX('4. Mengen- und Kostenannahmen'!$L:$L,MATCH($B25,'4. Mengen- und Kostenannahmen'!$B:$B,0)))),
IF(AND(RIGHT($A25,1)*1=4,F$1=INDEX('4. Mengen- und Kostenannahmen'!$H:$H,MATCH($B25,'4. Mengen- und Kostenannahmen'!$B:$B,0))),$E25,
IF(AND(RIGHT($A25,1)*1=5,F$1&lt;&gt;2026),$E25,""))))))))</f>
        <v/>
      </c>
      <c r="G25" s="233" t="str">
        <f t="array" ref="G25">IF(RIGHT($A25,1)*1=0,"",
IF(AND(RIGHT($A25,1)*1=1,OR(G$1=2026,G$1=2027)),$E25/2,
IF(AND(RIGHT($A25,1)*1=2,OR(G$1=2028,G$1=2029,G$1=2030)),$E25*1/20,IF(AND(RIGHT($A25,1)*1=2,OR(G$1=2031,G$1=2032,G$1=2033,G$1=2034,G$1=2035,G$1=2036,G$1=2037)),$E25*1/10,IF(AND(RIGHT($A25,1)*1=2,OR(G$1=2038,G$1=2039,G$1=2040)),$E25*1/20,
IF(AND(RIGHT($A25,1)*1=3,G$1&gt;=INDEX('4. Mengen- und Kostenannahmen'!$L:$L,MATCH($B25,'4. Mengen- und Kostenannahmen'!$B:$B,0)),G$1&lt;=INDEX('4. Mengen- und Kostenannahmen'!$M:$M,MATCH($B25,'4. Mengen- und Kostenannahmen'!$B:$B,0))),$E25*(1/(1+INDEX('4. Mengen- und Kostenannahmen'!$M:$M,MATCH($B25,'4. Mengen- und Kostenannahmen'!$B:$B,0))-INDEX('4. Mengen- und Kostenannahmen'!$L:$L,MATCH($B25,'4. Mengen- und Kostenannahmen'!$B:$B,0)))),
IF(AND(RIGHT($A25,1)*1=4,G$1=INDEX('4. Mengen- und Kostenannahmen'!$H:$H,MATCH($B25,'4. Mengen- und Kostenannahmen'!$B:$B,0))),$E25,
IF(AND(RIGHT($A25,1)*1=5,G$1&lt;&gt;2026),$E25,""))))))))</f>
        <v/>
      </c>
      <c r="H25" s="233">
        <f t="array" ref="H25">IF(RIGHT($A25,1)*1=0,"",
IF(AND(RIGHT($A25,1)*1=1,OR(H$1=2026,H$1=2027)),$E25/2,
IF(AND(RIGHT($A25,1)*1=2,OR(H$1=2028,H$1=2029,H$1=2030)),$E25*1/20,IF(AND(RIGHT($A25,1)*1=2,OR(H$1=2031,H$1=2032,H$1=2033,H$1=2034,H$1=2035,H$1=2036,H$1=2037)),$E25*1/10,IF(AND(RIGHT($A25,1)*1=2,OR(H$1=2038,H$1=2039,H$1=2040)),$E25*1/20,
IF(AND(RIGHT($A25,1)*1=3,H$1&gt;=INDEX('4. Mengen- und Kostenannahmen'!$L:$L,MATCH($B25,'4. Mengen- und Kostenannahmen'!$B:$B,0)),H$1&lt;=INDEX('4. Mengen- und Kostenannahmen'!$M:$M,MATCH($B25,'4. Mengen- und Kostenannahmen'!$B:$B,0))),$E25*(1/(1+INDEX('4. Mengen- und Kostenannahmen'!$M:$M,MATCH($B25,'4. Mengen- und Kostenannahmen'!$B:$B,0))-INDEX('4. Mengen- und Kostenannahmen'!$L:$L,MATCH($B25,'4. Mengen- und Kostenannahmen'!$B:$B,0)))),
IF(AND(RIGHT($A25,1)*1=4,H$1=INDEX('4. Mengen- und Kostenannahmen'!$H:$H,MATCH($B25,'4. Mengen- und Kostenannahmen'!$B:$B,0))),$E25,
IF(AND(RIGHT($A25,1)*1=5,H$1&lt;&gt;2026),$E25,""))))))))</f>
        <v>4210962.667</v>
      </c>
      <c r="I25" s="233">
        <f t="array" ref="I25">IF(RIGHT($A25,1)*1=0,"",
IF(AND(RIGHT($A25,1)*1=1,OR(I$1=2026,I$1=2027)),$E25/2,
IF(AND(RIGHT($A25,1)*1=2,OR(I$1=2028,I$1=2029,I$1=2030)),$E25*1/20,IF(AND(RIGHT($A25,1)*1=2,OR(I$1=2031,I$1=2032,I$1=2033,I$1=2034,I$1=2035,I$1=2036,I$1=2037)),$E25*1/10,IF(AND(RIGHT($A25,1)*1=2,OR(I$1=2038,I$1=2039,I$1=2040)),$E25*1/20,
IF(AND(RIGHT($A25,1)*1=3,I$1&gt;=INDEX('4. Mengen- und Kostenannahmen'!$L:$L,MATCH($B25,'4. Mengen- und Kostenannahmen'!$B:$B,0)),I$1&lt;=INDEX('4. Mengen- und Kostenannahmen'!$M:$M,MATCH($B25,'4. Mengen- und Kostenannahmen'!$B:$B,0))),$E25*(1/(1+INDEX('4. Mengen- und Kostenannahmen'!$M:$M,MATCH($B25,'4. Mengen- und Kostenannahmen'!$B:$B,0))-INDEX('4. Mengen- und Kostenannahmen'!$L:$L,MATCH($B25,'4. Mengen- und Kostenannahmen'!$B:$B,0)))),
IF(AND(RIGHT($A25,1)*1=4,I$1=INDEX('4. Mengen- und Kostenannahmen'!$H:$H,MATCH($B25,'4. Mengen- und Kostenannahmen'!$B:$B,0))),$E25,
IF(AND(RIGHT($A25,1)*1=5,I$1&lt;&gt;2026),$E25,""))))))))</f>
        <v>4210962.667</v>
      </c>
      <c r="J25" s="233">
        <f t="array" ref="J25">IF(RIGHT($A25,1)*1=0,"",
IF(AND(RIGHT($A25,1)*1=1,OR(J$1=2026,J$1=2027)),$E25/2,
IF(AND(RIGHT($A25,1)*1=2,OR(J$1=2028,J$1=2029,J$1=2030)),$E25*1/20,IF(AND(RIGHT($A25,1)*1=2,OR(J$1=2031,J$1=2032,J$1=2033,J$1=2034,J$1=2035,J$1=2036,J$1=2037)),$E25*1/10,IF(AND(RIGHT($A25,1)*1=2,OR(J$1=2038,J$1=2039,J$1=2040)),$E25*1/20,
IF(AND(RIGHT($A25,1)*1=3,J$1&gt;=INDEX('4. Mengen- und Kostenannahmen'!$L:$L,MATCH($B25,'4. Mengen- und Kostenannahmen'!$B:$B,0)),J$1&lt;=INDEX('4. Mengen- und Kostenannahmen'!$M:$M,MATCH($B25,'4. Mengen- und Kostenannahmen'!$B:$B,0))),$E25*(1/(1+INDEX('4. Mengen- und Kostenannahmen'!$M:$M,MATCH($B25,'4. Mengen- und Kostenannahmen'!$B:$B,0))-INDEX('4. Mengen- und Kostenannahmen'!$L:$L,MATCH($B25,'4. Mengen- und Kostenannahmen'!$B:$B,0)))),
IF(AND(RIGHT($A25,1)*1=4,J$1=INDEX('4. Mengen- und Kostenannahmen'!$H:$H,MATCH($B25,'4. Mengen- und Kostenannahmen'!$B:$B,0))),$E25,
IF(AND(RIGHT($A25,1)*1=5,J$1&lt;&gt;2026),$E25,""))))))))</f>
        <v>4210962.667</v>
      </c>
      <c r="K25" s="233">
        <f t="array" ref="K25">IF(RIGHT($A25,1)*1=0,"",
IF(AND(RIGHT($A25,1)*1=1,OR(K$1=2026,K$1=2027)),$E25/2,
IF(AND(RIGHT($A25,1)*1=2,OR(K$1=2028,K$1=2029,K$1=2030)),$E25*1/20,IF(AND(RIGHT($A25,1)*1=2,OR(K$1=2031,K$1=2032,K$1=2033,K$1=2034,K$1=2035,K$1=2036,K$1=2037)),$E25*1/10,IF(AND(RIGHT($A25,1)*1=2,OR(K$1=2038,K$1=2039,K$1=2040)),$E25*1/20,
IF(AND(RIGHT($A25,1)*1=3,K$1&gt;=INDEX('4. Mengen- und Kostenannahmen'!$L:$L,MATCH($B25,'4. Mengen- und Kostenannahmen'!$B:$B,0)),K$1&lt;=INDEX('4. Mengen- und Kostenannahmen'!$M:$M,MATCH($B25,'4. Mengen- und Kostenannahmen'!$B:$B,0))),$E25*(1/(1+INDEX('4. Mengen- und Kostenannahmen'!$M:$M,MATCH($B25,'4. Mengen- und Kostenannahmen'!$B:$B,0))-INDEX('4. Mengen- und Kostenannahmen'!$L:$L,MATCH($B25,'4. Mengen- und Kostenannahmen'!$B:$B,0)))),
IF(AND(RIGHT($A25,1)*1=4,K$1=INDEX('4. Mengen- und Kostenannahmen'!$H:$H,MATCH($B25,'4. Mengen- und Kostenannahmen'!$B:$B,0))),$E25,
IF(AND(RIGHT($A25,1)*1=5,K$1&lt;&gt;2026),$E25,""))))))))</f>
        <v>8421925.333</v>
      </c>
      <c r="L25" s="233">
        <f t="array" ref="L25">IF(RIGHT($A25,1)*1=0,"",
IF(AND(RIGHT($A25,1)*1=1,OR(L$1=2026,L$1=2027)),$E25/2,
IF(AND(RIGHT($A25,1)*1=2,OR(L$1=2028,L$1=2029,L$1=2030)),$E25*1/20,IF(AND(RIGHT($A25,1)*1=2,OR(L$1=2031,L$1=2032,L$1=2033,L$1=2034,L$1=2035,L$1=2036,L$1=2037)),$E25*1/10,IF(AND(RIGHT($A25,1)*1=2,OR(L$1=2038,L$1=2039,L$1=2040)),$E25*1/20,
IF(AND(RIGHT($A25,1)*1=3,L$1&gt;=INDEX('4. Mengen- und Kostenannahmen'!$L:$L,MATCH($B25,'4. Mengen- und Kostenannahmen'!$B:$B,0)),L$1&lt;=INDEX('4. Mengen- und Kostenannahmen'!$M:$M,MATCH($B25,'4. Mengen- und Kostenannahmen'!$B:$B,0))),$E25*(1/(1+INDEX('4. Mengen- und Kostenannahmen'!$M:$M,MATCH($B25,'4. Mengen- und Kostenannahmen'!$B:$B,0))-INDEX('4. Mengen- und Kostenannahmen'!$L:$L,MATCH($B25,'4. Mengen- und Kostenannahmen'!$B:$B,0)))),
IF(AND(RIGHT($A25,1)*1=4,L$1=INDEX('4. Mengen- und Kostenannahmen'!$H:$H,MATCH($B25,'4. Mengen- und Kostenannahmen'!$B:$B,0))),$E25,
IF(AND(RIGHT($A25,1)*1=5,L$1&lt;&gt;2026),$E25,""))))))))</f>
        <v>8421925.333</v>
      </c>
      <c r="M25" s="233">
        <f t="array" ref="M25">IF(RIGHT($A25,1)*1=0,"",
IF(AND(RIGHT($A25,1)*1=1,OR(M$1=2026,M$1=2027)),$E25/2,
IF(AND(RIGHT($A25,1)*1=2,OR(M$1=2028,M$1=2029,M$1=2030)),$E25*1/20,IF(AND(RIGHT($A25,1)*1=2,OR(M$1=2031,M$1=2032,M$1=2033,M$1=2034,M$1=2035,M$1=2036,M$1=2037)),$E25*1/10,IF(AND(RIGHT($A25,1)*1=2,OR(M$1=2038,M$1=2039,M$1=2040)),$E25*1/20,
IF(AND(RIGHT($A25,1)*1=3,M$1&gt;=INDEX('4. Mengen- und Kostenannahmen'!$L:$L,MATCH($B25,'4. Mengen- und Kostenannahmen'!$B:$B,0)),M$1&lt;=INDEX('4. Mengen- und Kostenannahmen'!$M:$M,MATCH($B25,'4. Mengen- und Kostenannahmen'!$B:$B,0))),$E25*(1/(1+INDEX('4. Mengen- und Kostenannahmen'!$M:$M,MATCH($B25,'4. Mengen- und Kostenannahmen'!$B:$B,0))-INDEX('4. Mengen- und Kostenannahmen'!$L:$L,MATCH($B25,'4. Mengen- und Kostenannahmen'!$B:$B,0)))),
IF(AND(RIGHT($A25,1)*1=4,M$1=INDEX('4. Mengen- und Kostenannahmen'!$H:$H,MATCH($B25,'4. Mengen- und Kostenannahmen'!$B:$B,0))),$E25,
IF(AND(RIGHT($A25,1)*1=5,M$1&lt;&gt;2026),$E25,""))))))))</f>
        <v>8421925.333</v>
      </c>
      <c r="N25" s="233">
        <f t="array" ref="N25">IF(RIGHT($A25,1)*1=0,"",
IF(AND(RIGHT($A25,1)*1=1,OR(N$1=2026,N$1=2027)),$E25/2,
IF(AND(RIGHT($A25,1)*1=2,OR(N$1=2028,N$1=2029,N$1=2030)),$E25*1/20,IF(AND(RIGHT($A25,1)*1=2,OR(N$1=2031,N$1=2032,N$1=2033,N$1=2034,N$1=2035,N$1=2036,N$1=2037)),$E25*1/10,IF(AND(RIGHT($A25,1)*1=2,OR(N$1=2038,N$1=2039,N$1=2040)),$E25*1/20,
IF(AND(RIGHT($A25,1)*1=3,N$1&gt;=INDEX('4. Mengen- und Kostenannahmen'!$L:$L,MATCH($B25,'4. Mengen- und Kostenannahmen'!$B:$B,0)),N$1&lt;=INDEX('4. Mengen- und Kostenannahmen'!$M:$M,MATCH($B25,'4. Mengen- und Kostenannahmen'!$B:$B,0))),$E25*(1/(1+INDEX('4. Mengen- und Kostenannahmen'!$M:$M,MATCH($B25,'4. Mengen- und Kostenannahmen'!$B:$B,0))-INDEX('4. Mengen- und Kostenannahmen'!$L:$L,MATCH($B25,'4. Mengen- und Kostenannahmen'!$B:$B,0)))),
IF(AND(RIGHT($A25,1)*1=4,N$1=INDEX('4. Mengen- und Kostenannahmen'!$H:$H,MATCH($B25,'4. Mengen- und Kostenannahmen'!$B:$B,0))),$E25,
IF(AND(RIGHT($A25,1)*1=5,N$1&lt;&gt;2026),$E25,""))))))))</f>
        <v>8421925.333</v>
      </c>
      <c r="O25" s="233">
        <f t="array" ref="O25">IF(RIGHT($A25,1)*1=0,"",
IF(AND(RIGHT($A25,1)*1=1,OR(O$1=2026,O$1=2027)),$E25/2,
IF(AND(RIGHT($A25,1)*1=2,OR(O$1=2028,O$1=2029,O$1=2030)),$E25*1/20,IF(AND(RIGHT($A25,1)*1=2,OR(O$1=2031,O$1=2032,O$1=2033,O$1=2034,O$1=2035,O$1=2036,O$1=2037)),$E25*1/10,IF(AND(RIGHT($A25,1)*1=2,OR(O$1=2038,O$1=2039,O$1=2040)),$E25*1/20,
IF(AND(RIGHT($A25,1)*1=3,O$1&gt;=INDEX('4. Mengen- und Kostenannahmen'!$L:$L,MATCH($B25,'4. Mengen- und Kostenannahmen'!$B:$B,0)),O$1&lt;=INDEX('4. Mengen- und Kostenannahmen'!$M:$M,MATCH($B25,'4. Mengen- und Kostenannahmen'!$B:$B,0))),$E25*(1/(1+INDEX('4. Mengen- und Kostenannahmen'!$M:$M,MATCH($B25,'4. Mengen- und Kostenannahmen'!$B:$B,0))-INDEX('4. Mengen- und Kostenannahmen'!$L:$L,MATCH($B25,'4. Mengen- und Kostenannahmen'!$B:$B,0)))),
IF(AND(RIGHT($A25,1)*1=4,O$1=INDEX('4. Mengen- und Kostenannahmen'!$H:$H,MATCH($B25,'4. Mengen- und Kostenannahmen'!$B:$B,0))),$E25,
IF(AND(RIGHT($A25,1)*1=5,O$1&lt;&gt;2026),$E25,""))))))))</f>
        <v>8421925.333</v>
      </c>
      <c r="P25" s="233">
        <f t="array" ref="P25">IF(RIGHT($A25,1)*1=0,"",
IF(AND(RIGHT($A25,1)*1=1,OR(P$1=2026,P$1=2027)),$E25/2,
IF(AND(RIGHT($A25,1)*1=2,OR(P$1=2028,P$1=2029,P$1=2030)),$E25*1/20,IF(AND(RIGHT($A25,1)*1=2,OR(P$1=2031,P$1=2032,P$1=2033,P$1=2034,P$1=2035,P$1=2036,P$1=2037)),$E25*1/10,IF(AND(RIGHT($A25,1)*1=2,OR(P$1=2038,P$1=2039,P$1=2040)),$E25*1/20,
IF(AND(RIGHT($A25,1)*1=3,P$1&gt;=INDEX('4. Mengen- und Kostenannahmen'!$L:$L,MATCH($B25,'4. Mengen- und Kostenannahmen'!$B:$B,0)),P$1&lt;=INDEX('4. Mengen- und Kostenannahmen'!$M:$M,MATCH($B25,'4. Mengen- und Kostenannahmen'!$B:$B,0))),$E25*(1/(1+INDEX('4. Mengen- und Kostenannahmen'!$M:$M,MATCH($B25,'4. Mengen- und Kostenannahmen'!$B:$B,0))-INDEX('4. Mengen- und Kostenannahmen'!$L:$L,MATCH($B25,'4. Mengen- und Kostenannahmen'!$B:$B,0)))),
IF(AND(RIGHT($A25,1)*1=4,P$1=INDEX('4. Mengen- und Kostenannahmen'!$H:$H,MATCH($B25,'4. Mengen- und Kostenannahmen'!$B:$B,0))),$E25,
IF(AND(RIGHT($A25,1)*1=5,P$1&lt;&gt;2026),$E25,""))))))))</f>
        <v>8421925.333</v>
      </c>
      <c r="Q25" s="233">
        <f t="array" ref="Q25">IF(RIGHT($A25,1)*1=0,"",
IF(AND(RIGHT($A25,1)*1=1,OR(Q$1=2026,Q$1=2027)),$E25/2,
IF(AND(RIGHT($A25,1)*1=2,OR(Q$1=2028,Q$1=2029,Q$1=2030)),$E25*1/20,IF(AND(RIGHT($A25,1)*1=2,OR(Q$1=2031,Q$1=2032,Q$1=2033,Q$1=2034,Q$1=2035,Q$1=2036,Q$1=2037)),$E25*1/10,IF(AND(RIGHT($A25,1)*1=2,OR(Q$1=2038,Q$1=2039,Q$1=2040)),$E25*1/20,
IF(AND(RIGHT($A25,1)*1=3,Q$1&gt;=INDEX('4. Mengen- und Kostenannahmen'!$L:$L,MATCH($B25,'4. Mengen- und Kostenannahmen'!$B:$B,0)),Q$1&lt;=INDEX('4. Mengen- und Kostenannahmen'!$M:$M,MATCH($B25,'4. Mengen- und Kostenannahmen'!$B:$B,0))),$E25*(1/(1+INDEX('4. Mengen- und Kostenannahmen'!$M:$M,MATCH($B25,'4. Mengen- und Kostenannahmen'!$B:$B,0))-INDEX('4. Mengen- und Kostenannahmen'!$L:$L,MATCH($B25,'4. Mengen- und Kostenannahmen'!$B:$B,0)))),
IF(AND(RIGHT($A25,1)*1=4,Q$1=INDEX('4. Mengen- und Kostenannahmen'!$H:$H,MATCH($B25,'4. Mengen- und Kostenannahmen'!$B:$B,0))),$E25,
IF(AND(RIGHT($A25,1)*1=5,Q$1&lt;&gt;2026),$E25,""))))))))</f>
        <v>8421925.333</v>
      </c>
      <c r="R25" s="233">
        <f t="array" ref="R25">IF(RIGHT($A25,1)*1=0,"",
IF(AND(RIGHT($A25,1)*1=1,OR(R$1=2026,R$1=2027)),$E25/2,
IF(AND(RIGHT($A25,1)*1=2,OR(R$1=2028,R$1=2029,R$1=2030)),$E25*1/20,IF(AND(RIGHT($A25,1)*1=2,OR(R$1=2031,R$1=2032,R$1=2033,R$1=2034,R$1=2035,R$1=2036,R$1=2037)),$E25*1/10,IF(AND(RIGHT($A25,1)*1=2,OR(R$1=2038,R$1=2039,R$1=2040)),$E25*1/20,
IF(AND(RIGHT($A25,1)*1=3,R$1&gt;=INDEX('4. Mengen- und Kostenannahmen'!$L:$L,MATCH($B25,'4. Mengen- und Kostenannahmen'!$B:$B,0)),R$1&lt;=INDEX('4. Mengen- und Kostenannahmen'!$M:$M,MATCH($B25,'4. Mengen- und Kostenannahmen'!$B:$B,0))),$E25*(1/(1+INDEX('4. Mengen- und Kostenannahmen'!$M:$M,MATCH($B25,'4. Mengen- und Kostenannahmen'!$B:$B,0))-INDEX('4. Mengen- und Kostenannahmen'!$L:$L,MATCH($B25,'4. Mengen- und Kostenannahmen'!$B:$B,0)))),
IF(AND(RIGHT($A25,1)*1=4,R$1=INDEX('4. Mengen- und Kostenannahmen'!$H:$H,MATCH($B25,'4. Mengen- und Kostenannahmen'!$B:$B,0))),$E25,
IF(AND(RIGHT($A25,1)*1=5,R$1&lt;&gt;2026),$E25,""))))))))</f>
        <v>4210962.667</v>
      </c>
      <c r="S25" s="233">
        <f t="array" ref="S25">IF(RIGHT($A25,1)*1=0,"",
IF(AND(RIGHT($A25,1)*1=1,OR(S$1=2026,S$1=2027)),$E25/2,
IF(AND(RIGHT($A25,1)*1=2,OR(S$1=2028,S$1=2029,S$1=2030)),$E25*1/20,IF(AND(RIGHT($A25,1)*1=2,OR(S$1=2031,S$1=2032,S$1=2033,S$1=2034,S$1=2035,S$1=2036,S$1=2037)),$E25*1/10,IF(AND(RIGHT($A25,1)*1=2,OR(S$1=2038,S$1=2039,S$1=2040)),$E25*1/20,
IF(AND(RIGHT($A25,1)*1=3,S$1&gt;=INDEX('4. Mengen- und Kostenannahmen'!$L:$L,MATCH($B25,'4. Mengen- und Kostenannahmen'!$B:$B,0)),S$1&lt;=INDEX('4. Mengen- und Kostenannahmen'!$M:$M,MATCH($B25,'4. Mengen- und Kostenannahmen'!$B:$B,0))),$E25*(1/(1+INDEX('4. Mengen- und Kostenannahmen'!$M:$M,MATCH($B25,'4. Mengen- und Kostenannahmen'!$B:$B,0))-INDEX('4. Mengen- und Kostenannahmen'!$L:$L,MATCH($B25,'4. Mengen- und Kostenannahmen'!$B:$B,0)))),
IF(AND(RIGHT($A25,1)*1=4,S$1=INDEX('4. Mengen- und Kostenannahmen'!$H:$H,MATCH($B25,'4. Mengen- und Kostenannahmen'!$B:$B,0))),$E25,
IF(AND(RIGHT($A25,1)*1=5,S$1&lt;&gt;2026),$E25,""))))))))</f>
        <v>4210962.667</v>
      </c>
      <c r="T25" s="233">
        <f t="array" ref="T25">IF(RIGHT($A25,1)*1=0,"",
IF(AND(RIGHT($A25,1)*1=1,OR(T$1=2026,T$1=2027)),$E25/2,
IF(AND(RIGHT($A25,1)*1=2,OR(T$1=2028,T$1=2029,T$1=2030)),$E25*1/20,IF(AND(RIGHT($A25,1)*1=2,OR(T$1=2031,T$1=2032,T$1=2033,T$1=2034,T$1=2035,T$1=2036,T$1=2037)),$E25*1/10,IF(AND(RIGHT($A25,1)*1=2,OR(T$1=2038,T$1=2039,T$1=2040)),$E25*1/20,
IF(AND(RIGHT($A25,1)*1=3,T$1&gt;=INDEX('4. Mengen- und Kostenannahmen'!$L:$L,MATCH($B25,'4. Mengen- und Kostenannahmen'!$B:$B,0)),T$1&lt;=INDEX('4. Mengen- und Kostenannahmen'!$M:$M,MATCH($B25,'4. Mengen- und Kostenannahmen'!$B:$B,0))),$E25*(1/(1+INDEX('4. Mengen- und Kostenannahmen'!$M:$M,MATCH($B25,'4. Mengen- und Kostenannahmen'!$B:$B,0))-INDEX('4. Mengen- und Kostenannahmen'!$L:$L,MATCH($B25,'4. Mengen- und Kostenannahmen'!$B:$B,0)))),
IF(AND(RIGHT($A25,1)*1=4,T$1=INDEX('4. Mengen- und Kostenannahmen'!$H:$H,MATCH($B25,'4. Mengen- und Kostenannahmen'!$B:$B,0))),$E25,
IF(AND(RIGHT($A25,1)*1=5,T$1&lt;&gt;2026),$E25,""))))))))</f>
        <v>4210962.667</v>
      </c>
    </row>
    <row r="26" ht="12.75" customHeight="1">
      <c r="A26" s="230" t="str">
        <f t="array" ref="A26">INDEX('4. Mengen- und Kostenannahmen'!$A:$A,MATCH(B26,'4. Mengen- und Kostenannahmen'!B:B,0))</f>
        <v>25.2</v>
      </c>
      <c r="B26" s="231">
        <f>'4. Mengen- und Kostenannahmen'!B27</f>
        <v>25</v>
      </c>
      <c r="C26" s="231" t="str">
        <f t="array" ref="C26">IF(RIGHT($A26,1)*1&lt;&gt;0,INDEX('4. Mengen- und Kostenannahmen'!D:D,MATCH($B26,'4. Mengen- und Kostenannahmen'!$B:$B,0)),"")</f>
        <v>Kühlinseln bauen</v>
      </c>
      <c r="D26" s="231" t="str">
        <f t="array" ref="D26">IF(RIGHT($A26,1)*1&lt;&gt;0,INDEX('4. Mengen- und Kostenannahmen'!E:E,MATCH($B26,'4. Mengen- und Kostenannahmen'!$B:$B,0)),"")</f>
        <v>Kühlungsinseln planen</v>
      </c>
      <c r="E26" s="232">
        <f t="array" ref="E26">IF(C26&lt;&gt;"",INDEX('4. Mengen- und Kostenannahmen'!X:X,MATCH($B26,'4. Mengen- und Kostenannahmen'!B:B,0))*INDEX('4. Mengen- und Kostenannahmen'!AC:AC,MATCH($B26,'4. Mengen- und Kostenannahmen'!B:B,0)),"")</f>
        <v>6870727.556</v>
      </c>
      <c r="F26" s="233" t="str">
        <f t="array" ref="F26">IF(RIGHT($A26,1)*1=0,"",
IF(AND(RIGHT($A26,1)*1=1,OR(F$1=2026,F$1=2027)),$E26/2,
IF(AND(RIGHT($A26,1)*1=2,OR(F$1=2028,F$1=2029,F$1=2030)),$E26*1/20,IF(AND(RIGHT($A26,1)*1=2,OR(F$1=2031,F$1=2032,F$1=2033,F$1=2034,F$1=2035,F$1=2036,F$1=2037)),$E26*1/10,IF(AND(RIGHT($A26,1)*1=2,OR(F$1=2038,F$1=2039,F$1=2040)),$E26*1/20,
IF(AND(RIGHT($A26,1)*1=3,F$1&gt;=INDEX('4. Mengen- und Kostenannahmen'!$L:$L,MATCH($B26,'4. Mengen- und Kostenannahmen'!$B:$B,0)),F$1&lt;=INDEX('4. Mengen- und Kostenannahmen'!$M:$M,MATCH($B26,'4. Mengen- und Kostenannahmen'!$B:$B,0))),$E26*(1/(1+INDEX('4. Mengen- und Kostenannahmen'!$M:$M,MATCH($B26,'4. Mengen- und Kostenannahmen'!$B:$B,0))-INDEX('4. Mengen- und Kostenannahmen'!$L:$L,MATCH($B26,'4. Mengen- und Kostenannahmen'!$B:$B,0)))),
IF(AND(RIGHT($A26,1)*1=4,F$1=INDEX('4. Mengen- und Kostenannahmen'!$H:$H,MATCH($B26,'4. Mengen- und Kostenannahmen'!$B:$B,0))),$E26,
IF(AND(RIGHT($A26,1)*1=5,F$1&lt;&gt;2026),$E26,""))))))))</f>
        <v/>
      </c>
      <c r="G26" s="233" t="str">
        <f t="array" ref="G26">IF(RIGHT($A26,1)*1=0,"",
IF(AND(RIGHT($A26,1)*1=1,OR(G$1=2026,G$1=2027)),$E26/2,
IF(AND(RIGHT($A26,1)*1=2,OR(G$1=2028,G$1=2029,G$1=2030)),$E26*1/20,IF(AND(RIGHT($A26,1)*1=2,OR(G$1=2031,G$1=2032,G$1=2033,G$1=2034,G$1=2035,G$1=2036,G$1=2037)),$E26*1/10,IF(AND(RIGHT($A26,1)*1=2,OR(G$1=2038,G$1=2039,G$1=2040)),$E26*1/20,
IF(AND(RIGHT($A26,1)*1=3,G$1&gt;=INDEX('4. Mengen- und Kostenannahmen'!$L:$L,MATCH($B26,'4. Mengen- und Kostenannahmen'!$B:$B,0)),G$1&lt;=INDEX('4. Mengen- und Kostenannahmen'!$M:$M,MATCH($B26,'4. Mengen- und Kostenannahmen'!$B:$B,0))),$E26*(1/(1+INDEX('4. Mengen- und Kostenannahmen'!$M:$M,MATCH($B26,'4. Mengen- und Kostenannahmen'!$B:$B,0))-INDEX('4. Mengen- und Kostenannahmen'!$L:$L,MATCH($B26,'4. Mengen- und Kostenannahmen'!$B:$B,0)))),
IF(AND(RIGHT($A26,1)*1=4,G$1=INDEX('4. Mengen- und Kostenannahmen'!$H:$H,MATCH($B26,'4. Mengen- und Kostenannahmen'!$B:$B,0))),$E26,
IF(AND(RIGHT($A26,1)*1=5,G$1&lt;&gt;2026),$E26,""))))))))</f>
        <v/>
      </c>
      <c r="H26" s="233">
        <f t="array" ref="H26">IF(RIGHT($A26,1)*1=0,"",
IF(AND(RIGHT($A26,1)*1=1,OR(H$1=2026,H$1=2027)),$E26/2,
IF(AND(RIGHT($A26,1)*1=2,OR(H$1=2028,H$1=2029,H$1=2030)),$E26*1/20,IF(AND(RIGHT($A26,1)*1=2,OR(H$1=2031,H$1=2032,H$1=2033,H$1=2034,H$1=2035,H$1=2036,H$1=2037)),$E26*1/10,IF(AND(RIGHT($A26,1)*1=2,OR(H$1=2038,H$1=2039,H$1=2040)),$E26*1/20,
IF(AND(RIGHT($A26,1)*1=3,H$1&gt;=INDEX('4. Mengen- und Kostenannahmen'!$L:$L,MATCH($B26,'4. Mengen- und Kostenannahmen'!$B:$B,0)),H$1&lt;=INDEX('4. Mengen- und Kostenannahmen'!$M:$M,MATCH($B26,'4. Mengen- und Kostenannahmen'!$B:$B,0))),$E26*(1/(1+INDEX('4. Mengen- und Kostenannahmen'!$M:$M,MATCH($B26,'4. Mengen- und Kostenannahmen'!$B:$B,0))-INDEX('4. Mengen- und Kostenannahmen'!$L:$L,MATCH($B26,'4. Mengen- und Kostenannahmen'!$B:$B,0)))),
IF(AND(RIGHT($A26,1)*1=4,H$1=INDEX('4. Mengen- und Kostenannahmen'!$H:$H,MATCH($B26,'4. Mengen- und Kostenannahmen'!$B:$B,0))),$E26,
IF(AND(RIGHT($A26,1)*1=5,H$1&lt;&gt;2026),$E26,""))))))))</f>
        <v>343536.3778</v>
      </c>
      <c r="I26" s="233">
        <f t="array" ref="I26">IF(RIGHT($A26,1)*1=0,"",
IF(AND(RIGHT($A26,1)*1=1,OR(I$1=2026,I$1=2027)),$E26/2,
IF(AND(RIGHT($A26,1)*1=2,OR(I$1=2028,I$1=2029,I$1=2030)),$E26*1/20,IF(AND(RIGHT($A26,1)*1=2,OR(I$1=2031,I$1=2032,I$1=2033,I$1=2034,I$1=2035,I$1=2036,I$1=2037)),$E26*1/10,IF(AND(RIGHT($A26,1)*1=2,OR(I$1=2038,I$1=2039,I$1=2040)),$E26*1/20,
IF(AND(RIGHT($A26,1)*1=3,I$1&gt;=INDEX('4. Mengen- und Kostenannahmen'!$L:$L,MATCH($B26,'4. Mengen- und Kostenannahmen'!$B:$B,0)),I$1&lt;=INDEX('4. Mengen- und Kostenannahmen'!$M:$M,MATCH($B26,'4. Mengen- und Kostenannahmen'!$B:$B,0))),$E26*(1/(1+INDEX('4. Mengen- und Kostenannahmen'!$M:$M,MATCH($B26,'4. Mengen- und Kostenannahmen'!$B:$B,0))-INDEX('4. Mengen- und Kostenannahmen'!$L:$L,MATCH($B26,'4. Mengen- und Kostenannahmen'!$B:$B,0)))),
IF(AND(RIGHT($A26,1)*1=4,I$1=INDEX('4. Mengen- und Kostenannahmen'!$H:$H,MATCH($B26,'4. Mengen- und Kostenannahmen'!$B:$B,0))),$E26,
IF(AND(RIGHT($A26,1)*1=5,I$1&lt;&gt;2026),$E26,""))))))))</f>
        <v>343536.3778</v>
      </c>
      <c r="J26" s="233">
        <f t="array" ref="J26">IF(RIGHT($A26,1)*1=0,"",
IF(AND(RIGHT($A26,1)*1=1,OR(J$1=2026,J$1=2027)),$E26/2,
IF(AND(RIGHT($A26,1)*1=2,OR(J$1=2028,J$1=2029,J$1=2030)),$E26*1/20,IF(AND(RIGHT($A26,1)*1=2,OR(J$1=2031,J$1=2032,J$1=2033,J$1=2034,J$1=2035,J$1=2036,J$1=2037)),$E26*1/10,IF(AND(RIGHT($A26,1)*1=2,OR(J$1=2038,J$1=2039,J$1=2040)),$E26*1/20,
IF(AND(RIGHT($A26,1)*1=3,J$1&gt;=INDEX('4. Mengen- und Kostenannahmen'!$L:$L,MATCH($B26,'4. Mengen- und Kostenannahmen'!$B:$B,0)),J$1&lt;=INDEX('4. Mengen- und Kostenannahmen'!$M:$M,MATCH($B26,'4. Mengen- und Kostenannahmen'!$B:$B,0))),$E26*(1/(1+INDEX('4. Mengen- und Kostenannahmen'!$M:$M,MATCH($B26,'4. Mengen- und Kostenannahmen'!$B:$B,0))-INDEX('4. Mengen- und Kostenannahmen'!$L:$L,MATCH($B26,'4. Mengen- und Kostenannahmen'!$B:$B,0)))),
IF(AND(RIGHT($A26,1)*1=4,J$1=INDEX('4. Mengen- und Kostenannahmen'!$H:$H,MATCH($B26,'4. Mengen- und Kostenannahmen'!$B:$B,0))),$E26,
IF(AND(RIGHT($A26,1)*1=5,J$1&lt;&gt;2026),$E26,""))))))))</f>
        <v>343536.3778</v>
      </c>
      <c r="K26" s="233">
        <f t="array" ref="K26">IF(RIGHT($A26,1)*1=0,"",
IF(AND(RIGHT($A26,1)*1=1,OR(K$1=2026,K$1=2027)),$E26/2,
IF(AND(RIGHT($A26,1)*1=2,OR(K$1=2028,K$1=2029,K$1=2030)),$E26*1/20,IF(AND(RIGHT($A26,1)*1=2,OR(K$1=2031,K$1=2032,K$1=2033,K$1=2034,K$1=2035,K$1=2036,K$1=2037)),$E26*1/10,IF(AND(RIGHT($A26,1)*1=2,OR(K$1=2038,K$1=2039,K$1=2040)),$E26*1/20,
IF(AND(RIGHT($A26,1)*1=3,K$1&gt;=INDEX('4. Mengen- und Kostenannahmen'!$L:$L,MATCH($B26,'4. Mengen- und Kostenannahmen'!$B:$B,0)),K$1&lt;=INDEX('4. Mengen- und Kostenannahmen'!$M:$M,MATCH($B26,'4. Mengen- und Kostenannahmen'!$B:$B,0))),$E26*(1/(1+INDEX('4. Mengen- und Kostenannahmen'!$M:$M,MATCH($B26,'4. Mengen- und Kostenannahmen'!$B:$B,0))-INDEX('4. Mengen- und Kostenannahmen'!$L:$L,MATCH($B26,'4. Mengen- und Kostenannahmen'!$B:$B,0)))),
IF(AND(RIGHT($A26,1)*1=4,K$1=INDEX('4. Mengen- und Kostenannahmen'!$H:$H,MATCH($B26,'4. Mengen- und Kostenannahmen'!$B:$B,0))),$E26,
IF(AND(RIGHT($A26,1)*1=5,K$1&lt;&gt;2026),$E26,""))))))))</f>
        <v>687072.7556</v>
      </c>
      <c r="L26" s="233">
        <f t="array" ref="L26">IF(RIGHT($A26,1)*1=0,"",
IF(AND(RIGHT($A26,1)*1=1,OR(L$1=2026,L$1=2027)),$E26/2,
IF(AND(RIGHT($A26,1)*1=2,OR(L$1=2028,L$1=2029,L$1=2030)),$E26*1/20,IF(AND(RIGHT($A26,1)*1=2,OR(L$1=2031,L$1=2032,L$1=2033,L$1=2034,L$1=2035,L$1=2036,L$1=2037)),$E26*1/10,IF(AND(RIGHT($A26,1)*1=2,OR(L$1=2038,L$1=2039,L$1=2040)),$E26*1/20,
IF(AND(RIGHT($A26,1)*1=3,L$1&gt;=INDEX('4. Mengen- und Kostenannahmen'!$L:$L,MATCH($B26,'4. Mengen- und Kostenannahmen'!$B:$B,0)),L$1&lt;=INDEX('4. Mengen- und Kostenannahmen'!$M:$M,MATCH($B26,'4. Mengen- und Kostenannahmen'!$B:$B,0))),$E26*(1/(1+INDEX('4. Mengen- und Kostenannahmen'!$M:$M,MATCH($B26,'4. Mengen- und Kostenannahmen'!$B:$B,0))-INDEX('4. Mengen- und Kostenannahmen'!$L:$L,MATCH($B26,'4. Mengen- und Kostenannahmen'!$B:$B,0)))),
IF(AND(RIGHT($A26,1)*1=4,L$1=INDEX('4. Mengen- und Kostenannahmen'!$H:$H,MATCH($B26,'4. Mengen- und Kostenannahmen'!$B:$B,0))),$E26,
IF(AND(RIGHT($A26,1)*1=5,L$1&lt;&gt;2026),$E26,""))))))))</f>
        <v>687072.7556</v>
      </c>
      <c r="M26" s="233">
        <f t="array" ref="M26">IF(RIGHT($A26,1)*1=0,"",
IF(AND(RIGHT($A26,1)*1=1,OR(M$1=2026,M$1=2027)),$E26/2,
IF(AND(RIGHT($A26,1)*1=2,OR(M$1=2028,M$1=2029,M$1=2030)),$E26*1/20,IF(AND(RIGHT($A26,1)*1=2,OR(M$1=2031,M$1=2032,M$1=2033,M$1=2034,M$1=2035,M$1=2036,M$1=2037)),$E26*1/10,IF(AND(RIGHT($A26,1)*1=2,OR(M$1=2038,M$1=2039,M$1=2040)),$E26*1/20,
IF(AND(RIGHT($A26,1)*1=3,M$1&gt;=INDEX('4. Mengen- und Kostenannahmen'!$L:$L,MATCH($B26,'4. Mengen- und Kostenannahmen'!$B:$B,0)),M$1&lt;=INDEX('4. Mengen- und Kostenannahmen'!$M:$M,MATCH($B26,'4. Mengen- und Kostenannahmen'!$B:$B,0))),$E26*(1/(1+INDEX('4. Mengen- und Kostenannahmen'!$M:$M,MATCH($B26,'4. Mengen- und Kostenannahmen'!$B:$B,0))-INDEX('4. Mengen- und Kostenannahmen'!$L:$L,MATCH($B26,'4. Mengen- und Kostenannahmen'!$B:$B,0)))),
IF(AND(RIGHT($A26,1)*1=4,M$1=INDEX('4. Mengen- und Kostenannahmen'!$H:$H,MATCH($B26,'4. Mengen- und Kostenannahmen'!$B:$B,0))),$E26,
IF(AND(RIGHT($A26,1)*1=5,M$1&lt;&gt;2026),$E26,""))))))))</f>
        <v>687072.7556</v>
      </c>
      <c r="N26" s="233">
        <f t="array" ref="N26">IF(RIGHT($A26,1)*1=0,"",
IF(AND(RIGHT($A26,1)*1=1,OR(N$1=2026,N$1=2027)),$E26/2,
IF(AND(RIGHT($A26,1)*1=2,OR(N$1=2028,N$1=2029,N$1=2030)),$E26*1/20,IF(AND(RIGHT($A26,1)*1=2,OR(N$1=2031,N$1=2032,N$1=2033,N$1=2034,N$1=2035,N$1=2036,N$1=2037)),$E26*1/10,IF(AND(RIGHT($A26,1)*1=2,OR(N$1=2038,N$1=2039,N$1=2040)),$E26*1/20,
IF(AND(RIGHT($A26,1)*1=3,N$1&gt;=INDEX('4. Mengen- und Kostenannahmen'!$L:$L,MATCH($B26,'4. Mengen- und Kostenannahmen'!$B:$B,0)),N$1&lt;=INDEX('4. Mengen- und Kostenannahmen'!$M:$M,MATCH($B26,'4. Mengen- und Kostenannahmen'!$B:$B,0))),$E26*(1/(1+INDEX('4. Mengen- und Kostenannahmen'!$M:$M,MATCH($B26,'4. Mengen- und Kostenannahmen'!$B:$B,0))-INDEX('4. Mengen- und Kostenannahmen'!$L:$L,MATCH($B26,'4. Mengen- und Kostenannahmen'!$B:$B,0)))),
IF(AND(RIGHT($A26,1)*1=4,N$1=INDEX('4. Mengen- und Kostenannahmen'!$H:$H,MATCH($B26,'4. Mengen- und Kostenannahmen'!$B:$B,0))),$E26,
IF(AND(RIGHT($A26,1)*1=5,N$1&lt;&gt;2026),$E26,""))))))))</f>
        <v>687072.7556</v>
      </c>
      <c r="O26" s="233">
        <f t="array" ref="O26">IF(RIGHT($A26,1)*1=0,"",
IF(AND(RIGHT($A26,1)*1=1,OR(O$1=2026,O$1=2027)),$E26/2,
IF(AND(RIGHT($A26,1)*1=2,OR(O$1=2028,O$1=2029,O$1=2030)),$E26*1/20,IF(AND(RIGHT($A26,1)*1=2,OR(O$1=2031,O$1=2032,O$1=2033,O$1=2034,O$1=2035,O$1=2036,O$1=2037)),$E26*1/10,IF(AND(RIGHT($A26,1)*1=2,OR(O$1=2038,O$1=2039,O$1=2040)),$E26*1/20,
IF(AND(RIGHT($A26,1)*1=3,O$1&gt;=INDEX('4. Mengen- und Kostenannahmen'!$L:$L,MATCH($B26,'4. Mengen- und Kostenannahmen'!$B:$B,0)),O$1&lt;=INDEX('4. Mengen- und Kostenannahmen'!$M:$M,MATCH($B26,'4. Mengen- und Kostenannahmen'!$B:$B,0))),$E26*(1/(1+INDEX('4. Mengen- und Kostenannahmen'!$M:$M,MATCH($B26,'4. Mengen- und Kostenannahmen'!$B:$B,0))-INDEX('4. Mengen- und Kostenannahmen'!$L:$L,MATCH($B26,'4. Mengen- und Kostenannahmen'!$B:$B,0)))),
IF(AND(RIGHT($A26,1)*1=4,O$1=INDEX('4. Mengen- und Kostenannahmen'!$H:$H,MATCH($B26,'4. Mengen- und Kostenannahmen'!$B:$B,0))),$E26,
IF(AND(RIGHT($A26,1)*1=5,O$1&lt;&gt;2026),$E26,""))))))))</f>
        <v>687072.7556</v>
      </c>
      <c r="P26" s="233">
        <f t="array" ref="P26">IF(RIGHT($A26,1)*1=0,"",
IF(AND(RIGHT($A26,1)*1=1,OR(P$1=2026,P$1=2027)),$E26/2,
IF(AND(RIGHT($A26,1)*1=2,OR(P$1=2028,P$1=2029,P$1=2030)),$E26*1/20,IF(AND(RIGHT($A26,1)*1=2,OR(P$1=2031,P$1=2032,P$1=2033,P$1=2034,P$1=2035,P$1=2036,P$1=2037)),$E26*1/10,IF(AND(RIGHT($A26,1)*1=2,OR(P$1=2038,P$1=2039,P$1=2040)),$E26*1/20,
IF(AND(RIGHT($A26,1)*1=3,P$1&gt;=INDEX('4. Mengen- und Kostenannahmen'!$L:$L,MATCH($B26,'4. Mengen- und Kostenannahmen'!$B:$B,0)),P$1&lt;=INDEX('4. Mengen- und Kostenannahmen'!$M:$M,MATCH($B26,'4. Mengen- und Kostenannahmen'!$B:$B,0))),$E26*(1/(1+INDEX('4. Mengen- und Kostenannahmen'!$M:$M,MATCH($B26,'4. Mengen- und Kostenannahmen'!$B:$B,0))-INDEX('4. Mengen- und Kostenannahmen'!$L:$L,MATCH($B26,'4. Mengen- und Kostenannahmen'!$B:$B,0)))),
IF(AND(RIGHT($A26,1)*1=4,P$1=INDEX('4. Mengen- und Kostenannahmen'!$H:$H,MATCH($B26,'4. Mengen- und Kostenannahmen'!$B:$B,0))),$E26,
IF(AND(RIGHT($A26,1)*1=5,P$1&lt;&gt;2026),$E26,""))))))))</f>
        <v>687072.7556</v>
      </c>
      <c r="Q26" s="233">
        <f t="array" ref="Q26">IF(RIGHT($A26,1)*1=0,"",
IF(AND(RIGHT($A26,1)*1=1,OR(Q$1=2026,Q$1=2027)),$E26/2,
IF(AND(RIGHT($A26,1)*1=2,OR(Q$1=2028,Q$1=2029,Q$1=2030)),$E26*1/20,IF(AND(RIGHT($A26,1)*1=2,OR(Q$1=2031,Q$1=2032,Q$1=2033,Q$1=2034,Q$1=2035,Q$1=2036,Q$1=2037)),$E26*1/10,IF(AND(RIGHT($A26,1)*1=2,OR(Q$1=2038,Q$1=2039,Q$1=2040)),$E26*1/20,
IF(AND(RIGHT($A26,1)*1=3,Q$1&gt;=INDEX('4. Mengen- und Kostenannahmen'!$L:$L,MATCH($B26,'4. Mengen- und Kostenannahmen'!$B:$B,0)),Q$1&lt;=INDEX('4. Mengen- und Kostenannahmen'!$M:$M,MATCH($B26,'4. Mengen- und Kostenannahmen'!$B:$B,0))),$E26*(1/(1+INDEX('4. Mengen- und Kostenannahmen'!$M:$M,MATCH($B26,'4. Mengen- und Kostenannahmen'!$B:$B,0))-INDEX('4. Mengen- und Kostenannahmen'!$L:$L,MATCH($B26,'4. Mengen- und Kostenannahmen'!$B:$B,0)))),
IF(AND(RIGHT($A26,1)*1=4,Q$1=INDEX('4. Mengen- und Kostenannahmen'!$H:$H,MATCH($B26,'4. Mengen- und Kostenannahmen'!$B:$B,0))),$E26,
IF(AND(RIGHT($A26,1)*1=5,Q$1&lt;&gt;2026),$E26,""))))))))</f>
        <v>687072.7556</v>
      </c>
      <c r="R26" s="233">
        <f t="array" ref="R26">IF(RIGHT($A26,1)*1=0,"",
IF(AND(RIGHT($A26,1)*1=1,OR(R$1=2026,R$1=2027)),$E26/2,
IF(AND(RIGHT($A26,1)*1=2,OR(R$1=2028,R$1=2029,R$1=2030)),$E26*1/20,IF(AND(RIGHT($A26,1)*1=2,OR(R$1=2031,R$1=2032,R$1=2033,R$1=2034,R$1=2035,R$1=2036,R$1=2037)),$E26*1/10,IF(AND(RIGHT($A26,1)*1=2,OR(R$1=2038,R$1=2039,R$1=2040)),$E26*1/20,
IF(AND(RIGHT($A26,1)*1=3,R$1&gt;=INDEX('4. Mengen- und Kostenannahmen'!$L:$L,MATCH($B26,'4. Mengen- und Kostenannahmen'!$B:$B,0)),R$1&lt;=INDEX('4. Mengen- und Kostenannahmen'!$M:$M,MATCH($B26,'4. Mengen- und Kostenannahmen'!$B:$B,0))),$E26*(1/(1+INDEX('4. Mengen- und Kostenannahmen'!$M:$M,MATCH($B26,'4. Mengen- und Kostenannahmen'!$B:$B,0))-INDEX('4. Mengen- und Kostenannahmen'!$L:$L,MATCH($B26,'4. Mengen- und Kostenannahmen'!$B:$B,0)))),
IF(AND(RIGHT($A26,1)*1=4,R$1=INDEX('4. Mengen- und Kostenannahmen'!$H:$H,MATCH($B26,'4. Mengen- und Kostenannahmen'!$B:$B,0))),$E26,
IF(AND(RIGHT($A26,1)*1=5,R$1&lt;&gt;2026),$E26,""))))))))</f>
        <v>343536.3778</v>
      </c>
      <c r="S26" s="233">
        <f t="array" ref="S26">IF(RIGHT($A26,1)*1=0,"",
IF(AND(RIGHT($A26,1)*1=1,OR(S$1=2026,S$1=2027)),$E26/2,
IF(AND(RIGHT($A26,1)*1=2,OR(S$1=2028,S$1=2029,S$1=2030)),$E26*1/20,IF(AND(RIGHT($A26,1)*1=2,OR(S$1=2031,S$1=2032,S$1=2033,S$1=2034,S$1=2035,S$1=2036,S$1=2037)),$E26*1/10,IF(AND(RIGHT($A26,1)*1=2,OR(S$1=2038,S$1=2039,S$1=2040)),$E26*1/20,
IF(AND(RIGHT($A26,1)*1=3,S$1&gt;=INDEX('4. Mengen- und Kostenannahmen'!$L:$L,MATCH($B26,'4. Mengen- und Kostenannahmen'!$B:$B,0)),S$1&lt;=INDEX('4. Mengen- und Kostenannahmen'!$M:$M,MATCH($B26,'4. Mengen- und Kostenannahmen'!$B:$B,0))),$E26*(1/(1+INDEX('4. Mengen- und Kostenannahmen'!$M:$M,MATCH($B26,'4. Mengen- und Kostenannahmen'!$B:$B,0))-INDEX('4. Mengen- und Kostenannahmen'!$L:$L,MATCH($B26,'4. Mengen- und Kostenannahmen'!$B:$B,0)))),
IF(AND(RIGHT($A26,1)*1=4,S$1=INDEX('4. Mengen- und Kostenannahmen'!$H:$H,MATCH($B26,'4. Mengen- und Kostenannahmen'!$B:$B,0))),$E26,
IF(AND(RIGHT($A26,1)*1=5,S$1&lt;&gt;2026),$E26,""))))))))</f>
        <v>343536.3778</v>
      </c>
      <c r="T26" s="233">
        <f t="array" ref="T26">IF(RIGHT($A26,1)*1=0,"",
IF(AND(RIGHT($A26,1)*1=1,OR(T$1=2026,T$1=2027)),$E26/2,
IF(AND(RIGHT($A26,1)*1=2,OR(T$1=2028,T$1=2029,T$1=2030)),$E26*1/20,IF(AND(RIGHT($A26,1)*1=2,OR(T$1=2031,T$1=2032,T$1=2033,T$1=2034,T$1=2035,T$1=2036,T$1=2037)),$E26*1/10,IF(AND(RIGHT($A26,1)*1=2,OR(T$1=2038,T$1=2039,T$1=2040)),$E26*1/20,
IF(AND(RIGHT($A26,1)*1=3,T$1&gt;=INDEX('4. Mengen- und Kostenannahmen'!$L:$L,MATCH($B26,'4. Mengen- und Kostenannahmen'!$B:$B,0)),T$1&lt;=INDEX('4. Mengen- und Kostenannahmen'!$M:$M,MATCH($B26,'4. Mengen- und Kostenannahmen'!$B:$B,0))),$E26*(1/(1+INDEX('4. Mengen- und Kostenannahmen'!$M:$M,MATCH($B26,'4. Mengen- und Kostenannahmen'!$B:$B,0))-INDEX('4. Mengen- und Kostenannahmen'!$L:$L,MATCH($B26,'4. Mengen- und Kostenannahmen'!$B:$B,0)))),
IF(AND(RIGHT($A26,1)*1=4,T$1=INDEX('4. Mengen- und Kostenannahmen'!$H:$H,MATCH($B26,'4. Mengen- und Kostenannahmen'!$B:$B,0))),$E26,
IF(AND(RIGHT($A26,1)*1=5,T$1&lt;&gt;2026),$E26,""))))))))</f>
        <v>343536.3778</v>
      </c>
    </row>
    <row r="27" ht="12.75" customHeight="1">
      <c r="A27" s="230" t="str">
        <f t="array" ref="A27">INDEX('4. Mengen- und Kostenannahmen'!$A:$A,MATCH(B27,'4. Mengen- und Kostenannahmen'!B:B,0))</f>
        <v>26.2</v>
      </c>
      <c r="B27" s="231">
        <f>'4. Mengen- und Kostenannahmen'!B28</f>
        <v>26</v>
      </c>
      <c r="C27" s="231" t="str">
        <f t="array" ref="C27">IF(RIGHT($A27,1)*1&lt;&gt;0,INDEX('4. Mengen- und Kostenannahmen'!D:D,MATCH($B27,'4. Mengen- und Kostenannahmen'!$B:$B,0)),"")</f>
        <v>Kühlinseln bauen</v>
      </c>
      <c r="D27" s="231" t="str">
        <f t="array" ref="D27">IF(RIGHT($A27,1)*1&lt;&gt;0,INDEX('4. Mengen- und Kostenannahmen'!E:E,MATCH($B27,'4. Mengen- und Kostenannahmen'!$B:$B,0)),"")</f>
        <v>Kühlungsinseln realisieren</v>
      </c>
      <c r="E27" s="232">
        <f t="array" ref="E27">IF(C27&lt;&gt;"",INDEX('4. Mengen- und Kostenannahmen'!X:X,MATCH($B27,'4. Mengen- und Kostenannahmen'!B:B,0))*INDEX('4. Mengen- und Kostenannahmen'!AC:AC,MATCH($B27,'4. Mengen- und Kostenannahmen'!B:B,0)),"")</f>
        <v>61836548</v>
      </c>
      <c r="F27" s="233" t="str">
        <f t="array" ref="F27">IF(RIGHT($A27,1)*1=0,"",
IF(AND(RIGHT($A27,1)*1=1,OR(F$1=2026,F$1=2027)),$E27/2,
IF(AND(RIGHT($A27,1)*1=2,OR(F$1=2028,F$1=2029,F$1=2030)),$E27*1/20,IF(AND(RIGHT($A27,1)*1=2,OR(F$1=2031,F$1=2032,F$1=2033,F$1=2034,F$1=2035,F$1=2036,F$1=2037)),$E27*1/10,IF(AND(RIGHT($A27,1)*1=2,OR(F$1=2038,F$1=2039,F$1=2040)),$E27*1/20,
IF(AND(RIGHT($A27,1)*1=3,F$1&gt;=INDEX('4. Mengen- und Kostenannahmen'!$L:$L,MATCH($B27,'4. Mengen- und Kostenannahmen'!$B:$B,0)),F$1&lt;=INDEX('4. Mengen- und Kostenannahmen'!$M:$M,MATCH($B27,'4. Mengen- und Kostenannahmen'!$B:$B,0))),$E27*(1/(1+INDEX('4. Mengen- und Kostenannahmen'!$M:$M,MATCH($B27,'4. Mengen- und Kostenannahmen'!$B:$B,0))-INDEX('4. Mengen- und Kostenannahmen'!$L:$L,MATCH($B27,'4. Mengen- und Kostenannahmen'!$B:$B,0)))),
IF(AND(RIGHT($A27,1)*1=4,F$1=INDEX('4. Mengen- und Kostenannahmen'!$H:$H,MATCH($B27,'4. Mengen- und Kostenannahmen'!$B:$B,0))),$E27,
IF(AND(RIGHT($A27,1)*1=5,F$1&lt;&gt;2026),$E27,""))))))))</f>
        <v/>
      </c>
      <c r="G27" s="233" t="str">
        <f t="array" ref="G27">IF(RIGHT($A27,1)*1=0,"",
IF(AND(RIGHT($A27,1)*1=1,OR(G$1=2026,G$1=2027)),$E27/2,
IF(AND(RIGHT($A27,1)*1=2,OR(G$1=2028,G$1=2029,G$1=2030)),$E27*1/20,IF(AND(RIGHT($A27,1)*1=2,OR(G$1=2031,G$1=2032,G$1=2033,G$1=2034,G$1=2035,G$1=2036,G$1=2037)),$E27*1/10,IF(AND(RIGHT($A27,1)*1=2,OR(G$1=2038,G$1=2039,G$1=2040)),$E27*1/20,
IF(AND(RIGHT($A27,1)*1=3,G$1&gt;=INDEX('4. Mengen- und Kostenannahmen'!$L:$L,MATCH($B27,'4. Mengen- und Kostenannahmen'!$B:$B,0)),G$1&lt;=INDEX('4. Mengen- und Kostenannahmen'!$M:$M,MATCH($B27,'4. Mengen- und Kostenannahmen'!$B:$B,0))),$E27*(1/(1+INDEX('4. Mengen- und Kostenannahmen'!$M:$M,MATCH($B27,'4. Mengen- und Kostenannahmen'!$B:$B,0))-INDEX('4. Mengen- und Kostenannahmen'!$L:$L,MATCH($B27,'4. Mengen- und Kostenannahmen'!$B:$B,0)))),
IF(AND(RIGHT($A27,1)*1=4,G$1=INDEX('4. Mengen- und Kostenannahmen'!$H:$H,MATCH($B27,'4. Mengen- und Kostenannahmen'!$B:$B,0))),$E27,
IF(AND(RIGHT($A27,1)*1=5,G$1&lt;&gt;2026),$E27,""))))))))</f>
        <v/>
      </c>
      <c r="H27" s="233">
        <f t="array" ref="H27">IF(RIGHT($A27,1)*1=0,"",
IF(AND(RIGHT($A27,1)*1=1,OR(H$1=2026,H$1=2027)),$E27/2,
IF(AND(RIGHT($A27,1)*1=2,OR(H$1=2028,H$1=2029,H$1=2030)),$E27*1/20,IF(AND(RIGHT($A27,1)*1=2,OR(H$1=2031,H$1=2032,H$1=2033,H$1=2034,H$1=2035,H$1=2036,H$1=2037)),$E27*1/10,IF(AND(RIGHT($A27,1)*1=2,OR(H$1=2038,H$1=2039,H$1=2040)),$E27*1/20,
IF(AND(RIGHT($A27,1)*1=3,H$1&gt;=INDEX('4. Mengen- und Kostenannahmen'!$L:$L,MATCH($B27,'4. Mengen- und Kostenannahmen'!$B:$B,0)),H$1&lt;=INDEX('4. Mengen- und Kostenannahmen'!$M:$M,MATCH($B27,'4. Mengen- und Kostenannahmen'!$B:$B,0))),$E27*(1/(1+INDEX('4. Mengen- und Kostenannahmen'!$M:$M,MATCH($B27,'4. Mengen- und Kostenannahmen'!$B:$B,0))-INDEX('4. Mengen- und Kostenannahmen'!$L:$L,MATCH($B27,'4. Mengen- und Kostenannahmen'!$B:$B,0)))),
IF(AND(RIGHT($A27,1)*1=4,H$1=INDEX('4. Mengen- und Kostenannahmen'!$H:$H,MATCH($B27,'4. Mengen- und Kostenannahmen'!$B:$B,0))),$E27,
IF(AND(RIGHT($A27,1)*1=5,H$1&lt;&gt;2026),$E27,""))))))))</f>
        <v>3091827.4</v>
      </c>
      <c r="I27" s="233">
        <f t="array" ref="I27">IF(RIGHT($A27,1)*1=0,"",
IF(AND(RIGHT($A27,1)*1=1,OR(I$1=2026,I$1=2027)),$E27/2,
IF(AND(RIGHT($A27,1)*1=2,OR(I$1=2028,I$1=2029,I$1=2030)),$E27*1/20,IF(AND(RIGHT($A27,1)*1=2,OR(I$1=2031,I$1=2032,I$1=2033,I$1=2034,I$1=2035,I$1=2036,I$1=2037)),$E27*1/10,IF(AND(RIGHT($A27,1)*1=2,OR(I$1=2038,I$1=2039,I$1=2040)),$E27*1/20,
IF(AND(RIGHT($A27,1)*1=3,I$1&gt;=INDEX('4. Mengen- und Kostenannahmen'!$L:$L,MATCH($B27,'4. Mengen- und Kostenannahmen'!$B:$B,0)),I$1&lt;=INDEX('4. Mengen- und Kostenannahmen'!$M:$M,MATCH($B27,'4. Mengen- und Kostenannahmen'!$B:$B,0))),$E27*(1/(1+INDEX('4. Mengen- und Kostenannahmen'!$M:$M,MATCH($B27,'4. Mengen- und Kostenannahmen'!$B:$B,0))-INDEX('4. Mengen- und Kostenannahmen'!$L:$L,MATCH($B27,'4. Mengen- und Kostenannahmen'!$B:$B,0)))),
IF(AND(RIGHT($A27,1)*1=4,I$1=INDEX('4. Mengen- und Kostenannahmen'!$H:$H,MATCH($B27,'4. Mengen- und Kostenannahmen'!$B:$B,0))),$E27,
IF(AND(RIGHT($A27,1)*1=5,I$1&lt;&gt;2026),$E27,""))))))))</f>
        <v>3091827.4</v>
      </c>
      <c r="J27" s="233">
        <f t="array" ref="J27">IF(RIGHT($A27,1)*1=0,"",
IF(AND(RIGHT($A27,1)*1=1,OR(J$1=2026,J$1=2027)),$E27/2,
IF(AND(RIGHT($A27,1)*1=2,OR(J$1=2028,J$1=2029,J$1=2030)),$E27*1/20,IF(AND(RIGHT($A27,1)*1=2,OR(J$1=2031,J$1=2032,J$1=2033,J$1=2034,J$1=2035,J$1=2036,J$1=2037)),$E27*1/10,IF(AND(RIGHT($A27,1)*1=2,OR(J$1=2038,J$1=2039,J$1=2040)),$E27*1/20,
IF(AND(RIGHT($A27,1)*1=3,J$1&gt;=INDEX('4. Mengen- und Kostenannahmen'!$L:$L,MATCH($B27,'4. Mengen- und Kostenannahmen'!$B:$B,0)),J$1&lt;=INDEX('4. Mengen- und Kostenannahmen'!$M:$M,MATCH($B27,'4. Mengen- und Kostenannahmen'!$B:$B,0))),$E27*(1/(1+INDEX('4. Mengen- und Kostenannahmen'!$M:$M,MATCH($B27,'4. Mengen- und Kostenannahmen'!$B:$B,0))-INDEX('4. Mengen- und Kostenannahmen'!$L:$L,MATCH($B27,'4. Mengen- und Kostenannahmen'!$B:$B,0)))),
IF(AND(RIGHT($A27,1)*1=4,J$1=INDEX('4. Mengen- und Kostenannahmen'!$H:$H,MATCH($B27,'4. Mengen- und Kostenannahmen'!$B:$B,0))),$E27,
IF(AND(RIGHT($A27,1)*1=5,J$1&lt;&gt;2026),$E27,""))))))))</f>
        <v>3091827.4</v>
      </c>
      <c r="K27" s="233">
        <f t="array" ref="K27">IF(RIGHT($A27,1)*1=0,"",
IF(AND(RIGHT($A27,1)*1=1,OR(K$1=2026,K$1=2027)),$E27/2,
IF(AND(RIGHT($A27,1)*1=2,OR(K$1=2028,K$1=2029,K$1=2030)),$E27*1/20,IF(AND(RIGHT($A27,1)*1=2,OR(K$1=2031,K$1=2032,K$1=2033,K$1=2034,K$1=2035,K$1=2036,K$1=2037)),$E27*1/10,IF(AND(RIGHT($A27,1)*1=2,OR(K$1=2038,K$1=2039,K$1=2040)),$E27*1/20,
IF(AND(RIGHT($A27,1)*1=3,K$1&gt;=INDEX('4. Mengen- und Kostenannahmen'!$L:$L,MATCH($B27,'4. Mengen- und Kostenannahmen'!$B:$B,0)),K$1&lt;=INDEX('4. Mengen- und Kostenannahmen'!$M:$M,MATCH($B27,'4. Mengen- und Kostenannahmen'!$B:$B,0))),$E27*(1/(1+INDEX('4. Mengen- und Kostenannahmen'!$M:$M,MATCH($B27,'4. Mengen- und Kostenannahmen'!$B:$B,0))-INDEX('4. Mengen- und Kostenannahmen'!$L:$L,MATCH($B27,'4. Mengen- und Kostenannahmen'!$B:$B,0)))),
IF(AND(RIGHT($A27,1)*1=4,K$1=INDEX('4. Mengen- und Kostenannahmen'!$H:$H,MATCH($B27,'4. Mengen- und Kostenannahmen'!$B:$B,0))),$E27,
IF(AND(RIGHT($A27,1)*1=5,K$1&lt;&gt;2026),$E27,""))))))))</f>
        <v>6183654.8</v>
      </c>
      <c r="L27" s="233">
        <f t="array" ref="L27">IF(RIGHT($A27,1)*1=0,"",
IF(AND(RIGHT($A27,1)*1=1,OR(L$1=2026,L$1=2027)),$E27/2,
IF(AND(RIGHT($A27,1)*1=2,OR(L$1=2028,L$1=2029,L$1=2030)),$E27*1/20,IF(AND(RIGHT($A27,1)*1=2,OR(L$1=2031,L$1=2032,L$1=2033,L$1=2034,L$1=2035,L$1=2036,L$1=2037)),$E27*1/10,IF(AND(RIGHT($A27,1)*1=2,OR(L$1=2038,L$1=2039,L$1=2040)),$E27*1/20,
IF(AND(RIGHT($A27,1)*1=3,L$1&gt;=INDEX('4. Mengen- und Kostenannahmen'!$L:$L,MATCH($B27,'4. Mengen- und Kostenannahmen'!$B:$B,0)),L$1&lt;=INDEX('4. Mengen- und Kostenannahmen'!$M:$M,MATCH($B27,'4. Mengen- und Kostenannahmen'!$B:$B,0))),$E27*(1/(1+INDEX('4. Mengen- und Kostenannahmen'!$M:$M,MATCH($B27,'4. Mengen- und Kostenannahmen'!$B:$B,0))-INDEX('4. Mengen- und Kostenannahmen'!$L:$L,MATCH($B27,'4. Mengen- und Kostenannahmen'!$B:$B,0)))),
IF(AND(RIGHT($A27,1)*1=4,L$1=INDEX('4. Mengen- und Kostenannahmen'!$H:$H,MATCH($B27,'4. Mengen- und Kostenannahmen'!$B:$B,0))),$E27,
IF(AND(RIGHT($A27,1)*1=5,L$1&lt;&gt;2026),$E27,""))))))))</f>
        <v>6183654.8</v>
      </c>
      <c r="M27" s="233">
        <f t="array" ref="M27">IF(RIGHT($A27,1)*1=0,"",
IF(AND(RIGHT($A27,1)*1=1,OR(M$1=2026,M$1=2027)),$E27/2,
IF(AND(RIGHT($A27,1)*1=2,OR(M$1=2028,M$1=2029,M$1=2030)),$E27*1/20,IF(AND(RIGHT($A27,1)*1=2,OR(M$1=2031,M$1=2032,M$1=2033,M$1=2034,M$1=2035,M$1=2036,M$1=2037)),$E27*1/10,IF(AND(RIGHT($A27,1)*1=2,OR(M$1=2038,M$1=2039,M$1=2040)),$E27*1/20,
IF(AND(RIGHT($A27,1)*1=3,M$1&gt;=INDEX('4. Mengen- und Kostenannahmen'!$L:$L,MATCH($B27,'4. Mengen- und Kostenannahmen'!$B:$B,0)),M$1&lt;=INDEX('4. Mengen- und Kostenannahmen'!$M:$M,MATCH($B27,'4. Mengen- und Kostenannahmen'!$B:$B,0))),$E27*(1/(1+INDEX('4. Mengen- und Kostenannahmen'!$M:$M,MATCH($B27,'4. Mengen- und Kostenannahmen'!$B:$B,0))-INDEX('4. Mengen- und Kostenannahmen'!$L:$L,MATCH($B27,'4. Mengen- und Kostenannahmen'!$B:$B,0)))),
IF(AND(RIGHT($A27,1)*1=4,M$1=INDEX('4. Mengen- und Kostenannahmen'!$H:$H,MATCH($B27,'4. Mengen- und Kostenannahmen'!$B:$B,0))),$E27,
IF(AND(RIGHT($A27,1)*1=5,M$1&lt;&gt;2026),$E27,""))))))))</f>
        <v>6183654.8</v>
      </c>
      <c r="N27" s="233">
        <f t="array" ref="N27">IF(RIGHT($A27,1)*1=0,"",
IF(AND(RIGHT($A27,1)*1=1,OR(N$1=2026,N$1=2027)),$E27/2,
IF(AND(RIGHT($A27,1)*1=2,OR(N$1=2028,N$1=2029,N$1=2030)),$E27*1/20,IF(AND(RIGHT($A27,1)*1=2,OR(N$1=2031,N$1=2032,N$1=2033,N$1=2034,N$1=2035,N$1=2036,N$1=2037)),$E27*1/10,IF(AND(RIGHT($A27,1)*1=2,OR(N$1=2038,N$1=2039,N$1=2040)),$E27*1/20,
IF(AND(RIGHT($A27,1)*1=3,N$1&gt;=INDEX('4. Mengen- und Kostenannahmen'!$L:$L,MATCH($B27,'4. Mengen- und Kostenannahmen'!$B:$B,0)),N$1&lt;=INDEX('4. Mengen- und Kostenannahmen'!$M:$M,MATCH($B27,'4. Mengen- und Kostenannahmen'!$B:$B,0))),$E27*(1/(1+INDEX('4. Mengen- und Kostenannahmen'!$M:$M,MATCH($B27,'4. Mengen- und Kostenannahmen'!$B:$B,0))-INDEX('4. Mengen- und Kostenannahmen'!$L:$L,MATCH($B27,'4. Mengen- und Kostenannahmen'!$B:$B,0)))),
IF(AND(RIGHT($A27,1)*1=4,N$1=INDEX('4. Mengen- und Kostenannahmen'!$H:$H,MATCH($B27,'4. Mengen- und Kostenannahmen'!$B:$B,0))),$E27,
IF(AND(RIGHT($A27,1)*1=5,N$1&lt;&gt;2026),$E27,""))))))))</f>
        <v>6183654.8</v>
      </c>
      <c r="O27" s="233">
        <f t="array" ref="O27">IF(RIGHT($A27,1)*1=0,"",
IF(AND(RIGHT($A27,1)*1=1,OR(O$1=2026,O$1=2027)),$E27/2,
IF(AND(RIGHT($A27,1)*1=2,OR(O$1=2028,O$1=2029,O$1=2030)),$E27*1/20,IF(AND(RIGHT($A27,1)*1=2,OR(O$1=2031,O$1=2032,O$1=2033,O$1=2034,O$1=2035,O$1=2036,O$1=2037)),$E27*1/10,IF(AND(RIGHT($A27,1)*1=2,OR(O$1=2038,O$1=2039,O$1=2040)),$E27*1/20,
IF(AND(RIGHT($A27,1)*1=3,O$1&gt;=INDEX('4. Mengen- und Kostenannahmen'!$L:$L,MATCH($B27,'4. Mengen- und Kostenannahmen'!$B:$B,0)),O$1&lt;=INDEX('4. Mengen- und Kostenannahmen'!$M:$M,MATCH($B27,'4. Mengen- und Kostenannahmen'!$B:$B,0))),$E27*(1/(1+INDEX('4. Mengen- und Kostenannahmen'!$M:$M,MATCH($B27,'4. Mengen- und Kostenannahmen'!$B:$B,0))-INDEX('4. Mengen- und Kostenannahmen'!$L:$L,MATCH($B27,'4. Mengen- und Kostenannahmen'!$B:$B,0)))),
IF(AND(RIGHT($A27,1)*1=4,O$1=INDEX('4. Mengen- und Kostenannahmen'!$H:$H,MATCH($B27,'4. Mengen- und Kostenannahmen'!$B:$B,0))),$E27,
IF(AND(RIGHT($A27,1)*1=5,O$1&lt;&gt;2026),$E27,""))))))))</f>
        <v>6183654.8</v>
      </c>
      <c r="P27" s="233">
        <f t="array" ref="P27">IF(RIGHT($A27,1)*1=0,"",
IF(AND(RIGHT($A27,1)*1=1,OR(P$1=2026,P$1=2027)),$E27/2,
IF(AND(RIGHT($A27,1)*1=2,OR(P$1=2028,P$1=2029,P$1=2030)),$E27*1/20,IF(AND(RIGHT($A27,1)*1=2,OR(P$1=2031,P$1=2032,P$1=2033,P$1=2034,P$1=2035,P$1=2036,P$1=2037)),$E27*1/10,IF(AND(RIGHT($A27,1)*1=2,OR(P$1=2038,P$1=2039,P$1=2040)),$E27*1/20,
IF(AND(RIGHT($A27,1)*1=3,P$1&gt;=INDEX('4. Mengen- und Kostenannahmen'!$L:$L,MATCH($B27,'4. Mengen- und Kostenannahmen'!$B:$B,0)),P$1&lt;=INDEX('4. Mengen- und Kostenannahmen'!$M:$M,MATCH($B27,'4. Mengen- und Kostenannahmen'!$B:$B,0))),$E27*(1/(1+INDEX('4. Mengen- und Kostenannahmen'!$M:$M,MATCH($B27,'4. Mengen- und Kostenannahmen'!$B:$B,0))-INDEX('4. Mengen- und Kostenannahmen'!$L:$L,MATCH($B27,'4. Mengen- und Kostenannahmen'!$B:$B,0)))),
IF(AND(RIGHT($A27,1)*1=4,P$1=INDEX('4. Mengen- und Kostenannahmen'!$H:$H,MATCH($B27,'4. Mengen- und Kostenannahmen'!$B:$B,0))),$E27,
IF(AND(RIGHT($A27,1)*1=5,P$1&lt;&gt;2026),$E27,""))))))))</f>
        <v>6183654.8</v>
      </c>
      <c r="Q27" s="233">
        <f t="array" ref="Q27">IF(RIGHT($A27,1)*1=0,"",
IF(AND(RIGHT($A27,1)*1=1,OR(Q$1=2026,Q$1=2027)),$E27/2,
IF(AND(RIGHT($A27,1)*1=2,OR(Q$1=2028,Q$1=2029,Q$1=2030)),$E27*1/20,IF(AND(RIGHT($A27,1)*1=2,OR(Q$1=2031,Q$1=2032,Q$1=2033,Q$1=2034,Q$1=2035,Q$1=2036,Q$1=2037)),$E27*1/10,IF(AND(RIGHT($A27,1)*1=2,OR(Q$1=2038,Q$1=2039,Q$1=2040)),$E27*1/20,
IF(AND(RIGHT($A27,1)*1=3,Q$1&gt;=INDEX('4. Mengen- und Kostenannahmen'!$L:$L,MATCH($B27,'4. Mengen- und Kostenannahmen'!$B:$B,0)),Q$1&lt;=INDEX('4. Mengen- und Kostenannahmen'!$M:$M,MATCH($B27,'4. Mengen- und Kostenannahmen'!$B:$B,0))),$E27*(1/(1+INDEX('4. Mengen- und Kostenannahmen'!$M:$M,MATCH($B27,'4. Mengen- und Kostenannahmen'!$B:$B,0))-INDEX('4. Mengen- und Kostenannahmen'!$L:$L,MATCH($B27,'4. Mengen- und Kostenannahmen'!$B:$B,0)))),
IF(AND(RIGHT($A27,1)*1=4,Q$1=INDEX('4. Mengen- und Kostenannahmen'!$H:$H,MATCH($B27,'4. Mengen- und Kostenannahmen'!$B:$B,0))),$E27,
IF(AND(RIGHT($A27,1)*1=5,Q$1&lt;&gt;2026),$E27,""))))))))</f>
        <v>6183654.8</v>
      </c>
      <c r="R27" s="233">
        <f t="array" ref="R27">IF(RIGHT($A27,1)*1=0,"",
IF(AND(RIGHT($A27,1)*1=1,OR(R$1=2026,R$1=2027)),$E27/2,
IF(AND(RIGHT($A27,1)*1=2,OR(R$1=2028,R$1=2029,R$1=2030)),$E27*1/20,IF(AND(RIGHT($A27,1)*1=2,OR(R$1=2031,R$1=2032,R$1=2033,R$1=2034,R$1=2035,R$1=2036,R$1=2037)),$E27*1/10,IF(AND(RIGHT($A27,1)*1=2,OR(R$1=2038,R$1=2039,R$1=2040)),$E27*1/20,
IF(AND(RIGHT($A27,1)*1=3,R$1&gt;=INDEX('4. Mengen- und Kostenannahmen'!$L:$L,MATCH($B27,'4. Mengen- und Kostenannahmen'!$B:$B,0)),R$1&lt;=INDEX('4. Mengen- und Kostenannahmen'!$M:$M,MATCH($B27,'4. Mengen- und Kostenannahmen'!$B:$B,0))),$E27*(1/(1+INDEX('4. Mengen- und Kostenannahmen'!$M:$M,MATCH($B27,'4. Mengen- und Kostenannahmen'!$B:$B,0))-INDEX('4. Mengen- und Kostenannahmen'!$L:$L,MATCH($B27,'4. Mengen- und Kostenannahmen'!$B:$B,0)))),
IF(AND(RIGHT($A27,1)*1=4,R$1=INDEX('4. Mengen- und Kostenannahmen'!$H:$H,MATCH($B27,'4. Mengen- und Kostenannahmen'!$B:$B,0))),$E27,
IF(AND(RIGHT($A27,1)*1=5,R$1&lt;&gt;2026),$E27,""))))))))</f>
        <v>3091827.4</v>
      </c>
      <c r="S27" s="233">
        <f t="array" ref="S27">IF(RIGHT($A27,1)*1=0,"",
IF(AND(RIGHT($A27,1)*1=1,OR(S$1=2026,S$1=2027)),$E27/2,
IF(AND(RIGHT($A27,1)*1=2,OR(S$1=2028,S$1=2029,S$1=2030)),$E27*1/20,IF(AND(RIGHT($A27,1)*1=2,OR(S$1=2031,S$1=2032,S$1=2033,S$1=2034,S$1=2035,S$1=2036,S$1=2037)),$E27*1/10,IF(AND(RIGHT($A27,1)*1=2,OR(S$1=2038,S$1=2039,S$1=2040)),$E27*1/20,
IF(AND(RIGHT($A27,1)*1=3,S$1&gt;=INDEX('4. Mengen- und Kostenannahmen'!$L:$L,MATCH($B27,'4. Mengen- und Kostenannahmen'!$B:$B,0)),S$1&lt;=INDEX('4. Mengen- und Kostenannahmen'!$M:$M,MATCH($B27,'4. Mengen- und Kostenannahmen'!$B:$B,0))),$E27*(1/(1+INDEX('4. Mengen- und Kostenannahmen'!$M:$M,MATCH($B27,'4. Mengen- und Kostenannahmen'!$B:$B,0))-INDEX('4. Mengen- und Kostenannahmen'!$L:$L,MATCH($B27,'4. Mengen- und Kostenannahmen'!$B:$B,0)))),
IF(AND(RIGHT($A27,1)*1=4,S$1=INDEX('4. Mengen- und Kostenannahmen'!$H:$H,MATCH($B27,'4. Mengen- und Kostenannahmen'!$B:$B,0))),$E27,
IF(AND(RIGHT($A27,1)*1=5,S$1&lt;&gt;2026),$E27,""))))))))</f>
        <v>3091827.4</v>
      </c>
      <c r="T27" s="233">
        <f t="array" ref="T27">IF(RIGHT($A27,1)*1=0,"",
IF(AND(RIGHT($A27,1)*1=1,OR(T$1=2026,T$1=2027)),$E27/2,
IF(AND(RIGHT($A27,1)*1=2,OR(T$1=2028,T$1=2029,T$1=2030)),$E27*1/20,IF(AND(RIGHT($A27,1)*1=2,OR(T$1=2031,T$1=2032,T$1=2033,T$1=2034,T$1=2035,T$1=2036,T$1=2037)),$E27*1/10,IF(AND(RIGHT($A27,1)*1=2,OR(T$1=2038,T$1=2039,T$1=2040)),$E27*1/20,
IF(AND(RIGHT($A27,1)*1=3,T$1&gt;=INDEX('4. Mengen- und Kostenannahmen'!$L:$L,MATCH($B27,'4. Mengen- und Kostenannahmen'!$B:$B,0)),T$1&lt;=INDEX('4. Mengen- und Kostenannahmen'!$M:$M,MATCH($B27,'4. Mengen- und Kostenannahmen'!$B:$B,0))),$E27*(1/(1+INDEX('4. Mengen- und Kostenannahmen'!$M:$M,MATCH($B27,'4. Mengen- und Kostenannahmen'!$B:$B,0))-INDEX('4. Mengen- und Kostenannahmen'!$L:$L,MATCH($B27,'4. Mengen- und Kostenannahmen'!$B:$B,0)))),
IF(AND(RIGHT($A27,1)*1=4,T$1=INDEX('4. Mengen- und Kostenannahmen'!$H:$H,MATCH($B27,'4. Mengen- und Kostenannahmen'!$B:$B,0))),$E27,
IF(AND(RIGHT($A27,1)*1=5,T$1&lt;&gt;2026),$E27,""))))))))</f>
        <v>3091827.4</v>
      </c>
    </row>
    <row r="28" ht="12.75" customHeight="1">
      <c r="A28" s="230" t="str">
        <f t="array" ref="A28">INDEX('4. Mengen- und Kostenannahmen'!$A:$A,MATCH(B28,'4. Mengen- und Kostenannahmen'!B:B,0))</f>
        <v>27.2</v>
      </c>
      <c r="B28" s="231">
        <f>'4. Mengen- und Kostenannahmen'!B29</f>
        <v>27</v>
      </c>
      <c r="C28" s="231" t="str">
        <f t="array" ref="C28">IF(RIGHT($A28,1)*1&lt;&gt;0,INDEX('4. Mengen- und Kostenannahmen'!D:D,MATCH($B28,'4. Mengen- und Kostenannahmen'!$B:$B,0)),"")</f>
        <v>Kühlinseln bauen</v>
      </c>
      <c r="D28" s="231" t="str">
        <f t="array" ref="D28">IF(RIGHT($A28,1)*1&lt;&gt;0,INDEX('4. Mengen- und Kostenannahmen'!E:E,MATCH($B28,'4. Mengen- und Kostenannahmen'!$B:$B,0)),"")</f>
        <v>Kühlungsinseln pflegen</v>
      </c>
      <c r="E28" s="232">
        <f t="array" ref="E28">IF(C28&lt;&gt;"",INDEX('4. Mengen- und Kostenannahmen'!X:X,MATCH($B28,'4. Mengen- und Kostenannahmen'!B:B,0))*INDEX('4. Mengen- und Kostenannahmen'!AC:AC,MATCH($B28,'4. Mengen- und Kostenannahmen'!B:B,0)),"")</f>
        <v>248200</v>
      </c>
      <c r="F28" s="233" t="str">
        <f t="array" ref="F28">IF(RIGHT($A28,1)*1=0,"",
IF(AND(RIGHT($A28,1)*1=1,OR(F$1=2026,F$1=2027)),$E28/2,
IF(AND(RIGHT($A28,1)*1=2,OR(F$1=2028,F$1=2029,F$1=2030)),$E28*1/20,IF(AND(RIGHT($A28,1)*1=2,OR(F$1=2031,F$1=2032,F$1=2033,F$1=2034,F$1=2035,F$1=2036,F$1=2037)),$E28*1/10,IF(AND(RIGHT($A28,1)*1=2,OR(F$1=2038,F$1=2039,F$1=2040)),$E28*1/20,
IF(AND(RIGHT($A28,1)*1=3,F$1&gt;=INDEX('4. Mengen- und Kostenannahmen'!$L:$L,MATCH($B28,'4. Mengen- und Kostenannahmen'!$B:$B,0)),F$1&lt;=INDEX('4. Mengen- und Kostenannahmen'!$M:$M,MATCH($B28,'4. Mengen- und Kostenannahmen'!$B:$B,0))),$E28*(1/(1+INDEX('4. Mengen- und Kostenannahmen'!$M:$M,MATCH($B28,'4. Mengen- und Kostenannahmen'!$B:$B,0))-INDEX('4. Mengen- und Kostenannahmen'!$L:$L,MATCH($B28,'4. Mengen- und Kostenannahmen'!$B:$B,0)))),
IF(AND(RIGHT($A28,1)*1=4,F$1=INDEX('4. Mengen- und Kostenannahmen'!$H:$H,MATCH($B28,'4. Mengen- und Kostenannahmen'!$B:$B,0))),$E28,
IF(AND(RIGHT($A28,1)*1=5,F$1&lt;&gt;2026),$E28,""))))))))</f>
        <v/>
      </c>
      <c r="G28" s="233" t="str">
        <f t="array" ref="G28">IF(RIGHT($A28,1)*1=0,"",
IF(AND(RIGHT($A28,1)*1=1,OR(G$1=2026,G$1=2027)),$E28/2,
IF(AND(RIGHT($A28,1)*1=2,OR(G$1=2028,G$1=2029,G$1=2030)),$E28*1/20,IF(AND(RIGHT($A28,1)*1=2,OR(G$1=2031,G$1=2032,G$1=2033,G$1=2034,G$1=2035,G$1=2036,G$1=2037)),$E28*1/10,IF(AND(RIGHT($A28,1)*1=2,OR(G$1=2038,G$1=2039,G$1=2040)),$E28*1/20,
IF(AND(RIGHT($A28,1)*1=3,G$1&gt;=INDEX('4. Mengen- und Kostenannahmen'!$L:$L,MATCH($B28,'4. Mengen- und Kostenannahmen'!$B:$B,0)),G$1&lt;=INDEX('4. Mengen- und Kostenannahmen'!$M:$M,MATCH($B28,'4. Mengen- und Kostenannahmen'!$B:$B,0))),$E28*(1/(1+INDEX('4. Mengen- und Kostenannahmen'!$M:$M,MATCH($B28,'4. Mengen- und Kostenannahmen'!$B:$B,0))-INDEX('4. Mengen- und Kostenannahmen'!$L:$L,MATCH($B28,'4. Mengen- und Kostenannahmen'!$B:$B,0)))),
IF(AND(RIGHT($A28,1)*1=4,G$1=INDEX('4. Mengen- und Kostenannahmen'!$H:$H,MATCH($B28,'4. Mengen- und Kostenannahmen'!$B:$B,0))),$E28,
IF(AND(RIGHT($A28,1)*1=5,G$1&lt;&gt;2026),$E28,""))))))))</f>
        <v/>
      </c>
      <c r="H28" s="233">
        <f t="array" ref="H28">IF(RIGHT($A28,1)*1=0,"",
IF(AND(RIGHT($A28,1)*1=1,OR(H$1=2026,H$1=2027)),$E28/2,
IF(AND(RIGHT($A28,1)*1=2,OR(H$1=2028,H$1=2029,H$1=2030)),$E28*1/20,IF(AND(RIGHT($A28,1)*1=2,OR(H$1=2031,H$1=2032,H$1=2033,H$1=2034,H$1=2035,H$1=2036,H$1=2037)),$E28*1/10,IF(AND(RIGHT($A28,1)*1=2,OR(H$1=2038,H$1=2039,H$1=2040)),$E28*1/20,
IF(AND(RIGHT($A28,1)*1=3,H$1&gt;=INDEX('4. Mengen- und Kostenannahmen'!$L:$L,MATCH($B28,'4. Mengen- und Kostenannahmen'!$B:$B,0)),H$1&lt;=INDEX('4. Mengen- und Kostenannahmen'!$M:$M,MATCH($B28,'4. Mengen- und Kostenannahmen'!$B:$B,0))),$E28*(1/(1+INDEX('4. Mengen- und Kostenannahmen'!$M:$M,MATCH($B28,'4. Mengen- und Kostenannahmen'!$B:$B,0))-INDEX('4. Mengen- und Kostenannahmen'!$L:$L,MATCH($B28,'4. Mengen- und Kostenannahmen'!$B:$B,0)))),
IF(AND(RIGHT($A28,1)*1=4,H$1=INDEX('4. Mengen- und Kostenannahmen'!$H:$H,MATCH($B28,'4. Mengen- und Kostenannahmen'!$B:$B,0))),$E28,
IF(AND(RIGHT($A28,1)*1=5,H$1&lt;&gt;2026),$E28,""))))))))</f>
        <v>12410</v>
      </c>
      <c r="I28" s="233">
        <f t="array" ref="I28">IF(RIGHT($A28,1)*1=0,"",
IF(AND(RIGHT($A28,1)*1=1,OR(I$1=2026,I$1=2027)),$E28/2,
IF(AND(RIGHT($A28,1)*1=2,OR(I$1=2028,I$1=2029,I$1=2030)),$E28*1/20,IF(AND(RIGHT($A28,1)*1=2,OR(I$1=2031,I$1=2032,I$1=2033,I$1=2034,I$1=2035,I$1=2036,I$1=2037)),$E28*1/10,IF(AND(RIGHT($A28,1)*1=2,OR(I$1=2038,I$1=2039,I$1=2040)),$E28*1/20,
IF(AND(RIGHT($A28,1)*1=3,I$1&gt;=INDEX('4. Mengen- und Kostenannahmen'!$L:$L,MATCH($B28,'4. Mengen- und Kostenannahmen'!$B:$B,0)),I$1&lt;=INDEX('4. Mengen- und Kostenannahmen'!$M:$M,MATCH($B28,'4. Mengen- und Kostenannahmen'!$B:$B,0))),$E28*(1/(1+INDEX('4. Mengen- und Kostenannahmen'!$M:$M,MATCH($B28,'4. Mengen- und Kostenannahmen'!$B:$B,0))-INDEX('4. Mengen- und Kostenannahmen'!$L:$L,MATCH($B28,'4. Mengen- und Kostenannahmen'!$B:$B,0)))),
IF(AND(RIGHT($A28,1)*1=4,I$1=INDEX('4. Mengen- und Kostenannahmen'!$H:$H,MATCH($B28,'4. Mengen- und Kostenannahmen'!$B:$B,0))),$E28,
IF(AND(RIGHT($A28,1)*1=5,I$1&lt;&gt;2026),$E28,""))))))))</f>
        <v>12410</v>
      </c>
      <c r="J28" s="233">
        <f t="array" ref="J28">IF(RIGHT($A28,1)*1=0,"",
IF(AND(RIGHT($A28,1)*1=1,OR(J$1=2026,J$1=2027)),$E28/2,
IF(AND(RIGHT($A28,1)*1=2,OR(J$1=2028,J$1=2029,J$1=2030)),$E28*1/20,IF(AND(RIGHT($A28,1)*1=2,OR(J$1=2031,J$1=2032,J$1=2033,J$1=2034,J$1=2035,J$1=2036,J$1=2037)),$E28*1/10,IF(AND(RIGHT($A28,1)*1=2,OR(J$1=2038,J$1=2039,J$1=2040)),$E28*1/20,
IF(AND(RIGHT($A28,1)*1=3,J$1&gt;=INDEX('4. Mengen- und Kostenannahmen'!$L:$L,MATCH($B28,'4. Mengen- und Kostenannahmen'!$B:$B,0)),J$1&lt;=INDEX('4. Mengen- und Kostenannahmen'!$M:$M,MATCH($B28,'4. Mengen- und Kostenannahmen'!$B:$B,0))),$E28*(1/(1+INDEX('4. Mengen- und Kostenannahmen'!$M:$M,MATCH($B28,'4. Mengen- und Kostenannahmen'!$B:$B,0))-INDEX('4. Mengen- und Kostenannahmen'!$L:$L,MATCH($B28,'4. Mengen- und Kostenannahmen'!$B:$B,0)))),
IF(AND(RIGHT($A28,1)*1=4,J$1=INDEX('4. Mengen- und Kostenannahmen'!$H:$H,MATCH($B28,'4. Mengen- und Kostenannahmen'!$B:$B,0))),$E28,
IF(AND(RIGHT($A28,1)*1=5,J$1&lt;&gt;2026),$E28,""))))))))</f>
        <v>12410</v>
      </c>
      <c r="K28" s="233">
        <f t="array" ref="K28">IF(RIGHT($A28,1)*1=0,"",
IF(AND(RIGHT($A28,1)*1=1,OR(K$1=2026,K$1=2027)),$E28/2,
IF(AND(RIGHT($A28,1)*1=2,OR(K$1=2028,K$1=2029,K$1=2030)),$E28*1/20,IF(AND(RIGHT($A28,1)*1=2,OR(K$1=2031,K$1=2032,K$1=2033,K$1=2034,K$1=2035,K$1=2036,K$1=2037)),$E28*1/10,IF(AND(RIGHT($A28,1)*1=2,OR(K$1=2038,K$1=2039,K$1=2040)),$E28*1/20,
IF(AND(RIGHT($A28,1)*1=3,K$1&gt;=INDEX('4. Mengen- und Kostenannahmen'!$L:$L,MATCH($B28,'4. Mengen- und Kostenannahmen'!$B:$B,0)),K$1&lt;=INDEX('4. Mengen- und Kostenannahmen'!$M:$M,MATCH($B28,'4. Mengen- und Kostenannahmen'!$B:$B,0))),$E28*(1/(1+INDEX('4. Mengen- und Kostenannahmen'!$M:$M,MATCH($B28,'4. Mengen- und Kostenannahmen'!$B:$B,0))-INDEX('4. Mengen- und Kostenannahmen'!$L:$L,MATCH($B28,'4. Mengen- und Kostenannahmen'!$B:$B,0)))),
IF(AND(RIGHT($A28,1)*1=4,K$1=INDEX('4. Mengen- und Kostenannahmen'!$H:$H,MATCH($B28,'4. Mengen- und Kostenannahmen'!$B:$B,0))),$E28,
IF(AND(RIGHT($A28,1)*1=5,K$1&lt;&gt;2026),$E28,""))))))))</f>
        <v>24820</v>
      </c>
      <c r="L28" s="233">
        <f t="array" ref="L28">IF(RIGHT($A28,1)*1=0,"",
IF(AND(RIGHT($A28,1)*1=1,OR(L$1=2026,L$1=2027)),$E28/2,
IF(AND(RIGHT($A28,1)*1=2,OR(L$1=2028,L$1=2029,L$1=2030)),$E28*1/20,IF(AND(RIGHT($A28,1)*1=2,OR(L$1=2031,L$1=2032,L$1=2033,L$1=2034,L$1=2035,L$1=2036,L$1=2037)),$E28*1/10,IF(AND(RIGHT($A28,1)*1=2,OR(L$1=2038,L$1=2039,L$1=2040)),$E28*1/20,
IF(AND(RIGHT($A28,1)*1=3,L$1&gt;=INDEX('4. Mengen- und Kostenannahmen'!$L:$L,MATCH($B28,'4. Mengen- und Kostenannahmen'!$B:$B,0)),L$1&lt;=INDEX('4. Mengen- und Kostenannahmen'!$M:$M,MATCH($B28,'4. Mengen- und Kostenannahmen'!$B:$B,0))),$E28*(1/(1+INDEX('4. Mengen- und Kostenannahmen'!$M:$M,MATCH($B28,'4. Mengen- und Kostenannahmen'!$B:$B,0))-INDEX('4. Mengen- und Kostenannahmen'!$L:$L,MATCH($B28,'4. Mengen- und Kostenannahmen'!$B:$B,0)))),
IF(AND(RIGHT($A28,1)*1=4,L$1=INDEX('4. Mengen- und Kostenannahmen'!$H:$H,MATCH($B28,'4. Mengen- und Kostenannahmen'!$B:$B,0))),$E28,
IF(AND(RIGHT($A28,1)*1=5,L$1&lt;&gt;2026),$E28,""))))))))</f>
        <v>24820</v>
      </c>
      <c r="M28" s="233">
        <f t="array" ref="M28">IF(RIGHT($A28,1)*1=0,"",
IF(AND(RIGHT($A28,1)*1=1,OR(M$1=2026,M$1=2027)),$E28/2,
IF(AND(RIGHT($A28,1)*1=2,OR(M$1=2028,M$1=2029,M$1=2030)),$E28*1/20,IF(AND(RIGHT($A28,1)*1=2,OR(M$1=2031,M$1=2032,M$1=2033,M$1=2034,M$1=2035,M$1=2036,M$1=2037)),$E28*1/10,IF(AND(RIGHT($A28,1)*1=2,OR(M$1=2038,M$1=2039,M$1=2040)),$E28*1/20,
IF(AND(RIGHT($A28,1)*1=3,M$1&gt;=INDEX('4. Mengen- und Kostenannahmen'!$L:$L,MATCH($B28,'4. Mengen- und Kostenannahmen'!$B:$B,0)),M$1&lt;=INDEX('4. Mengen- und Kostenannahmen'!$M:$M,MATCH($B28,'4. Mengen- und Kostenannahmen'!$B:$B,0))),$E28*(1/(1+INDEX('4. Mengen- und Kostenannahmen'!$M:$M,MATCH($B28,'4. Mengen- und Kostenannahmen'!$B:$B,0))-INDEX('4. Mengen- und Kostenannahmen'!$L:$L,MATCH($B28,'4. Mengen- und Kostenannahmen'!$B:$B,0)))),
IF(AND(RIGHT($A28,1)*1=4,M$1=INDEX('4. Mengen- und Kostenannahmen'!$H:$H,MATCH($B28,'4. Mengen- und Kostenannahmen'!$B:$B,0))),$E28,
IF(AND(RIGHT($A28,1)*1=5,M$1&lt;&gt;2026),$E28,""))))))))</f>
        <v>24820</v>
      </c>
      <c r="N28" s="233">
        <f t="array" ref="N28">IF(RIGHT($A28,1)*1=0,"",
IF(AND(RIGHT($A28,1)*1=1,OR(N$1=2026,N$1=2027)),$E28/2,
IF(AND(RIGHT($A28,1)*1=2,OR(N$1=2028,N$1=2029,N$1=2030)),$E28*1/20,IF(AND(RIGHT($A28,1)*1=2,OR(N$1=2031,N$1=2032,N$1=2033,N$1=2034,N$1=2035,N$1=2036,N$1=2037)),$E28*1/10,IF(AND(RIGHT($A28,1)*1=2,OR(N$1=2038,N$1=2039,N$1=2040)),$E28*1/20,
IF(AND(RIGHT($A28,1)*1=3,N$1&gt;=INDEX('4. Mengen- und Kostenannahmen'!$L:$L,MATCH($B28,'4. Mengen- und Kostenannahmen'!$B:$B,0)),N$1&lt;=INDEX('4. Mengen- und Kostenannahmen'!$M:$M,MATCH($B28,'4. Mengen- und Kostenannahmen'!$B:$B,0))),$E28*(1/(1+INDEX('4. Mengen- und Kostenannahmen'!$M:$M,MATCH($B28,'4. Mengen- und Kostenannahmen'!$B:$B,0))-INDEX('4. Mengen- und Kostenannahmen'!$L:$L,MATCH($B28,'4. Mengen- und Kostenannahmen'!$B:$B,0)))),
IF(AND(RIGHT($A28,1)*1=4,N$1=INDEX('4. Mengen- und Kostenannahmen'!$H:$H,MATCH($B28,'4. Mengen- und Kostenannahmen'!$B:$B,0))),$E28,
IF(AND(RIGHT($A28,1)*1=5,N$1&lt;&gt;2026),$E28,""))))))))</f>
        <v>24820</v>
      </c>
      <c r="O28" s="233">
        <f t="array" ref="O28">IF(RIGHT($A28,1)*1=0,"",
IF(AND(RIGHT($A28,1)*1=1,OR(O$1=2026,O$1=2027)),$E28/2,
IF(AND(RIGHT($A28,1)*1=2,OR(O$1=2028,O$1=2029,O$1=2030)),$E28*1/20,IF(AND(RIGHT($A28,1)*1=2,OR(O$1=2031,O$1=2032,O$1=2033,O$1=2034,O$1=2035,O$1=2036,O$1=2037)),$E28*1/10,IF(AND(RIGHT($A28,1)*1=2,OR(O$1=2038,O$1=2039,O$1=2040)),$E28*1/20,
IF(AND(RIGHT($A28,1)*1=3,O$1&gt;=INDEX('4. Mengen- und Kostenannahmen'!$L:$L,MATCH($B28,'4. Mengen- und Kostenannahmen'!$B:$B,0)),O$1&lt;=INDEX('4. Mengen- und Kostenannahmen'!$M:$M,MATCH($B28,'4. Mengen- und Kostenannahmen'!$B:$B,0))),$E28*(1/(1+INDEX('4. Mengen- und Kostenannahmen'!$M:$M,MATCH($B28,'4. Mengen- und Kostenannahmen'!$B:$B,0))-INDEX('4. Mengen- und Kostenannahmen'!$L:$L,MATCH($B28,'4. Mengen- und Kostenannahmen'!$B:$B,0)))),
IF(AND(RIGHT($A28,1)*1=4,O$1=INDEX('4. Mengen- und Kostenannahmen'!$H:$H,MATCH($B28,'4. Mengen- und Kostenannahmen'!$B:$B,0))),$E28,
IF(AND(RIGHT($A28,1)*1=5,O$1&lt;&gt;2026),$E28,""))))))))</f>
        <v>24820</v>
      </c>
      <c r="P28" s="233">
        <f t="array" ref="P28">IF(RIGHT($A28,1)*1=0,"",
IF(AND(RIGHT($A28,1)*1=1,OR(P$1=2026,P$1=2027)),$E28/2,
IF(AND(RIGHT($A28,1)*1=2,OR(P$1=2028,P$1=2029,P$1=2030)),$E28*1/20,IF(AND(RIGHT($A28,1)*1=2,OR(P$1=2031,P$1=2032,P$1=2033,P$1=2034,P$1=2035,P$1=2036,P$1=2037)),$E28*1/10,IF(AND(RIGHT($A28,1)*1=2,OR(P$1=2038,P$1=2039,P$1=2040)),$E28*1/20,
IF(AND(RIGHT($A28,1)*1=3,P$1&gt;=INDEX('4. Mengen- und Kostenannahmen'!$L:$L,MATCH($B28,'4. Mengen- und Kostenannahmen'!$B:$B,0)),P$1&lt;=INDEX('4. Mengen- und Kostenannahmen'!$M:$M,MATCH($B28,'4. Mengen- und Kostenannahmen'!$B:$B,0))),$E28*(1/(1+INDEX('4. Mengen- und Kostenannahmen'!$M:$M,MATCH($B28,'4. Mengen- und Kostenannahmen'!$B:$B,0))-INDEX('4. Mengen- und Kostenannahmen'!$L:$L,MATCH($B28,'4. Mengen- und Kostenannahmen'!$B:$B,0)))),
IF(AND(RIGHT($A28,1)*1=4,P$1=INDEX('4. Mengen- und Kostenannahmen'!$H:$H,MATCH($B28,'4. Mengen- und Kostenannahmen'!$B:$B,0))),$E28,
IF(AND(RIGHT($A28,1)*1=5,P$1&lt;&gt;2026),$E28,""))))))))</f>
        <v>24820</v>
      </c>
      <c r="Q28" s="233">
        <f t="array" ref="Q28">IF(RIGHT($A28,1)*1=0,"",
IF(AND(RIGHT($A28,1)*1=1,OR(Q$1=2026,Q$1=2027)),$E28/2,
IF(AND(RIGHT($A28,1)*1=2,OR(Q$1=2028,Q$1=2029,Q$1=2030)),$E28*1/20,IF(AND(RIGHT($A28,1)*1=2,OR(Q$1=2031,Q$1=2032,Q$1=2033,Q$1=2034,Q$1=2035,Q$1=2036,Q$1=2037)),$E28*1/10,IF(AND(RIGHT($A28,1)*1=2,OR(Q$1=2038,Q$1=2039,Q$1=2040)),$E28*1/20,
IF(AND(RIGHT($A28,1)*1=3,Q$1&gt;=INDEX('4. Mengen- und Kostenannahmen'!$L:$L,MATCH($B28,'4. Mengen- und Kostenannahmen'!$B:$B,0)),Q$1&lt;=INDEX('4. Mengen- und Kostenannahmen'!$M:$M,MATCH($B28,'4. Mengen- und Kostenannahmen'!$B:$B,0))),$E28*(1/(1+INDEX('4. Mengen- und Kostenannahmen'!$M:$M,MATCH($B28,'4. Mengen- und Kostenannahmen'!$B:$B,0))-INDEX('4. Mengen- und Kostenannahmen'!$L:$L,MATCH($B28,'4. Mengen- und Kostenannahmen'!$B:$B,0)))),
IF(AND(RIGHT($A28,1)*1=4,Q$1=INDEX('4. Mengen- und Kostenannahmen'!$H:$H,MATCH($B28,'4. Mengen- und Kostenannahmen'!$B:$B,0))),$E28,
IF(AND(RIGHT($A28,1)*1=5,Q$1&lt;&gt;2026),$E28,""))))))))</f>
        <v>24820</v>
      </c>
      <c r="R28" s="233">
        <f t="array" ref="R28">IF(RIGHT($A28,1)*1=0,"",
IF(AND(RIGHT($A28,1)*1=1,OR(R$1=2026,R$1=2027)),$E28/2,
IF(AND(RIGHT($A28,1)*1=2,OR(R$1=2028,R$1=2029,R$1=2030)),$E28*1/20,IF(AND(RIGHT($A28,1)*1=2,OR(R$1=2031,R$1=2032,R$1=2033,R$1=2034,R$1=2035,R$1=2036,R$1=2037)),$E28*1/10,IF(AND(RIGHT($A28,1)*1=2,OR(R$1=2038,R$1=2039,R$1=2040)),$E28*1/20,
IF(AND(RIGHT($A28,1)*1=3,R$1&gt;=INDEX('4. Mengen- und Kostenannahmen'!$L:$L,MATCH($B28,'4. Mengen- und Kostenannahmen'!$B:$B,0)),R$1&lt;=INDEX('4. Mengen- und Kostenannahmen'!$M:$M,MATCH($B28,'4. Mengen- und Kostenannahmen'!$B:$B,0))),$E28*(1/(1+INDEX('4. Mengen- und Kostenannahmen'!$M:$M,MATCH($B28,'4. Mengen- und Kostenannahmen'!$B:$B,0))-INDEX('4. Mengen- und Kostenannahmen'!$L:$L,MATCH($B28,'4. Mengen- und Kostenannahmen'!$B:$B,0)))),
IF(AND(RIGHT($A28,1)*1=4,R$1=INDEX('4. Mengen- und Kostenannahmen'!$H:$H,MATCH($B28,'4. Mengen- und Kostenannahmen'!$B:$B,0))),$E28,
IF(AND(RIGHT($A28,1)*1=5,R$1&lt;&gt;2026),$E28,""))))))))</f>
        <v>12410</v>
      </c>
      <c r="S28" s="233">
        <f t="array" ref="S28">IF(RIGHT($A28,1)*1=0,"",
IF(AND(RIGHT($A28,1)*1=1,OR(S$1=2026,S$1=2027)),$E28/2,
IF(AND(RIGHT($A28,1)*1=2,OR(S$1=2028,S$1=2029,S$1=2030)),$E28*1/20,IF(AND(RIGHT($A28,1)*1=2,OR(S$1=2031,S$1=2032,S$1=2033,S$1=2034,S$1=2035,S$1=2036,S$1=2037)),$E28*1/10,IF(AND(RIGHT($A28,1)*1=2,OR(S$1=2038,S$1=2039,S$1=2040)),$E28*1/20,
IF(AND(RIGHT($A28,1)*1=3,S$1&gt;=INDEX('4. Mengen- und Kostenannahmen'!$L:$L,MATCH($B28,'4. Mengen- und Kostenannahmen'!$B:$B,0)),S$1&lt;=INDEX('4. Mengen- und Kostenannahmen'!$M:$M,MATCH($B28,'4. Mengen- und Kostenannahmen'!$B:$B,0))),$E28*(1/(1+INDEX('4. Mengen- und Kostenannahmen'!$M:$M,MATCH($B28,'4. Mengen- und Kostenannahmen'!$B:$B,0))-INDEX('4. Mengen- und Kostenannahmen'!$L:$L,MATCH($B28,'4. Mengen- und Kostenannahmen'!$B:$B,0)))),
IF(AND(RIGHT($A28,1)*1=4,S$1=INDEX('4. Mengen- und Kostenannahmen'!$H:$H,MATCH($B28,'4. Mengen- und Kostenannahmen'!$B:$B,0))),$E28,
IF(AND(RIGHT($A28,1)*1=5,S$1&lt;&gt;2026),$E28,""))))))))</f>
        <v>12410</v>
      </c>
      <c r="T28" s="233">
        <f t="array" ref="T28">IF(RIGHT($A28,1)*1=0,"",
IF(AND(RIGHT($A28,1)*1=1,OR(T$1=2026,T$1=2027)),$E28/2,
IF(AND(RIGHT($A28,1)*1=2,OR(T$1=2028,T$1=2029,T$1=2030)),$E28*1/20,IF(AND(RIGHT($A28,1)*1=2,OR(T$1=2031,T$1=2032,T$1=2033,T$1=2034,T$1=2035,T$1=2036,T$1=2037)),$E28*1/10,IF(AND(RIGHT($A28,1)*1=2,OR(T$1=2038,T$1=2039,T$1=2040)),$E28*1/20,
IF(AND(RIGHT($A28,1)*1=3,T$1&gt;=INDEX('4. Mengen- und Kostenannahmen'!$L:$L,MATCH($B28,'4. Mengen- und Kostenannahmen'!$B:$B,0)),T$1&lt;=INDEX('4. Mengen- und Kostenannahmen'!$M:$M,MATCH($B28,'4. Mengen- und Kostenannahmen'!$B:$B,0))),$E28*(1/(1+INDEX('4. Mengen- und Kostenannahmen'!$M:$M,MATCH($B28,'4. Mengen- und Kostenannahmen'!$B:$B,0))-INDEX('4. Mengen- und Kostenannahmen'!$L:$L,MATCH($B28,'4. Mengen- und Kostenannahmen'!$B:$B,0)))),
IF(AND(RIGHT($A28,1)*1=4,T$1=INDEX('4. Mengen- und Kostenannahmen'!$H:$H,MATCH($B28,'4. Mengen- und Kostenannahmen'!$B:$B,0))),$E28,
IF(AND(RIGHT($A28,1)*1=5,T$1&lt;&gt;2026),$E28,""))))))))</f>
        <v>12410</v>
      </c>
    </row>
    <row r="29" ht="12.75" customHeight="1">
      <c r="A29" s="230" t="str">
        <f t="array" ref="A29">INDEX('4. Mengen- und Kostenannahmen'!$A:$A,MATCH(B29,'4. Mengen- und Kostenannahmen'!B:B,0))</f>
        <v>28.2</v>
      </c>
      <c r="B29" s="231">
        <f>'4. Mengen- und Kostenannahmen'!B30</f>
        <v>28</v>
      </c>
      <c r="C29" s="231" t="str">
        <f t="array" ref="C29">IF(RIGHT($A29,1)*1&lt;&gt;0,INDEX('4. Mengen- und Kostenannahmen'!D:D,MATCH($B29,'4. Mengen- und Kostenannahmen'!$B:$B,0)),"")</f>
        <v>Regenwasser nutzen, “abkoppeln” und bewirtschaften </v>
      </c>
      <c r="D29" s="231" t="str">
        <f t="array" ref="D29">IF(RIGHT($A29,1)*1&lt;&gt;0,INDEX('4. Mengen- und Kostenannahmen'!E:E,MATCH($B29,'4. Mengen- und Kostenannahmen'!$B:$B,0)),"")</f>
        <v>Blau-grüne Maßnahmen planen und bauen / Hitzeviertel kühlen</v>
      </c>
      <c r="E29" s="232">
        <f t="array" ref="E29">IF(C29&lt;&gt;"",INDEX('4. Mengen- und Kostenannahmen'!X:X,MATCH($B29,'4. Mengen- und Kostenannahmen'!B:B,0))*INDEX('4. Mengen- und Kostenannahmen'!AC:AC,MATCH($B29,'4. Mengen- und Kostenannahmen'!B:B,0)),"")</f>
        <v>1278230000</v>
      </c>
      <c r="F29" s="233" t="str">
        <f t="array" ref="F29">IF(RIGHT($A29,1)*1=0,"",
IF(AND(RIGHT($A29,1)*1=1,OR(F$1=2026,F$1=2027)),$E29/2,
IF(AND(RIGHT($A29,1)*1=2,OR(F$1=2028,F$1=2029,F$1=2030)),$E29*1/20,IF(AND(RIGHT($A29,1)*1=2,OR(F$1=2031,F$1=2032,F$1=2033,F$1=2034,F$1=2035,F$1=2036,F$1=2037)),$E29*1/10,IF(AND(RIGHT($A29,1)*1=2,OR(F$1=2038,F$1=2039,F$1=2040)),$E29*1/20,
IF(AND(RIGHT($A29,1)*1=3,F$1&gt;=INDEX('4. Mengen- und Kostenannahmen'!$L:$L,MATCH($B29,'4. Mengen- und Kostenannahmen'!$B:$B,0)),F$1&lt;=INDEX('4. Mengen- und Kostenannahmen'!$M:$M,MATCH($B29,'4. Mengen- und Kostenannahmen'!$B:$B,0))),$E29*(1/(1+INDEX('4. Mengen- und Kostenannahmen'!$M:$M,MATCH($B29,'4. Mengen- und Kostenannahmen'!$B:$B,0))-INDEX('4. Mengen- und Kostenannahmen'!$L:$L,MATCH($B29,'4. Mengen- und Kostenannahmen'!$B:$B,0)))),
IF(AND(RIGHT($A29,1)*1=4,F$1=INDEX('4. Mengen- und Kostenannahmen'!$H:$H,MATCH($B29,'4. Mengen- und Kostenannahmen'!$B:$B,0))),$E29,
IF(AND(RIGHT($A29,1)*1=5,F$1&lt;&gt;2026),$E29,""))))))))</f>
        <v/>
      </c>
      <c r="G29" s="233" t="str">
        <f t="array" ref="G29">IF(RIGHT($A29,1)*1=0,"",
IF(AND(RIGHT($A29,1)*1=1,OR(G$1=2026,G$1=2027)),$E29/2,
IF(AND(RIGHT($A29,1)*1=2,OR(G$1=2028,G$1=2029,G$1=2030)),$E29*1/20,IF(AND(RIGHT($A29,1)*1=2,OR(G$1=2031,G$1=2032,G$1=2033,G$1=2034,G$1=2035,G$1=2036,G$1=2037)),$E29*1/10,IF(AND(RIGHT($A29,1)*1=2,OR(G$1=2038,G$1=2039,G$1=2040)),$E29*1/20,
IF(AND(RIGHT($A29,1)*1=3,G$1&gt;=INDEX('4. Mengen- und Kostenannahmen'!$L:$L,MATCH($B29,'4. Mengen- und Kostenannahmen'!$B:$B,0)),G$1&lt;=INDEX('4. Mengen- und Kostenannahmen'!$M:$M,MATCH($B29,'4. Mengen- und Kostenannahmen'!$B:$B,0))),$E29*(1/(1+INDEX('4. Mengen- und Kostenannahmen'!$M:$M,MATCH($B29,'4. Mengen- und Kostenannahmen'!$B:$B,0))-INDEX('4. Mengen- und Kostenannahmen'!$L:$L,MATCH($B29,'4. Mengen- und Kostenannahmen'!$B:$B,0)))),
IF(AND(RIGHT($A29,1)*1=4,G$1=INDEX('4. Mengen- und Kostenannahmen'!$H:$H,MATCH($B29,'4. Mengen- und Kostenannahmen'!$B:$B,0))),$E29,
IF(AND(RIGHT($A29,1)*1=5,G$1&lt;&gt;2026),$E29,""))))))))</f>
        <v/>
      </c>
      <c r="H29" s="233">
        <f t="array" ref="H29">IF(RIGHT($A29,1)*1=0,"",
IF(AND(RIGHT($A29,1)*1=1,OR(H$1=2026,H$1=2027)),$E29/2,
IF(AND(RIGHT($A29,1)*1=2,OR(H$1=2028,H$1=2029,H$1=2030)),$E29*1/20,IF(AND(RIGHT($A29,1)*1=2,OR(H$1=2031,H$1=2032,H$1=2033,H$1=2034,H$1=2035,H$1=2036,H$1=2037)),$E29*1/10,IF(AND(RIGHT($A29,1)*1=2,OR(H$1=2038,H$1=2039,H$1=2040)),$E29*1/20,
IF(AND(RIGHT($A29,1)*1=3,H$1&gt;=INDEX('4. Mengen- und Kostenannahmen'!$L:$L,MATCH($B29,'4. Mengen- und Kostenannahmen'!$B:$B,0)),H$1&lt;=INDEX('4. Mengen- und Kostenannahmen'!$M:$M,MATCH($B29,'4. Mengen- und Kostenannahmen'!$B:$B,0))),$E29*(1/(1+INDEX('4. Mengen- und Kostenannahmen'!$M:$M,MATCH($B29,'4. Mengen- und Kostenannahmen'!$B:$B,0))-INDEX('4. Mengen- und Kostenannahmen'!$L:$L,MATCH($B29,'4. Mengen- und Kostenannahmen'!$B:$B,0)))),
IF(AND(RIGHT($A29,1)*1=4,H$1=INDEX('4. Mengen- und Kostenannahmen'!$H:$H,MATCH($B29,'4. Mengen- und Kostenannahmen'!$B:$B,0))),$E29,
IF(AND(RIGHT($A29,1)*1=5,H$1&lt;&gt;2026),$E29,""))))))))</f>
        <v>63911500</v>
      </c>
      <c r="I29" s="233">
        <f t="array" ref="I29">IF(RIGHT($A29,1)*1=0,"",
IF(AND(RIGHT($A29,1)*1=1,OR(I$1=2026,I$1=2027)),$E29/2,
IF(AND(RIGHT($A29,1)*1=2,OR(I$1=2028,I$1=2029,I$1=2030)),$E29*1/20,IF(AND(RIGHT($A29,1)*1=2,OR(I$1=2031,I$1=2032,I$1=2033,I$1=2034,I$1=2035,I$1=2036,I$1=2037)),$E29*1/10,IF(AND(RIGHT($A29,1)*1=2,OR(I$1=2038,I$1=2039,I$1=2040)),$E29*1/20,
IF(AND(RIGHT($A29,1)*1=3,I$1&gt;=INDEX('4. Mengen- und Kostenannahmen'!$L:$L,MATCH($B29,'4. Mengen- und Kostenannahmen'!$B:$B,0)),I$1&lt;=INDEX('4. Mengen- und Kostenannahmen'!$M:$M,MATCH($B29,'4. Mengen- und Kostenannahmen'!$B:$B,0))),$E29*(1/(1+INDEX('4. Mengen- und Kostenannahmen'!$M:$M,MATCH($B29,'4. Mengen- und Kostenannahmen'!$B:$B,0))-INDEX('4. Mengen- und Kostenannahmen'!$L:$L,MATCH($B29,'4. Mengen- und Kostenannahmen'!$B:$B,0)))),
IF(AND(RIGHT($A29,1)*1=4,I$1=INDEX('4. Mengen- und Kostenannahmen'!$H:$H,MATCH($B29,'4. Mengen- und Kostenannahmen'!$B:$B,0))),$E29,
IF(AND(RIGHT($A29,1)*1=5,I$1&lt;&gt;2026),$E29,""))))))))</f>
        <v>63911500</v>
      </c>
      <c r="J29" s="233">
        <f t="array" ref="J29">IF(RIGHT($A29,1)*1=0,"",
IF(AND(RIGHT($A29,1)*1=1,OR(J$1=2026,J$1=2027)),$E29/2,
IF(AND(RIGHT($A29,1)*1=2,OR(J$1=2028,J$1=2029,J$1=2030)),$E29*1/20,IF(AND(RIGHT($A29,1)*1=2,OR(J$1=2031,J$1=2032,J$1=2033,J$1=2034,J$1=2035,J$1=2036,J$1=2037)),$E29*1/10,IF(AND(RIGHT($A29,1)*1=2,OR(J$1=2038,J$1=2039,J$1=2040)),$E29*1/20,
IF(AND(RIGHT($A29,1)*1=3,J$1&gt;=INDEX('4. Mengen- und Kostenannahmen'!$L:$L,MATCH($B29,'4. Mengen- und Kostenannahmen'!$B:$B,0)),J$1&lt;=INDEX('4. Mengen- und Kostenannahmen'!$M:$M,MATCH($B29,'4. Mengen- und Kostenannahmen'!$B:$B,0))),$E29*(1/(1+INDEX('4. Mengen- und Kostenannahmen'!$M:$M,MATCH($B29,'4. Mengen- und Kostenannahmen'!$B:$B,0))-INDEX('4. Mengen- und Kostenannahmen'!$L:$L,MATCH($B29,'4. Mengen- und Kostenannahmen'!$B:$B,0)))),
IF(AND(RIGHT($A29,1)*1=4,J$1=INDEX('4. Mengen- und Kostenannahmen'!$H:$H,MATCH($B29,'4. Mengen- und Kostenannahmen'!$B:$B,0))),$E29,
IF(AND(RIGHT($A29,1)*1=5,J$1&lt;&gt;2026),$E29,""))))))))</f>
        <v>63911500</v>
      </c>
      <c r="K29" s="233">
        <f t="array" ref="K29">IF(RIGHT($A29,1)*1=0,"",
IF(AND(RIGHT($A29,1)*1=1,OR(K$1=2026,K$1=2027)),$E29/2,
IF(AND(RIGHT($A29,1)*1=2,OR(K$1=2028,K$1=2029,K$1=2030)),$E29*1/20,IF(AND(RIGHT($A29,1)*1=2,OR(K$1=2031,K$1=2032,K$1=2033,K$1=2034,K$1=2035,K$1=2036,K$1=2037)),$E29*1/10,IF(AND(RIGHT($A29,1)*1=2,OR(K$1=2038,K$1=2039,K$1=2040)),$E29*1/20,
IF(AND(RIGHT($A29,1)*1=3,K$1&gt;=INDEX('4. Mengen- und Kostenannahmen'!$L:$L,MATCH($B29,'4. Mengen- und Kostenannahmen'!$B:$B,0)),K$1&lt;=INDEX('4. Mengen- und Kostenannahmen'!$M:$M,MATCH($B29,'4. Mengen- und Kostenannahmen'!$B:$B,0))),$E29*(1/(1+INDEX('4. Mengen- und Kostenannahmen'!$M:$M,MATCH($B29,'4. Mengen- und Kostenannahmen'!$B:$B,0))-INDEX('4. Mengen- und Kostenannahmen'!$L:$L,MATCH($B29,'4. Mengen- und Kostenannahmen'!$B:$B,0)))),
IF(AND(RIGHT($A29,1)*1=4,K$1=INDEX('4. Mengen- und Kostenannahmen'!$H:$H,MATCH($B29,'4. Mengen- und Kostenannahmen'!$B:$B,0))),$E29,
IF(AND(RIGHT($A29,1)*1=5,K$1&lt;&gt;2026),$E29,""))))))))</f>
        <v>127823000</v>
      </c>
      <c r="L29" s="233">
        <f t="array" ref="L29">IF(RIGHT($A29,1)*1=0,"",
IF(AND(RIGHT($A29,1)*1=1,OR(L$1=2026,L$1=2027)),$E29/2,
IF(AND(RIGHT($A29,1)*1=2,OR(L$1=2028,L$1=2029,L$1=2030)),$E29*1/20,IF(AND(RIGHT($A29,1)*1=2,OR(L$1=2031,L$1=2032,L$1=2033,L$1=2034,L$1=2035,L$1=2036,L$1=2037)),$E29*1/10,IF(AND(RIGHT($A29,1)*1=2,OR(L$1=2038,L$1=2039,L$1=2040)),$E29*1/20,
IF(AND(RIGHT($A29,1)*1=3,L$1&gt;=INDEX('4. Mengen- und Kostenannahmen'!$L:$L,MATCH($B29,'4. Mengen- und Kostenannahmen'!$B:$B,0)),L$1&lt;=INDEX('4. Mengen- und Kostenannahmen'!$M:$M,MATCH($B29,'4. Mengen- und Kostenannahmen'!$B:$B,0))),$E29*(1/(1+INDEX('4. Mengen- und Kostenannahmen'!$M:$M,MATCH($B29,'4. Mengen- und Kostenannahmen'!$B:$B,0))-INDEX('4. Mengen- und Kostenannahmen'!$L:$L,MATCH($B29,'4. Mengen- und Kostenannahmen'!$B:$B,0)))),
IF(AND(RIGHT($A29,1)*1=4,L$1=INDEX('4. Mengen- und Kostenannahmen'!$H:$H,MATCH($B29,'4. Mengen- und Kostenannahmen'!$B:$B,0))),$E29,
IF(AND(RIGHT($A29,1)*1=5,L$1&lt;&gt;2026),$E29,""))))))))</f>
        <v>127823000</v>
      </c>
      <c r="M29" s="233">
        <f t="array" ref="M29">IF(RIGHT($A29,1)*1=0,"",
IF(AND(RIGHT($A29,1)*1=1,OR(M$1=2026,M$1=2027)),$E29/2,
IF(AND(RIGHT($A29,1)*1=2,OR(M$1=2028,M$1=2029,M$1=2030)),$E29*1/20,IF(AND(RIGHT($A29,1)*1=2,OR(M$1=2031,M$1=2032,M$1=2033,M$1=2034,M$1=2035,M$1=2036,M$1=2037)),$E29*1/10,IF(AND(RIGHT($A29,1)*1=2,OR(M$1=2038,M$1=2039,M$1=2040)),$E29*1/20,
IF(AND(RIGHT($A29,1)*1=3,M$1&gt;=INDEX('4. Mengen- und Kostenannahmen'!$L:$L,MATCH($B29,'4. Mengen- und Kostenannahmen'!$B:$B,0)),M$1&lt;=INDEX('4. Mengen- und Kostenannahmen'!$M:$M,MATCH($B29,'4. Mengen- und Kostenannahmen'!$B:$B,0))),$E29*(1/(1+INDEX('4. Mengen- und Kostenannahmen'!$M:$M,MATCH($B29,'4. Mengen- und Kostenannahmen'!$B:$B,0))-INDEX('4. Mengen- und Kostenannahmen'!$L:$L,MATCH($B29,'4. Mengen- und Kostenannahmen'!$B:$B,0)))),
IF(AND(RIGHT($A29,1)*1=4,M$1=INDEX('4. Mengen- und Kostenannahmen'!$H:$H,MATCH($B29,'4. Mengen- und Kostenannahmen'!$B:$B,0))),$E29,
IF(AND(RIGHT($A29,1)*1=5,M$1&lt;&gt;2026),$E29,""))))))))</f>
        <v>127823000</v>
      </c>
      <c r="N29" s="233">
        <f t="array" ref="N29">IF(RIGHT($A29,1)*1=0,"",
IF(AND(RIGHT($A29,1)*1=1,OR(N$1=2026,N$1=2027)),$E29/2,
IF(AND(RIGHT($A29,1)*1=2,OR(N$1=2028,N$1=2029,N$1=2030)),$E29*1/20,IF(AND(RIGHT($A29,1)*1=2,OR(N$1=2031,N$1=2032,N$1=2033,N$1=2034,N$1=2035,N$1=2036,N$1=2037)),$E29*1/10,IF(AND(RIGHT($A29,1)*1=2,OR(N$1=2038,N$1=2039,N$1=2040)),$E29*1/20,
IF(AND(RIGHT($A29,1)*1=3,N$1&gt;=INDEX('4. Mengen- und Kostenannahmen'!$L:$L,MATCH($B29,'4. Mengen- und Kostenannahmen'!$B:$B,0)),N$1&lt;=INDEX('4. Mengen- und Kostenannahmen'!$M:$M,MATCH($B29,'4. Mengen- und Kostenannahmen'!$B:$B,0))),$E29*(1/(1+INDEX('4. Mengen- und Kostenannahmen'!$M:$M,MATCH($B29,'4. Mengen- und Kostenannahmen'!$B:$B,0))-INDEX('4. Mengen- und Kostenannahmen'!$L:$L,MATCH($B29,'4. Mengen- und Kostenannahmen'!$B:$B,0)))),
IF(AND(RIGHT($A29,1)*1=4,N$1=INDEX('4. Mengen- und Kostenannahmen'!$H:$H,MATCH($B29,'4. Mengen- und Kostenannahmen'!$B:$B,0))),$E29,
IF(AND(RIGHT($A29,1)*1=5,N$1&lt;&gt;2026),$E29,""))))))))</f>
        <v>127823000</v>
      </c>
      <c r="O29" s="233">
        <f t="array" ref="O29">IF(RIGHT($A29,1)*1=0,"",
IF(AND(RIGHT($A29,1)*1=1,OR(O$1=2026,O$1=2027)),$E29/2,
IF(AND(RIGHT($A29,1)*1=2,OR(O$1=2028,O$1=2029,O$1=2030)),$E29*1/20,IF(AND(RIGHT($A29,1)*1=2,OR(O$1=2031,O$1=2032,O$1=2033,O$1=2034,O$1=2035,O$1=2036,O$1=2037)),$E29*1/10,IF(AND(RIGHT($A29,1)*1=2,OR(O$1=2038,O$1=2039,O$1=2040)),$E29*1/20,
IF(AND(RIGHT($A29,1)*1=3,O$1&gt;=INDEX('4. Mengen- und Kostenannahmen'!$L:$L,MATCH($B29,'4. Mengen- und Kostenannahmen'!$B:$B,0)),O$1&lt;=INDEX('4. Mengen- und Kostenannahmen'!$M:$M,MATCH($B29,'4. Mengen- und Kostenannahmen'!$B:$B,0))),$E29*(1/(1+INDEX('4. Mengen- und Kostenannahmen'!$M:$M,MATCH($B29,'4. Mengen- und Kostenannahmen'!$B:$B,0))-INDEX('4. Mengen- und Kostenannahmen'!$L:$L,MATCH($B29,'4. Mengen- und Kostenannahmen'!$B:$B,0)))),
IF(AND(RIGHT($A29,1)*1=4,O$1=INDEX('4. Mengen- und Kostenannahmen'!$H:$H,MATCH($B29,'4. Mengen- und Kostenannahmen'!$B:$B,0))),$E29,
IF(AND(RIGHT($A29,1)*1=5,O$1&lt;&gt;2026),$E29,""))))))))</f>
        <v>127823000</v>
      </c>
      <c r="P29" s="233">
        <f t="array" ref="P29">IF(RIGHT($A29,1)*1=0,"",
IF(AND(RIGHT($A29,1)*1=1,OR(P$1=2026,P$1=2027)),$E29/2,
IF(AND(RIGHT($A29,1)*1=2,OR(P$1=2028,P$1=2029,P$1=2030)),$E29*1/20,IF(AND(RIGHT($A29,1)*1=2,OR(P$1=2031,P$1=2032,P$1=2033,P$1=2034,P$1=2035,P$1=2036,P$1=2037)),$E29*1/10,IF(AND(RIGHT($A29,1)*1=2,OR(P$1=2038,P$1=2039,P$1=2040)),$E29*1/20,
IF(AND(RIGHT($A29,1)*1=3,P$1&gt;=INDEX('4. Mengen- und Kostenannahmen'!$L:$L,MATCH($B29,'4. Mengen- und Kostenannahmen'!$B:$B,0)),P$1&lt;=INDEX('4. Mengen- und Kostenannahmen'!$M:$M,MATCH($B29,'4. Mengen- und Kostenannahmen'!$B:$B,0))),$E29*(1/(1+INDEX('4. Mengen- und Kostenannahmen'!$M:$M,MATCH($B29,'4. Mengen- und Kostenannahmen'!$B:$B,0))-INDEX('4. Mengen- und Kostenannahmen'!$L:$L,MATCH($B29,'4. Mengen- und Kostenannahmen'!$B:$B,0)))),
IF(AND(RIGHT($A29,1)*1=4,P$1=INDEX('4. Mengen- und Kostenannahmen'!$H:$H,MATCH($B29,'4. Mengen- und Kostenannahmen'!$B:$B,0))),$E29,
IF(AND(RIGHT($A29,1)*1=5,P$1&lt;&gt;2026),$E29,""))))))))</f>
        <v>127823000</v>
      </c>
      <c r="Q29" s="233">
        <f t="array" ref="Q29">IF(RIGHT($A29,1)*1=0,"",
IF(AND(RIGHT($A29,1)*1=1,OR(Q$1=2026,Q$1=2027)),$E29/2,
IF(AND(RIGHT($A29,1)*1=2,OR(Q$1=2028,Q$1=2029,Q$1=2030)),$E29*1/20,IF(AND(RIGHT($A29,1)*1=2,OR(Q$1=2031,Q$1=2032,Q$1=2033,Q$1=2034,Q$1=2035,Q$1=2036,Q$1=2037)),$E29*1/10,IF(AND(RIGHT($A29,1)*1=2,OR(Q$1=2038,Q$1=2039,Q$1=2040)),$E29*1/20,
IF(AND(RIGHT($A29,1)*1=3,Q$1&gt;=INDEX('4. Mengen- und Kostenannahmen'!$L:$L,MATCH($B29,'4. Mengen- und Kostenannahmen'!$B:$B,0)),Q$1&lt;=INDEX('4. Mengen- und Kostenannahmen'!$M:$M,MATCH($B29,'4. Mengen- und Kostenannahmen'!$B:$B,0))),$E29*(1/(1+INDEX('4. Mengen- und Kostenannahmen'!$M:$M,MATCH($B29,'4. Mengen- und Kostenannahmen'!$B:$B,0))-INDEX('4. Mengen- und Kostenannahmen'!$L:$L,MATCH($B29,'4. Mengen- und Kostenannahmen'!$B:$B,0)))),
IF(AND(RIGHT($A29,1)*1=4,Q$1=INDEX('4. Mengen- und Kostenannahmen'!$H:$H,MATCH($B29,'4. Mengen- und Kostenannahmen'!$B:$B,0))),$E29,
IF(AND(RIGHT($A29,1)*1=5,Q$1&lt;&gt;2026),$E29,""))))))))</f>
        <v>127823000</v>
      </c>
      <c r="R29" s="233">
        <f t="array" ref="R29">IF(RIGHT($A29,1)*1=0,"",
IF(AND(RIGHT($A29,1)*1=1,OR(R$1=2026,R$1=2027)),$E29/2,
IF(AND(RIGHT($A29,1)*1=2,OR(R$1=2028,R$1=2029,R$1=2030)),$E29*1/20,IF(AND(RIGHT($A29,1)*1=2,OR(R$1=2031,R$1=2032,R$1=2033,R$1=2034,R$1=2035,R$1=2036,R$1=2037)),$E29*1/10,IF(AND(RIGHT($A29,1)*1=2,OR(R$1=2038,R$1=2039,R$1=2040)),$E29*1/20,
IF(AND(RIGHT($A29,1)*1=3,R$1&gt;=INDEX('4. Mengen- und Kostenannahmen'!$L:$L,MATCH($B29,'4. Mengen- und Kostenannahmen'!$B:$B,0)),R$1&lt;=INDEX('4. Mengen- und Kostenannahmen'!$M:$M,MATCH($B29,'4. Mengen- und Kostenannahmen'!$B:$B,0))),$E29*(1/(1+INDEX('4. Mengen- und Kostenannahmen'!$M:$M,MATCH($B29,'4. Mengen- und Kostenannahmen'!$B:$B,0))-INDEX('4. Mengen- und Kostenannahmen'!$L:$L,MATCH($B29,'4. Mengen- und Kostenannahmen'!$B:$B,0)))),
IF(AND(RIGHT($A29,1)*1=4,R$1=INDEX('4. Mengen- und Kostenannahmen'!$H:$H,MATCH($B29,'4. Mengen- und Kostenannahmen'!$B:$B,0))),$E29,
IF(AND(RIGHT($A29,1)*1=5,R$1&lt;&gt;2026),$E29,""))))))))</f>
        <v>63911500</v>
      </c>
      <c r="S29" s="233">
        <f t="array" ref="S29">IF(RIGHT($A29,1)*1=0,"",
IF(AND(RIGHT($A29,1)*1=1,OR(S$1=2026,S$1=2027)),$E29/2,
IF(AND(RIGHT($A29,1)*1=2,OR(S$1=2028,S$1=2029,S$1=2030)),$E29*1/20,IF(AND(RIGHT($A29,1)*1=2,OR(S$1=2031,S$1=2032,S$1=2033,S$1=2034,S$1=2035,S$1=2036,S$1=2037)),$E29*1/10,IF(AND(RIGHT($A29,1)*1=2,OR(S$1=2038,S$1=2039,S$1=2040)),$E29*1/20,
IF(AND(RIGHT($A29,1)*1=3,S$1&gt;=INDEX('4. Mengen- und Kostenannahmen'!$L:$L,MATCH($B29,'4. Mengen- und Kostenannahmen'!$B:$B,0)),S$1&lt;=INDEX('4. Mengen- und Kostenannahmen'!$M:$M,MATCH($B29,'4. Mengen- und Kostenannahmen'!$B:$B,0))),$E29*(1/(1+INDEX('4. Mengen- und Kostenannahmen'!$M:$M,MATCH($B29,'4. Mengen- und Kostenannahmen'!$B:$B,0))-INDEX('4. Mengen- und Kostenannahmen'!$L:$L,MATCH($B29,'4. Mengen- und Kostenannahmen'!$B:$B,0)))),
IF(AND(RIGHT($A29,1)*1=4,S$1=INDEX('4. Mengen- und Kostenannahmen'!$H:$H,MATCH($B29,'4. Mengen- und Kostenannahmen'!$B:$B,0))),$E29,
IF(AND(RIGHT($A29,1)*1=5,S$1&lt;&gt;2026),$E29,""))))))))</f>
        <v>63911500</v>
      </c>
      <c r="T29" s="233">
        <f t="array" ref="T29">IF(RIGHT($A29,1)*1=0,"",
IF(AND(RIGHT($A29,1)*1=1,OR(T$1=2026,T$1=2027)),$E29/2,
IF(AND(RIGHT($A29,1)*1=2,OR(T$1=2028,T$1=2029,T$1=2030)),$E29*1/20,IF(AND(RIGHT($A29,1)*1=2,OR(T$1=2031,T$1=2032,T$1=2033,T$1=2034,T$1=2035,T$1=2036,T$1=2037)),$E29*1/10,IF(AND(RIGHT($A29,1)*1=2,OR(T$1=2038,T$1=2039,T$1=2040)),$E29*1/20,
IF(AND(RIGHT($A29,1)*1=3,T$1&gt;=INDEX('4. Mengen- und Kostenannahmen'!$L:$L,MATCH($B29,'4. Mengen- und Kostenannahmen'!$B:$B,0)),T$1&lt;=INDEX('4. Mengen- und Kostenannahmen'!$M:$M,MATCH($B29,'4. Mengen- und Kostenannahmen'!$B:$B,0))),$E29*(1/(1+INDEX('4. Mengen- und Kostenannahmen'!$M:$M,MATCH($B29,'4. Mengen- und Kostenannahmen'!$B:$B,0))-INDEX('4. Mengen- und Kostenannahmen'!$L:$L,MATCH($B29,'4. Mengen- und Kostenannahmen'!$B:$B,0)))),
IF(AND(RIGHT($A29,1)*1=4,T$1=INDEX('4. Mengen- und Kostenannahmen'!$H:$H,MATCH($B29,'4. Mengen- und Kostenannahmen'!$B:$B,0))),$E29,
IF(AND(RIGHT($A29,1)*1=5,T$1&lt;&gt;2026),$E29,""))))))))</f>
        <v>63911500</v>
      </c>
    </row>
    <row r="30" ht="12.75" customHeight="1">
      <c r="A30" s="230" t="str">
        <f t="array" ref="A30">INDEX('4. Mengen- und Kostenannahmen'!$A:$A,MATCH(B30,'4. Mengen- und Kostenannahmen'!B:B,0))</f>
        <v>29.2</v>
      </c>
      <c r="B30" s="231">
        <f>'4. Mengen- und Kostenannahmen'!B31</f>
        <v>29</v>
      </c>
      <c r="C30" s="231" t="str">
        <f t="array" ref="C30">IF(RIGHT($A30,1)*1&lt;&gt;0,INDEX('4. Mengen- und Kostenannahmen'!D:D,MATCH($B30,'4. Mengen- und Kostenannahmen'!$B:$B,0)),"")</f>
        <v>Hitzeviertel kühlen</v>
      </c>
      <c r="D30" s="231" t="str">
        <f t="array" ref="D30">IF(RIGHT($A30,1)*1&lt;&gt;0,INDEX('4. Mengen- und Kostenannahmen'!E:E,MATCH($B30,'4. Mengen- und Kostenannahmen'!$B:$B,0)),"")</f>
        <v>Hitzeviertel insgesamt mit digitalem Zwilling durchrechnen</v>
      </c>
      <c r="E30" s="232">
        <f t="array" ref="E30">IF(C30&lt;&gt;"",INDEX('4. Mengen- und Kostenannahmen'!X:X,MATCH($B30,'4. Mengen- und Kostenannahmen'!B:B,0))*INDEX('4. Mengen- und Kostenannahmen'!AC:AC,MATCH($B30,'4. Mengen- und Kostenannahmen'!B:B,0)),"")</f>
        <v>4986666.667</v>
      </c>
      <c r="F30" s="233" t="str">
        <f t="array" ref="F30">IF(RIGHT($A30,1)*1=0,"",
IF(AND(RIGHT($A30,1)*1=1,OR(F$1=2026,F$1=2027)),$E30/2,
IF(AND(RIGHT($A30,1)*1=2,OR(F$1=2028,F$1=2029,F$1=2030)),$E30*1/20,IF(AND(RIGHT($A30,1)*1=2,OR(F$1=2031,F$1=2032,F$1=2033,F$1=2034,F$1=2035,F$1=2036,F$1=2037)),$E30*1/10,IF(AND(RIGHT($A30,1)*1=2,OR(F$1=2038,F$1=2039,F$1=2040)),$E30*1/20,
IF(AND(RIGHT($A30,1)*1=3,F$1&gt;=INDEX('4. Mengen- und Kostenannahmen'!$L:$L,MATCH($B30,'4. Mengen- und Kostenannahmen'!$B:$B,0)),F$1&lt;=INDEX('4. Mengen- und Kostenannahmen'!$M:$M,MATCH($B30,'4. Mengen- und Kostenannahmen'!$B:$B,0))),$E30*(1/(1+INDEX('4. Mengen- und Kostenannahmen'!$M:$M,MATCH($B30,'4. Mengen- und Kostenannahmen'!$B:$B,0))-INDEX('4. Mengen- und Kostenannahmen'!$L:$L,MATCH($B30,'4. Mengen- und Kostenannahmen'!$B:$B,0)))),
IF(AND(RIGHT($A30,1)*1=4,F$1=INDEX('4. Mengen- und Kostenannahmen'!$H:$H,MATCH($B30,'4. Mengen- und Kostenannahmen'!$B:$B,0))),$E30,
IF(AND(RIGHT($A30,1)*1=5,F$1&lt;&gt;2026),$E30,""))))))))</f>
        <v/>
      </c>
      <c r="G30" s="233" t="str">
        <f t="array" ref="G30">IF(RIGHT($A30,1)*1=0,"",
IF(AND(RIGHT($A30,1)*1=1,OR(G$1=2026,G$1=2027)),$E30/2,
IF(AND(RIGHT($A30,1)*1=2,OR(G$1=2028,G$1=2029,G$1=2030)),$E30*1/20,IF(AND(RIGHT($A30,1)*1=2,OR(G$1=2031,G$1=2032,G$1=2033,G$1=2034,G$1=2035,G$1=2036,G$1=2037)),$E30*1/10,IF(AND(RIGHT($A30,1)*1=2,OR(G$1=2038,G$1=2039,G$1=2040)),$E30*1/20,
IF(AND(RIGHT($A30,1)*1=3,G$1&gt;=INDEX('4. Mengen- und Kostenannahmen'!$L:$L,MATCH($B30,'4. Mengen- und Kostenannahmen'!$B:$B,0)),G$1&lt;=INDEX('4. Mengen- und Kostenannahmen'!$M:$M,MATCH($B30,'4. Mengen- und Kostenannahmen'!$B:$B,0))),$E30*(1/(1+INDEX('4. Mengen- und Kostenannahmen'!$M:$M,MATCH($B30,'4. Mengen- und Kostenannahmen'!$B:$B,0))-INDEX('4. Mengen- und Kostenannahmen'!$L:$L,MATCH($B30,'4. Mengen- und Kostenannahmen'!$B:$B,0)))),
IF(AND(RIGHT($A30,1)*1=4,G$1=INDEX('4. Mengen- und Kostenannahmen'!$H:$H,MATCH($B30,'4. Mengen- und Kostenannahmen'!$B:$B,0))),$E30,
IF(AND(RIGHT($A30,1)*1=5,G$1&lt;&gt;2026),$E30,""))))))))</f>
        <v/>
      </c>
      <c r="H30" s="233">
        <f t="array" ref="H30">IF(RIGHT($A30,1)*1=0,"",
IF(AND(RIGHT($A30,1)*1=1,OR(H$1=2026,H$1=2027)),$E30/2,
IF(AND(RIGHT($A30,1)*1=2,OR(H$1=2028,H$1=2029,H$1=2030)),$E30*1/20,IF(AND(RIGHT($A30,1)*1=2,OR(H$1=2031,H$1=2032,H$1=2033,H$1=2034,H$1=2035,H$1=2036,H$1=2037)),$E30*1/10,IF(AND(RIGHT($A30,1)*1=2,OR(H$1=2038,H$1=2039,H$1=2040)),$E30*1/20,
IF(AND(RIGHT($A30,1)*1=3,H$1&gt;=INDEX('4. Mengen- und Kostenannahmen'!$L:$L,MATCH($B30,'4. Mengen- und Kostenannahmen'!$B:$B,0)),H$1&lt;=INDEX('4. Mengen- und Kostenannahmen'!$M:$M,MATCH($B30,'4. Mengen- und Kostenannahmen'!$B:$B,0))),$E30*(1/(1+INDEX('4. Mengen- und Kostenannahmen'!$M:$M,MATCH($B30,'4. Mengen- und Kostenannahmen'!$B:$B,0))-INDEX('4. Mengen- und Kostenannahmen'!$L:$L,MATCH($B30,'4. Mengen- und Kostenannahmen'!$B:$B,0)))),
IF(AND(RIGHT($A30,1)*1=4,H$1=INDEX('4. Mengen- und Kostenannahmen'!$H:$H,MATCH($B30,'4. Mengen- und Kostenannahmen'!$B:$B,0))),$E30,
IF(AND(RIGHT($A30,1)*1=5,H$1&lt;&gt;2026),$E30,""))))))))</f>
        <v>249333.3333</v>
      </c>
      <c r="I30" s="233">
        <f t="array" ref="I30">IF(RIGHT($A30,1)*1=0,"",
IF(AND(RIGHT($A30,1)*1=1,OR(I$1=2026,I$1=2027)),$E30/2,
IF(AND(RIGHT($A30,1)*1=2,OR(I$1=2028,I$1=2029,I$1=2030)),$E30*1/20,IF(AND(RIGHT($A30,1)*1=2,OR(I$1=2031,I$1=2032,I$1=2033,I$1=2034,I$1=2035,I$1=2036,I$1=2037)),$E30*1/10,IF(AND(RIGHT($A30,1)*1=2,OR(I$1=2038,I$1=2039,I$1=2040)),$E30*1/20,
IF(AND(RIGHT($A30,1)*1=3,I$1&gt;=INDEX('4. Mengen- und Kostenannahmen'!$L:$L,MATCH($B30,'4. Mengen- und Kostenannahmen'!$B:$B,0)),I$1&lt;=INDEX('4. Mengen- und Kostenannahmen'!$M:$M,MATCH($B30,'4. Mengen- und Kostenannahmen'!$B:$B,0))),$E30*(1/(1+INDEX('4. Mengen- und Kostenannahmen'!$M:$M,MATCH($B30,'4. Mengen- und Kostenannahmen'!$B:$B,0))-INDEX('4. Mengen- und Kostenannahmen'!$L:$L,MATCH($B30,'4. Mengen- und Kostenannahmen'!$B:$B,0)))),
IF(AND(RIGHT($A30,1)*1=4,I$1=INDEX('4. Mengen- und Kostenannahmen'!$H:$H,MATCH($B30,'4. Mengen- und Kostenannahmen'!$B:$B,0))),$E30,
IF(AND(RIGHT($A30,1)*1=5,I$1&lt;&gt;2026),$E30,""))))))))</f>
        <v>249333.3333</v>
      </c>
      <c r="J30" s="233">
        <f t="array" ref="J30">IF(RIGHT($A30,1)*1=0,"",
IF(AND(RIGHT($A30,1)*1=1,OR(J$1=2026,J$1=2027)),$E30/2,
IF(AND(RIGHT($A30,1)*1=2,OR(J$1=2028,J$1=2029,J$1=2030)),$E30*1/20,IF(AND(RIGHT($A30,1)*1=2,OR(J$1=2031,J$1=2032,J$1=2033,J$1=2034,J$1=2035,J$1=2036,J$1=2037)),$E30*1/10,IF(AND(RIGHT($A30,1)*1=2,OR(J$1=2038,J$1=2039,J$1=2040)),$E30*1/20,
IF(AND(RIGHT($A30,1)*1=3,J$1&gt;=INDEX('4. Mengen- und Kostenannahmen'!$L:$L,MATCH($B30,'4. Mengen- und Kostenannahmen'!$B:$B,0)),J$1&lt;=INDEX('4. Mengen- und Kostenannahmen'!$M:$M,MATCH($B30,'4. Mengen- und Kostenannahmen'!$B:$B,0))),$E30*(1/(1+INDEX('4. Mengen- und Kostenannahmen'!$M:$M,MATCH($B30,'4. Mengen- und Kostenannahmen'!$B:$B,0))-INDEX('4. Mengen- und Kostenannahmen'!$L:$L,MATCH($B30,'4. Mengen- und Kostenannahmen'!$B:$B,0)))),
IF(AND(RIGHT($A30,1)*1=4,J$1=INDEX('4. Mengen- und Kostenannahmen'!$H:$H,MATCH($B30,'4. Mengen- und Kostenannahmen'!$B:$B,0))),$E30,
IF(AND(RIGHT($A30,1)*1=5,J$1&lt;&gt;2026),$E30,""))))))))</f>
        <v>249333.3333</v>
      </c>
      <c r="K30" s="233">
        <f t="array" ref="K30">IF(RIGHT($A30,1)*1=0,"",
IF(AND(RIGHT($A30,1)*1=1,OR(K$1=2026,K$1=2027)),$E30/2,
IF(AND(RIGHT($A30,1)*1=2,OR(K$1=2028,K$1=2029,K$1=2030)),$E30*1/20,IF(AND(RIGHT($A30,1)*1=2,OR(K$1=2031,K$1=2032,K$1=2033,K$1=2034,K$1=2035,K$1=2036,K$1=2037)),$E30*1/10,IF(AND(RIGHT($A30,1)*1=2,OR(K$1=2038,K$1=2039,K$1=2040)),$E30*1/20,
IF(AND(RIGHT($A30,1)*1=3,K$1&gt;=INDEX('4. Mengen- und Kostenannahmen'!$L:$L,MATCH($B30,'4. Mengen- und Kostenannahmen'!$B:$B,0)),K$1&lt;=INDEX('4. Mengen- und Kostenannahmen'!$M:$M,MATCH($B30,'4. Mengen- und Kostenannahmen'!$B:$B,0))),$E30*(1/(1+INDEX('4. Mengen- und Kostenannahmen'!$M:$M,MATCH($B30,'4. Mengen- und Kostenannahmen'!$B:$B,0))-INDEX('4. Mengen- und Kostenannahmen'!$L:$L,MATCH($B30,'4. Mengen- und Kostenannahmen'!$B:$B,0)))),
IF(AND(RIGHT($A30,1)*1=4,K$1=INDEX('4. Mengen- und Kostenannahmen'!$H:$H,MATCH($B30,'4. Mengen- und Kostenannahmen'!$B:$B,0))),$E30,
IF(AND(RIGHT($A30,1)*1=5,K$1&lt;&gt;2026),$E30,""))))))))</f>
        <v>498666.6667</v>
      </c>
      <c r="L30" s="233">
        <f t="array" ref="L30">IF(RIGHT($A30,1)*1=0,"",
IF(AND(RIGHT($A30,1)*1=1,OR(L$1=2026,L$1=2027)),$E30/2,
IF(AND(RIGHT($A30,1)*1=2,OR(L$1=2028,L$1=2029,L$1=2030)),$E30*1/20,IF(AND(RIGHT($A30,1)*1=2,OR(L$1=2031,L$1=2032,L$1=2033,L$1=2034,L$1=2035,L$1=2036,L$1=2037)),$E30*1/10,IF(AND(RIGHT($A30,1)*1=2,OR(L$1=2038,L$1=2039,L$1=2040)),$E30*1/20,
IF(AND(RIGHT($A30,1)*1=3,L$1&gt;=INDEX('4. Mengen- und Kostenannahmen'!$L:$L,MATCH($B30,'4. Mengen- und Kostenannahmen'!$B:$B,0)),L$1&lt;=INDEX('4. Mengen- und Kostenannahmen'!$M:$M,MATCH($B30,'4. Mengen- und Kostenannahmen'!$B:$B,0))),$E30*(1/(1+INDEX('4. Mengen- und Kostenannahmen'!$M:$M,MATCH($B30,'4. Mengen- und Kostenannahmen'!$B:$B,0))-INDEX('4. Mengen- und Kostenannahmen'!$L:$L,MATCH($B30,'4. Mengen- und Kostenannahmen'!$B:$B,0)))),
IF(AND(RIGHT($A30,1)*1=4,L$1=INDEX('4. Mengen- und Kostenannahmen'!$H:$H,MATCH($B30,'4. Mengen- und Kostenannahmen'!$B:$B,0))),$E30,
IF(AND(RIGHT($A30,1)*1=5,L$1&lt;&gt;2026),$E30,""))))))))</f>
        <v>498666.6667</v>
      </c>
      <c r="M30" s="233">
        <f t="array" ref="M30">IF(RIGHT($A30,1)*1=0,"",
IF(AND(RIGHT($A30,1)*1=1,OR(M$1=2026,M$1=2027)),$E30/2,
IF(AND(RIGHT($A30,1)*1=2,OR(M$1=2028,M$1=2029,M$1=2030)),$E30*1/20,IF(AND(RIGHT($A30,1)*1=2,OR(M$1=2031,M$1=2032,M$1=2033,M$1=2034,M$1=2035,M$1=2036,M$1=2037)),$E30*1/10,IF(AND(RIGHT($A30,1)*1=2,OR(M$1=2038,M$1=2039,M$1=2040)),$E30*1/20,
IF(AND(RIGHT($A30,1)*1=3,M$1&gt;=INDEX('4. Mengen- und Kostenannahmen'!$L:$L,MATCH($B30,'4. Mengen- und Kostenannahmen'!$B:$B,0)),M$1&lt;=INDEX('4. Mengen- und Kostenannahmen'!$M:$M,MATCH($B30,'4. Mengen- und Kostenannahmen'!$B:$B,0))),$E30*(1/(1+INDEX('4. Mengen- und Kostenannahmen'!$M:$M,MATCH($B30,'4. Mengen- und Kostenannahmen'!$B:$B,0))-INDEX('4. Mengen- und Kostenannahmen'!$L:$L,MATCH($B30,'4. Mengen- und Kostenannahmen'!$B:$B,0)))),
IF(AND(RIGHT($A30,1)*1=4,M$1=INDEX('4. Mengen- und Kostenannahmen'!$H:$H,MATCH($B30,'4. Mengen- und Kostenannahmen'!$B:$B,0))),$E30,
IF(AND(RIGHT($A30,1)*1=5,M$1&lt;&gt;2026),$E30,""))))))))</f>
        <v>498666.6667</v>
      </c>
      <c r="N30" s="233">
        <f t="array" ref="N30">IF(RIGHT($A30,1)*1=0,"",
IF(AND(RIGHT($A30,1)*1=1,OR(N$1=2026,N$1=2027)),$E30/2,
IF(AND(RIGHT($A30,1)*1=2,OR(N$1=2028,N$1=2029,N$1=2030)),$E30*1/20,IF(AND(RIGHT($A30,1)*1=2,OR(N$1=2031,N$1=2032,N$1=2033,N$1=2034,N$1=2035,N$1=2036,N$1=2037)),$E30*1/10,IF(AND(RIGHT($A30,1)*1=2,OR(N$1=2038,N$1=2039,N$1=2040)),$E30*1/20,
IF(AND(RIGHT($A30,1)*1=3,N$1&gt;=INDEX('4. Mengen- und Kostenannahmen'!$L:$L,MATCH($B30,'4. Mengen- und Kostenannahmen'!$B:$B,0)),N$1&lt;=INDEX('4. Mengen- und Kostenannahmen'!$M:$M,MATCH($B30,'4. Mengen- und Kostenannahmen'!$B:$B,0))),$E30*(1/(1+INDEX('4. Mengen- und Kostenannahmen'!$M:$M,MATCH($B30,'4. Mengen- und Kostenannahmen'!$B:$B,0))-INDEX('4. Mengen- und Kostenannahmen'!$L:$L,MATCH($B30,'4. Mengen- und Kostenannahmen'!$B:$B,0)))),
IF(AND(RIGHT($A30,1)*1=4,N$1=INDEX('4. Mengen- und Kostenannahmen'!$H:$H,MATCH($B30,'4. Mengen- und Kostenannahmen'!$B:$B,0))),$E30,
IF(AND(RIGHT($A30,1)*1=5,N$1&lt;&gt;2026),$E30,""))))))))</f>
        <v>498666.6667</v>
      </c>
      <c r="O30" s="233">
        <f t="array" ref="O30">IF(RIGHT($A30,1)*1=0,"",
IF(AND(RIGHT($A30,1)*1=1,OR(O$1=2026,O$1=2027)),$E30/2,
IF(AND(RIGHT($A30,1)*1=2,OR(O$1=2028,O$1=2029,O$1=2030)),$E30*1/20,IF(AND(RIGHT($A30,1)*1=2,OR(O$1=2031,O$1=2032,O$1=2033,O$1=2034,O$1=2035,O$1=2036,O$1=2037)),$E30*1/10,IF(AND(RIGHT($A30,1)*1=2,OR(O$1=2038,O$1=2039,O$1=2040)),$E30*1/20,
IF(AND(RIGHT($A30,1)*1=3,O$1&gt;=INDEX('4. Mengen- und Kostenannahmen'!$L:$L,MATCH($B30,'4. Mengen- und Kostenannahmen'!$B:$B,0)),O$1&lt;=INDEX('4. Mengen- und Kostenannahmen'!$M:$M,MATCH($B30,'4. Mengen- und Kostenannahmen'!$B:$B,0))),$E30*(1/(1+INDEX('4. Mengen- und Kostenannahmen'!$M:$M,MATCH($B30,'4. Mengen- und Kostenannahmen'!$B:$B,0))-INDEX('4. Mengen- und Kostenannahmen'!$L:$L,MATCH($B30,'4. Mengen- und Kostenannahmen'!$B:$B,0)))),
IF(AND(RIGHT($A30,1)*1=4,O$1=INDEX('4. Mengen- und Kostenannahmen'!$H:$H,MATCH($B30,'4. Mengen- und Kostenannahmen'!$B:$B,0))),$E30,
IF(AND(RIGHT($A30,1)*1=5,O$1&lt;&gt;2026),$E30,""))))))))</f>
        <v>498666.6667</v>
      </c>
      <c r="P30" s="233">
        <f t="array" ref="P30">IF(RIGHT($A30,1)*1=0,"",
IF(AND(RIGHT($A30,1)*1=1,OR(P$1=2026,P$1=2027)),$E30/2,
IF(AND(RIGHT($A30,1)*1=2,OR(P$1=2028,P$1=2029,P$1=2030)),$E30*1/20,IF(AND(RIGHT($A30,1)*1=2,OR(P$1=2031,P$1=2032,P$1=2033,P$1=2034,P$1=2035,P$1=2036,P$1=2037)),$E30*1/10,IF(AND(RIGHT($A30,1)*1=2,OR(P$1=2038,P$1=2039,P$1=2040)),$E30*1/20,
IF(AND(RIGHT($A30,1)*1=3,P$1&gt;=INDEX('4. Mengen- und Kostenannahmen'!$L:$L,MATCH($B30,'4. Mengen- und Kostenannahmen'!$B:$B,0)),P$1&lt;=INDEX('4. Mengen- und Kostenannahmen'!$M:$M,MATCH($B30,'4. Mengen- und Kostenannahmen'!$B:$B,0))),$E30*(1/(1+INDEX('4. Mengen- und Kostenannahmen'!$M:$M,MATCH($B30,'4. Mengen- und Kostenannahmen'!$B:$B,0))-INDEX('4. Mengen- und Kostenannahmen'!$L:$L,MATCH($B30,'4. Mengen- und Kostenannahmen'!$B:$B,0)))),
IF(AND(RIGHT($A30,1)*1=4,P$1=INDEX('4. Mengen- und Kostenannahmen'!$H:$H,MATCH($B30,'4. Mengen- und Kostenannahmen'!$B:$B,0))),$E30,
IF(AND(RIGHT($A30,1)*1=5,P$1&lt;&gt;2026),$E30,""))))))))</f>
        <v>498666.6667</v>
      </c>
      <c r="Q30" s="233">
        <f t="array" ref="Q30">IF(RIGHT($A30,1)*1=0,"",
IF(AND(RIGHT($A30,1)*1=1,OR(Q$1=2026,Q$1=2027)),$E30/2,
IF(AND(RIGHT($A30,1)*1=2,OR(Q$1=2028,Q$1=2029,Q$1=2030)),$E30*1/20,IF(AND(RIGHT($A30,1)*1=2,OR(Q$1=2031,Q$1=2032,Q$1=2033,Q$1=2034,Q$1=2035,Q$1=2036,Q$1=2037)),$E30*1/10,IF(AND(RIGHT($A30,1)*1=2,OR(Q$1=2038,Q$1=2039,Q$1=2040)),$E30*1/20,
IF(AND(RIGHT($A30,1)*1=3,Q$1&gt;=INDEX('4. Mengen- und Kostenannahmen'!$L:$L,MATCH($B30,'4. Mengen- und Kostenannahmen'!$B:$B,0)),Q$1&lt;=INDEX('4. Mengen- und Kostenannahmen'!$M:$M,MATCH($B30,'4. Mengen- und Kostenannahmen'!$B:$B,0))),$E30*(1/(1+INDEX('4. Mengen- und Kostenannahmen'!$M:$M,MATCH($B30,'4. Mengen- und Kostenannahmen'!$B:$B,0))-INDEX('4. Mengen- und Kostenannahmen'!$L:$L,MATCH($B30,'4. Mengen- und Kostenannahmen'!$B:$B,0)))),
IF(AND(RIGHT($A30,1)*1=4,Q$1=INDEX('4. Mengen- und Kostenannahmen'!$H:$H,MATCH($B30,'4. Mengen- und Kostenannahmen'!$B:$B,0))),$E30,
IF(AND(RIGHT($A30,1)*1=5,Q$1&lt;&gt;2026),$E30,""))))))))</f>
        <v>498666.6667</v>
      </c>
      <c r="R30" s="233">
        <f t="array" ref="R30">IF(RIGHT($A30,1)*1=0,"",
IF(AND(RIGHT($A30,1)*1=1,OR(R$1=2026,R$1=2027)),$E30/2,
IF(AND(RIGHT($A30,1)*1=2,OR(R$1=2028,R$1=2029,R$1=2030)),$E30*1/20,IF(AND(RIGHT($A30,1)*1=2,OR(R$1=2031,R$1=2032,R$1=2033,R$1=2034,R$1=2035,R$1=2036,R$1=2037)),$E30*1/10,IF(AND(RIGHT($A30,1)*1=2,OR(R$1=2038,R$1=2039,R$1=2040)),$E30*1/20,
IF(AND(RIGHT($A30,1)*1=3,R$1&gt;=INDEX('4. Mengen- und Kostenannahmen'!$L:$L,MATCH($B30,'4. Mengen- und Kostenannahmen'!$B:$B,0)),R$1&lt;=INDEX('4. Mengen- und Kostenannahmen'!$M:$M,MATCH($B30,'4. Mengen- und Kostenannahmen'!$B:$B,0))),$E30*(1/(1+INDEX('4. Mengen- und Kostenannahmen'!$M:$M,MATCH($B30,'4. Mengen- und Kostenannahmen'!$B:$B,0))-INDEX('4. Mengen- und Kostenannahmen'!$L:$L,MATCH($B30,'4. Mengen- und Kostenannahmen'!$B:$B,0)))),
IF(AND(RIGHT($A30,1)*1=4,R$1=INDEX('4. Mengen- und Kostenannahmen'!$H:$H,MATCH($B30,'4. Mengen- und Kostenannahmen'!$B:$B,0))),$E30,
IF(AND(RIGHT($A30,1)*1=5,R$1&lt;&gt;2026),$E30,""))))))))</f>
        <v>249333.3333</v>
      </c>
      <c r="S30" s="233">
        <f t="array" ref="S30">IF(RIGHT($A30,1)*1=0,"",
IF(AND(RIGHT($A30,1)*1=1,OR(S$1=2026,S$1=2027)),$E30/2,
IF(AND(RIGHT($A30,1)*1=2,OR(S$1=2028,S$1=2029,S$1=2030)),$E30*1/20,IF(AND(RIGHT($A30,1)*1=2,OR(S$1=2031,S$1=2032,S$1=2033,S$1=2034,S$1=2035,S$1=2036,S$1=2037)),$E30*1/10,IF(AND(RIGHT($A30,1)*1=2,OR(S$1=2038,S$1=2039,S$1=2040)),$E30*1/20,
IF(AND(RIGHT($A30,1)*1=3,S$1&gt;=INDEX('4. Mengen- und Kostenannahmen'!$L:$L,MATCH($B30,'4. Mengen- und Kostenannahmen'!$B:$B,0)),S$1&lt;=INDEX('4. Mengen- und Kostenannahmen'!$M:$M,MATCH($B30,'4. Mengen- und Kostenannahmen'!$B:$B,0))),$E30*(1/(1+INDEX('4. Mengen- und Kostenannahmen'!$M:$M,MATCH($B30,'4. Mengen- und Kostenannahmen'!$B:$B,0))-INDEX('4. Mengen- und Kostenannahmen'!$L:$L,MATCH($B30,'4. Mengen- und Kostenannahmen'!$B:$B,0)))),
IF(AND(RIGHT($A30,1)*1=4,S$1=INDEX('4. Mengen- und Kostenannahmen'!$H:$H,MATCH($B30,'4. Mengen- und Kostenannahmen'!$B:$B,0))),$E30,
IF(AND(RIGHT($A30,1)*1=5,S$1&lt;&gt;2026),$E30,""))))))))</f>
        <v>249333.3333</v>
      </c>
      <c r="T30" s="233">
        <f t="array" ref="T30">IF(RIGHT($A30,1)*1=0,"",
IF(AND(RIGHT($A30,1)*1=1,OR(T$1=2026,T$1=2027)),$E30/2,
IF(AND(RIGHT($A30,1)*1=2,OR(T$1=2028,T$1=2029,T$1=2030)),$E30*1/20,IF(AND(RIGHT($A30,1)*1=2,OR(T$1=2031,T$1=2032,T$1=2033,T$1=2034,T$1=2035,T$1=2036,T$1=2037)),$E30*1/10,IF(AND(RIGHT($A30,1)*1=2,OR(T$1=2038,T$1=2039,T$1=2040)),$E30*1/20,
IF(AND(RIGHT($A30,1)*1=3,T$1&gt;=INDEX('4. Mengen- und Kostenannahmen'!$L:$L,MATCH($B30,'4. Mengen- und Kostenannahmen'!$B:$B,0)),T$1&lt;=INDEX('4. Mengen- und Kostenannahmen'!$M:$M,MATCH($B30,'4. Mengen- und Kostenannahmen'!$B:$B,0))),$E30*(1/(1+INDEX('4. Mengen- und Kostenannahmen'!$M:$M,MATCH($B30,'4. Mengen- und Kostenannahmen'!$B:$B,0))-INDEX('4. Mengen- und Kostenannahmen'!$L:$L,MATCH($B30,'4. Mengen- und Kostenannahmen'!$B:$B,0)))),
IF(AND(RIGHT($A30,1)*1=4,T$1=INDEX('4. Mengen- und Kostenannahmen'!$H:$H,MATCH($B30,'4. Mengen- und Kostenannahmen'!$B:$B,0))),$E30,
IF(AND(RIGHT($A30,1)*1=5,T$1&lt;&gt;2026),$E30,""))))))))</f>
        <v>249333.3333</v>
      </c>
    </row>
    <row r="31" ht="12.75" customHeight="1">
      <c r="A31" s="230" t="str">
        <f t="array" ref="A31">INDEX('4. Mengen- und Kostenannahmen'!$A:$A,MATCH(B31,'4. Mengen- und Kostenannahmen'!B:B,0))</f>
        <v>30.2</v>
      </c>
      <c r="B31" s="231">
        <f>'4. Mengen- und Kostenannahmen'!B32</f>
        <v>30</v>
      </c>
      <c r="C31" s="231" t="str">
        <f t="array" ref="C31">IF(RIGHT($A31,1)*1&lt;&gt;0,INDEX('4. Mengen- und Kostenannahmen'!D:D,MATCH($B31,'4. Mengen- und Kostenannahmen'!$B:$B,0)),"")</f>
        <v>Hitzeviertel kühlen</v>
      </c>
      <c r="D31" s="231" t="str">
        <f t="array" ref="D31">IF(RIGHT($A31,1)*1&lt;&gt;0,INDEX('4. Mengen- und Kostenannahmen'!E:E,MATCH($B31,'4. Mengen- und Kostenannahmen'!$B:$B,0)),"")</f>
        <v>Hitzeviertel-Bäume Baumscheibe anlegen</v>
      </c>
      <c r="E31" s="232">
        <f t="array" ref="E31">IF(C31&lt;&gt;"",INDEX('4. Mengen- und Kostenannahmen'!X:X,MATCH($B31,'4. Mengen- und Kostenannahmen'!B:B,0))*INDEX('4. Mengen- und Kostenannahmen'!AC:AC,MATCH($B31,'4. Mengen- und Kostenannahmen'!B:B,0)),"")</f>
        <v>81906000</v>
      </c>
      <c r="F31" s="233" t="str">
        <f t="array" ref="F31">IF(RIGHT($A31,1)*1=0,"",
IF(AND(RIGHT($A31,1)*1=1,OR(F$1=2026,F$1=2027)),$E31/2,
IF(AND(RIGHT($A31,1)*1=2,OR(F$1=2028,F$1=2029,F$1=2030)),$E31*1/20,IF(AND(RIGHT($A31,1)*1=2,OR(F$1=2031,F$1=2032,F$1=2033,F$1=2034,F$1=2035,F$1=2036,F$1=2037)),$E31*1/10,IF(AND(RIGHT($A31,1)*1=2,OR(F$1=2038,F$1=2039,F$1=2040)),$E31*1/20,
IF(AND(RIGHT($A31,1)*1=3,F$1&gt;=INDEX('4. Mengen- und Kostenannahmen'!$L:$L,MATCH($B31,'4. Mengen- und Kostenannahmen'!$B:$B,0)),F$1&lt;=INDEX('4. Mengen- und Kostenannahmen'!$M:$M,MATCH($B31,'4. Mengen- und Kostenannahmen'!$B:$B,0))),$E31*(1/(1+INDEX('4. Mengen- und Kostenannahmen'!$M:$M,MATCH($B31,'4. Mengen- und Kostenannahmen'!$B:$B,0))-INDEX('4. Mengen- und Kostenannahmen'!$L:$L,MATCH($B31,'4. Mengen- und Kostenannahmen'!$B:$B,0)))),
IF(AND(RIGHT($A31,1)*1=4,F$1=INDEX('4. Mengen- und Kostenannahmen'!$H:$H,MATCH($B31,'4. Mengen- und Kostenannahmen'!$B:$B,0))),$E31,
IF(AND(RIGHT($A31,1)*1=5,F$1&lt;&gt;2026),$E31,""))))))))</f>
        <v/>
      </c>
      <c r="G31" s="233" t="str">
        <f t="array" ref="G31">IF(RIGHT($A31,1)*1=0,"",
IF(AND(RIGHT($A31,1)*1=1,OR(G$1=2026,G$1=2027)),$E31/2,
IF(AND(RIGHT($A31,1)*1=2,OR(G$1=2028,G$1=2029,G$1=2030)),$E31*1/20,IF(AND(RIGHT($A31,1)*1=2,OR(G$1=2031,G$1=2032,G$1=2033,G$1=2034,G$1=2035,G$1=2036,G$1=2037)),$E31*1/10,IF(AND(RIGHT($A31,1)*1=2,OR(G$1=2038,G$1=2039,G$1=2040)),$E31*1/20,
IF(AND(RIGHT($A31,1)*1=3,G$1&gt;=INDEX('4. Mengen- und Kostenannahmen'!$L:$L,MATCH($B31,'4. Mengen- und Kostenannahmen'!$B:$B,0)),G$1&lt;=INDEX('4. Mengen- und Kostenannahmen'!$M:$M,MATCH($B31,'4. Mengen- und Kostenannahmen'!$B:$B,0))),$E31*(1/(1+INDEX('4. Mengen- und Kostenannahmen'!$M:$M,MATCH($B31,'4. Mengen- und Kostenannahmen'!$B:$B,0))-INDEX('4. Mengen- und Kostenannahmen'!$L:$L,MATCH($B31,'4. Mengen- und Kostenannahmen'!$B:$B,0)))),
IF(AND(RIGHT($A31,1)*1=4,G$1=INDEX('4. Mengen- und Kostenannahmen'!$H:$H,MATCH($B31,'4. Mengen- und Kostenannahmen'!$B:$B,0))),$E31,
IF(AND(RIGHT($A31,1)*1=5,G$1&lt;&gt;2026),$E31,""))))))))</f>
        <v/>
      </c>
      <c r="H31" s="233">
        <f t="array" ref="H31">IF(RIGHT($A31,1)*1=0,"",
IF(AND(RIGHT($A31,1)*1=1,OR(H$1=2026,H$1=2027)),$E31/2,
IF(AND(RIGHT($A31,1)*1=2,OR(H$1=2028,H$1=2029,H$1=2030)),$E31*1/20,IF(AND(RIGHT($A31,1)*1=2,OR(H$1=2031,H$1=2032,H$1=2033,H$1=2034,H$1=2035,H$1=2036,H$1=2037)),$E31*1/10,IF(AND(RIGHT($A31,1)*1=2,OR(H$1=2038,H$1=2039,H$1=2040)),$E31*1/20,
IF(AND(RIGHT($A31,1)*1=3,H$1&gt;=INDEX('4. Mengen- und Kostenannahmen'!$L:$L,MATCH($B31,'4. Mengen- und Kostenannahmen'!$B:$B,0)),H$1&lt;=INDEX('4. Mengen- und Kostenannahmen'!$M:$M,MATCH($B31,'4. Mengen- und Kostenannahmen'!$B:$B,0))),$E31*(1/(1+INDEX('4. Mengen- und Kostenannahmen'!$M:$M,MATCH($B31,'4. Mengen- und Kostenannahmen'!$B:$B,0))-INDEX('4. Mengen- und Kostenannahmen'!$L:$L,MATCH($B31,'4. Mengen- und Kostenannahmen'!$B:$B,0)))),
IF(AND(RIGHT($A31,1)*1=4,H$1=INDEX('4. Mengen- und Kostenannahmen'!$H:$H,MATCH($B31,'4. Mengen- und Kostenannahmen'!$B:$B,0))),$E31,
IF(AND(RIGHT($A31,1)*1=5,H$1&lt;&gt;2026),$E31,""))))))))</f>
        <v>4095300</v>
      </c>
      <c r="I31" s="233">
        <f t="array" ref="I31">IF(RIGHT($A31,1)*1=0,"",
IF(AND(RIGHT($A31,1)*1=1,OR(I$1=2026,I$1=2027)),$E31/2,
IF(AND(RIGHT($A31,1)*1=2,OR(I$1=2028,I$1=2029,I$1=2030)),$E31*1/20,IF(AND(RIGHT($A31,1)*1=2,OR(I$1=2031,I$1=2032,I$1=2033,I$1=2034,I$1=2035,I$1=2036,I$1=2037)),$E31*1/10,IF(AND(RIGHT($A31,1)*1=2,OR(I$1=2038,I$1=2039,I$1=2040)),$E31*1/20,
IF(AND(RIGHT($A31,1)*1=3,I$1&gt;=INDEX('4. Mengen- und Kostenannahmen'!$L:$L,MATCH($B31,'4. Mengen- und Kostenannahmen'!$B:$B,0)),I$1&lt;=INDEX('4. Mengen- und Kostenannahmen'!$M:$M,MATCH($B31,'4. Mengen- und Kostenannahmen'!$B:$B,0))),$E31*(1/(1+INDEX('4. Mengen- und Kostenannahmen'!$M:$M,MATCH($B31,'4. Mengen- und Kostenannahmen'!$B:$B,0))-INDEX('4. Mengen- und Kostenannahmen'!$L:$L,MATCH($B31,'4. Mengen- und Kostenannahmen'!$B:$B,0)))),
IF(AND(RIGHT($A31,1)*1=4,I$1=INDEX('4. Mengen- und Kostenannahmen'!$H:$H,MATCH($B31,'4. Mengen- und Kostenannahmen'!$B:$B,0))),$E31,
IF(AND(RIGHT($A31,1)*1=5,I$1&lt;&gt;2026),$E31,""))))))))</f>
        <v>4095300</v>
      </c>
      <c r="J31" s="233">
        <f t="array" ref="J31">IF(RIGHT($A31,1)*1=0,"",
IF(AND(RIGHT($A31,1)*1=1,OR(J$1=2026,J$1=2027)),$E31/2,
IF(AND(RIGHT($A31,1)*1=2,OR(J$1=2028,J$1=2029,J$1=2030)),$E31*1/20,IF(AND(RIGHT($A31,1)*1=2,OR(J$1=2031,J$1=2032,J$1=2033,J$1=2034,J$1=2035,J$1=2036,J$1=2037)),$E31*1/10,IF(AND(RIGHT($A31,1)*1=2,OR(J$1=2038,J$1=2039,J$1=2040)),$E31*1/20,
IF(AND(RIGHT($A31,1)*1=3,J$1&gt;=INDEX('4. Mengen- und Kostenannahmen'!$L:$L,MATCH($B31,'4. Mengen- und Kostenannahmen'!$B:$B,0)),J$1&lt;=INDEX('4. Mengen- und Kostenannahmen'!$M:$M,MATCH($B31,'4. Mengen- und Kostenannahmen'!$B:$B,0))),$E31*(1/(1+INDEX('4. Mengen- und Kostenannahmen'!$M:$M,MATCH($B31,'4. Mengen- und Kostenannahmen'!$B:$B,0))-INDEX('4. Mengen- und Kostenannahmen'!$L:$L,MATCH($B31,'4. Mengen- und Kostenannahmen'!$B:$B,0)))),
IF(AND(RIGHT($A31,1)*1=4,J$1=INDEX('4. Mengen- und Kostenannahmen'!$H:$H,MATCH($B31,'4. Mengen- und Kostenannahmen'!$B:$B,0))),$E31,
IF(AND(RIGHT($A31,1)*1=5,J$1&lt;&gt;2026),$E31,""))))))))</f>
        <v>4095300</v>
      </c>
      <c r="K31" s="233">
        <f t="array" ref="K31">IF(RIGHT($A31,1)*1=0,"",
IF(AND(RIGHT($A31,1)*1=1,OR(K$1=2026,K$1=2027)),$E31/2,
IF(AND(RIGHT($A31,1)*1=2,OR(K$1=2028,K$1=2029,K$1=2030)),$E31*1/20,IF(AND(RIGHT($A31,1)*1=2,OR(K$1=2031,K$1=2032,K$1=2033,K$1=2034,K$1=2035,K$1=2036,K$1=2037)),$E31*1/10,IF(AND(RIGHT($A31,1)*1=2,OR(K$1=2038,K$1=2039,K$1=2040)),$E31*1/20,
IF(AND(RIGHT($A31,1)*1=3,K$1&gt;=INDEX('4. Mengen- und Kostenannahmen'!$L:$L,MATCH($B31,'4. Mengen- und Kostenannahmen'!$B:$B,0)),K$1&lt;=INDEX('4. Mengen- und Kostenannahmen'!$M:$M,MATCH($B31,'4. Mengen- und Kostenannahmen'!$B:$B,0))),$E31*(1/(1+INDEX('4. Mengen- und Kostenannahmen'!$M:$M,MATCH($B31,'4. Mengen- und Kostenannahmen'!$B:$B,0))-INDEX('4. Mengen- und Kostenannahmen'!$L:$L,MATCH($B31,'4. Mengen- und Kostenannahmen'!$B:$B,0)))),
IF(AND(RIGHT($A31,1)*1=4,K$1=INDEX('4. Mengen- und Kostenannahmen'!$H:$H,MATCH($B31,'4. Mengen- und Kostenannahmen'!$B:$B,0))),$E31,
IF(AND(RIGHT($A31,1)*1=5,K$1&lt;&gt;2026),$E31,""))))))))</f>
        <v>8190600</v>
      </c>
      <c r="L31" s="233">
        <f t="array" ref="L31">IF(RIGHT($A31,1)*1=0,"",
IF(AND(RIGHT($A31,1)*1=1,OR(L$1=2026,L$1=2027)),$E31/2,
IF(AND(RIGHT($A31,1)*1=2,OR(L$1=2028,L$1=2029,L$1=2030)),$E31*1/20,IF(AND(RIGHT($A31,1)*1=2,OR(L$1=2031,L$1=2032,L$1=2033,L$1=2034,L$1=2035,L$1=2036,L$1=2037)),$E31*1/10,IF(AND(RIGHT($A31,1)*1=2,OR(L$1=2038,L$1=2039,L$1=2040)),$E31*1/20,
IF(AND(RIGHT($A31,1)*1=3,L$1&gt;=INDEX('4. Mengen- und Kostenannahmen'!$L:$L,MATCH($B31,'4. Mengen- und Kostenannahmen'!$B:$B,0)),L$1&lt;=INDEX('4. Mengen- und Kostenannahmen'!$M:$M,MATCH($B31,'4. Mengen- und Kostenannahmen'!$B:$B,0))),$E31*(1/(1+INDEX('4. Mengen- und Kostenannahmen'!$M:$M,MATCH($B31,'4. Mengen- und Kostenannahmen'!$B:$B,0))-INDEX('4. Mengen- und Kostenannahmen'!$L:$L,MATCH($B31,'4. Mengen- und Kostenannahmen'!$B:$B,0)))),
IF(AND(RIGHT($A31,1)*1=4,L$1=INDEX('4. Mengen- und Kostenannahmen'!$H:$H,MATCH($B31,'4. Mengen- und Kostenannahmen'!$B:$B,0))),$E31,
IF(AND(RIGHT($A31,1)*1=5,L$1&lt;&gt;2026),$E31,""))))))))</f>
        <v>8190600</v>
      </c>
      <c r="M31" s="233">
        <f t="array" ref="M31">IF(RIGHT($A31,1)*1=0,"",
IF(AND(RIGHT($A31,1)*1=1,OR(M$1=2026,M$1=2027)),$E31/2,
IF(AND(RIGHT($A31,1)*1=2,OR(M$1=2028,M$1=2029,M$1=2030)),$E31*1/20,IF(AND(RIGHT($A31,1)*1=2,OR(M$1=2031,M$1=2032,M$1=2033,M$1=2034,M$1=2035,M$1=2036,M$1=2037)),$E31*1/10,IF(AND(RIGHT($A31,1)*1=2,OR(M$1=2038,M$1=2039,M$1=2040)),$E31*1/20,
IF(AND(RIGHT($A31,1)*1=3,M$1&gt;=INDEX('4. Mengen- und Kostenannahmen'!$L:$L,MATCH($B31,'4. Mengen- und Kostenannahmen'!$B:$B,0)),M$1&lt;=INDEX('4. Mengen- und Kostenannahmen'!$M:$M,MATCH($B31,'4. Mengen- und Kostenannahmen'!$B:$B,0))),$E31*(1/(1+INDEX('4. Mengen- und Kostenannahmen'!$M:$M,MATCH($B31,'4. Mengen- und Kostenannahmen'!$B:$B,0))-INDEX('4. Mengen- und Kostenannahmen'!$L:$L,MATCH($B31,'4. Mengen- und Kostenannahmen'!$B:$B,0)))),
IF(AND(RIGHT($A31,1)*1=4,M$1=INDEX('4. Mengen- und Kostenannahmen'!$H:$H,MATCH($B31,'4. Mengen- und Kostenannahmen'!$B:$B,0))),$E31,
IF(AND(RIGHT($A31,1)*1=5,M$1&lt;&gt;2026),$E31,""))))))))</f>
        <v>8190600</v>
      </c>
      <c r="N31" s="233">
        <f t="array" ref="N31">IF(RIGHT($A31,1)*1=0,"",
IF(AND(RIGHT($A31,1)*1=1,OR(N$1=2026,N$1=2027)),$E31/2,
IF(AND(RIGHT($A31,1)*1=2,OR(N$1=2028,N$1=2029,N$1=2030)),$E31*1/20,IF(AND(RIGHT($A31,1)*1=2,OR(N$1=2031,N$1=2032,N$1=2033,N$1=2034,N$1=2035,N$1=2036,N$1=2037)),$E31*1/10,IF(AND(RIGHT($A31,1)*1=2,OR(N$1=2038,N$1=2039,N$1=2040)),$E31*1/20,
IF(AND(RIGHT($A31,1)*1=3,N$1&gt;=INDEX('4. Mengen- und Kostenannahmen'!$L:$L,MATCH($B31,'4. Mengen- und Kostenannahmen'!$B:$B,0)),N$1&lt;=INDEX('4. Mengen- und Kostenannahmen'!$M:$M,MATCH($B31,'4. Mengen- und Kostenannahmen'!$B:$B,0))),$E31*(1/(1+INDEX('4. Mengen- und Kostenannahmen'!$M:$M,MATCH($B31,'4. Mengen- und Kostenannahmen'!$B:$B,0))-INDEX('4. Mengen- und Kostenannahmen'!$L:$L,MATCH($B31,'4. Mengen- und Kostenannahmen'!$B:$B,0)))),
IF(AND(RIGHT($A31,1)*1=4,N$1=INDEX('4. Mengen- und Kostenannahmen'!$H:$H,MATCH($B31,'4. Mengen- und Kostenannahmen'!$B:$B,0))),$E31,
IF(AND(RIGHT($A31,1)*1=5,N$1&lt;&gt;2026),$E31,""))))))))</f>
        <v>8190600</v>
      </c>
      <c r="O31" s="233">
        <f t="array" ref="O31">IF(RIGHT($A31,1)*1=0,"",
IF(AND(RIGHT($A31,1)*1=1,OR(O$1=2026,O$1=2027)),$E31/2,
IF(AND(RIGHT($A31,1)*1=2,OR(O$1=2028,O$1=2029,O$1=2030)),$E31*1/20,IF(AND(RIGHT($A31,1)*1=2,OR(O$1=2031,O$1=2032,O$1=2033,O$1=2034,O$1=2035,O$1=2036,O$1=2037)),$E31*1/10,IF(AND(RIGHT($A31,1)*1=2,OR(O$1=2038,O$1=2039,O$1=2040)),$E31*1/20,
IF(AND(RIGHT($A31,1)*1=3,O$1&gt;=INDEX('4. Mengen- und Kostenannahmen'!$L:$L,MATCH($B31,'4. Mengen- und Kostenannahmen'!$B:$B,0)),O$1&lt;=INDEX('4. Mengen- und Kostenannahmen'!$M:$M,MATCH($B31,'4. Mengen- und Kostenannahmen'!$B:$B,0))),$E31*(1/(1+INDEX('4. Mengen- und Kostenannahmen'!$M:$M,MATCH($B31,'4. Mengen- und Kostenannahmen'!$B:$B,0))-INDEX('4. Mengen- und Kostenannahmen'!$L:$L,MATCH($B31,'4. Mengen- und Kostenannahmen'!$B:$B,0)))),
IF(AND(RIGHT($A31,1)*1=4,O$1=INDEX('4. Mengen- und Kostenannahmen'!$H:$H,MATCH($B31,'4. Mengen- und Kostenannahmen'!$B:$B,0))),$E31,
IF(AND(RIGHT($A31,1)*1=5,O$1&lt;&gt;2026),$E31,""))))))))</f>
        <v>8190600</v>
      </c>
      <c r="P31" s="233">
        <f t="array" ref="P31">IF(RIGHT($A31,1)*1=0,"",
IF(AND(RIGHT($A31,1)*1=1,OR(P$1=2026,P$1=2027)),$E31/2,
IF(AND(RIGHT($A31,1)*1=2,OR(P$1=2028,P$1=2029,P$1=2030)),$E31*1/20,IF(AND(RIGHT($A31,1)*1=2,OR(P$1=2031,P$1=2032,P$1=2033,P$1=2034,P$1=2035,P$1=2036,P$1=2037)),$E31*1/10,IF(AND(RIGHT($A31,1)*1=2,OR(P$1=2038,P$1=2039,P$1=2040)),$E31*1/20,
IF(AND(RIGHT($A31,1)*1=3,P$1&gt;=INDEX('4. Mengen- und Kostenannahmen'!$L:$L,MATCH($B31,'4. Mengen- und Kostenannahmen'!$B:$B,0)),P$1&lt;=INDEX('4. Mengen- und Kostenannahmen'!$M:$M,MATCH($B31,'4. Mengen- und Kostenannahmen'!$B:$B,0))),$E31*(1/(1+INDEX('4. Mengen- und Kostenannahmen'!$M:$M,MATCH($B31,'4. Mengen- und Kostenannahmen'!$B:$B,0))-INDEX('4. Mengen- und Kostenannahmen'!$L:$L,MATCH($B31,'4. Mengen- und Kostenannahmen'!$B:$B,0)))),
IF(AND(RIGHT($A31,1)*1=4,P$1=INDEX('4. Mengen- und Kostenannahmen'!$H:$H,MATCH($B31,'4. Mengen- und Kostenannahmen'!$B:$B,0))),$E31,
IF(AND(RIGHT($A31,1)*1=5,P$1&lt;&gt;2026),$E31,""))))))))</f>
        <v>8190600</v>
      </c>
      <c r="Q31" s="233">
        <f t="array" ref="Q31">IF(RIGHT($A31,1)*1=0,"",
IF(AND(RIGHT($A31,1)*1=1,OR(Q$1=2026,Q$1=2027)),$E31/2,
IF(AND(RIGHT($A31,1)*1=2,OR(Q$1=2028,Q$1=2029,Q$1=2030)),$E31*1/20,IF(AND(RIGHT($A31,1)*1=2,OR(Q$1=2031,Q$1=2032,Q$1=2033,Q$1=2034,Q$1=2035,Q$1=2036,Q$1=2037)),$E31*1/10,IF(AND(RIGHT($A31,1)*1=2,OR(Q$1=2038,Q$1=2039,Q$1=2040)),$E31*1/20,
IF(AND(RIGHT($A31,1)*1=3,Q$1&gt;=INDEX('4. Mengen- und Kostenannahmen'!$L:$L,MATCH($B31,'4. Mengen- und Kostenannahmen'!$B:$B,0)),Q$1&lt;=INDEX('4. Mengen- und Kostenannahmen'!$M:$M,MATCH($B31,'4. Mengen- und Kostenannahmen'!$B:$B,0))),$E31*(1/(1+INDEX('4. Mengen- und Kostenannahmen'!$M:$M,MATCH($B31,'4. Mengen- und Kostenannahmen'!$B:$B,0))-INDEX('4. Mengen- und Kostenannahmen'!$L:$L,MATCH($B31,'4. Mengen- und Kostenannahmen'!$B:$B,0)))),
IF(AND(RIGHT($A31,1)*1=4,Q$1=INDEX('4. Mengen- und Kostenannahmen'!$H:$H,MATCH($B31,'4. Mengen- und Kostenannahmen'!$B:$B,0))),$E31,
IF(AND(RIGHT($A31,1)*1=5,Q$1&lt;&gt;2026),$E31,""))))))))</f>
        <v>8190600</v>
      </c>
      <c r="R31" s="233">
        <f t="array" ref="R31">IF(RIGHT($A31,1)*1=0,"",
IF(AND(RIGHT($A31,1)*1=1,OR(R$1=2026,R$1=2027)),$E31/2,
IF(AND(RIGHT($A31,1)*1=2,OR(R$1=2028,R$1=2029,R$1=2030)),$E31*1/20,IF(AND(RIGHT($A31,1)*1=2,OR(R$1=2031,R$1=2032,R$1=2033,R$1=2034,R$1=2035,R$1=2036,R$1=2037)),$E31*1/10,IF(AND(RIGHT($A31,1)*1=2,OR(R$1=2038,R$1=2039,R$1=2040)),$E31*1/20,
IF(AND(RIGHT($A31,1)*1=3,R$1&gt;=INDEX('4. Mengen- und Kostenannahmen'!$L:$L,MATCH($B31,'4. Mengen- und Kostenannahmen'!$B:$B,0)),R$1&lt;=INDEX('4. Mengen- und Kostenannahmen'!$M:$M,MATCH($B31,'4. Mengen- und Kostenannahmen'!$B:$B,0))),$E31*(1/(1+INDEX('4. Mengen- und Kostenannahmen'!$M:$M,MATCH($B31,'4. Mengen- und Kostenannahmen'!$B:$B,0))-INDEX('4. Mengen- und Kostenannahmen'!$L:$L,MATCH($B31,'4. Mengen- und Kostenannahmen'!$B:$B,0)))),
IF(AND(RIGHT($A31,1)*1=4,R$1=INDEX('4. Mengen- und Kostenannahmen'!$H:$H,MATCH($B31,'4. Mengen- und Kostenannahmen'!$B:$B,0))),$E31,
IF(AND(RIGHT($A31,1)*1=5,R$1&lt;&gt;2026),$E31,""))))))))</f>
        <v>4095300</v>
      </c>
      <c r="S31" s="233">
        <f t="array" ref="S31">IF(RIGHT($A31,1)*1=0,"",
IF(AND(RIGHT($A31,1)*1=1,OR(S$1=2026,S$1=2027)),$E31/2,
IF(AND(RIGHT($A31,1)*1=2,OR(S$1=2028,S$1=2029,S$1=2030)),$E31*1/20,IF(AND(RIGHT($A31,1)*1=2,OR(S$1=2031,S$1=2032,S$1=2033,S$1=2034,S$1=2035,S$1=2036,S$1=2037)),$E31*1/10,IF(AND(RIGHT($A31,1)*1=2,OR(S$1=2038,S$1=2039,S$1=2040)),$E31*1/20,
IF(AND(RIGHT($A31,1)*1=3,S$1&gt;=INDEX('4. Mengen- und Kostenannahmen'!$L:$L,MATCH($B31,'4. Mengen- und Kostenannahmen'!$B:$B,0)),S$1&lt;=INDEX('4. Mengen- und Kostenannahmen'!$M:$M,MATCH($B31,'4. Mengen- und Kostenannahmen'!$B:$B,0))),$E31*(1/(1+INDEX('4. Mengen- und Kostenannahmen'!$M:$M,MATCH($B31,'4. Mengen- und Kostenannahmen'!$B:$B,0))-INDEX('4. Mengen- und Kostenannahmen'!$L:$L,MATCH($B31,'4. Mengen- und Kostenannahmen'!$B:$B,0)))),
IF(AND(RIGHT($A31,1)*1=4,S$1=INDEX('4. Mengen- und Kostenannahmen'!$H:$H,MATCH($B31,'4. Mengen- und Kostenannahmen'!$B:$B,0))),$E31,
IF(AND(RIGHT($A31,1)*1=5,S$1&lt;&gt;2026),$E31,""))))))))</f>
        <v>4095300</v>
      </c>
      <c r="T31" s="233">
        <f t="array" ref="T31">IF(RIGHT($A31,1)*1=0,"",
IF(AND(RIGHT($A31,1)*1=1,OR(T$1=2026,T$1=2027)),$E31/2,
IF(AND(RIGHT($A31,1)*1=2,OR(T$1=2028,T$1=2029,T$1=2030)),$E31*1/20,IF(AND(RIGHT($A31,1)*1=2,OR(T$1=2031,T$1=2032,T$1=2033,T$1=2034,T$1=2035,T$1=2036,T$1=2037)),$E31*1/10,IF(AND(RIGHT($A31,1)*1=2,OR(T$1=2038,T$1=2039,T$1=2040)),$E31*1/20,
IF(AND(RIGHT($A31,1)*1=3,T$1&gt;=INDEX('4. Mengen- und Kostenannahmen'!$L:$L,MATCH($B31,'4. Mengen- und Kostenannahmen'!$B:$B,0)),T$1&lt;=INDEX('4. Mengen- und Kostenannahmen'!$M:$M,MATCH($B31,'4. Mengen- und Kostenannahmen'!$B:$B,0))),$E31*(1/(1+INDEX('4. Mengen- und Kostenannahmen'!$M:$M,MATCH($B31,'4. Mengen- und Kostenannahmen'!$B:$B,0))-INDEX('4. Mengen- und Kostenannahmen'!$L:$L,MATCH($B31,'4. Mengen- und Kostenannahmen'!$B:$B,0)))),
IF(AND(RIGHT($A31,1)*1=4,T$1=INDEX('4. Mengen- und Kostenannahmen'!$H:$H,MATCH($B31,'4. Mengen- und Kostenannahmen'!$B:$B,0))),$E31,
IF(AND(RIGHT($A31,1)*1=5,T$1&lt;&gt;2026),$E31,""))))))))</f>
        <v>4095300</v>
      </c>
    </row>
    <row r="32" ht="12.75" customHeight="1">
      <c r="A32" s="230" t="str">
        <f t="array" ref="A32">INDEX('4. Mengen- und Kostenannahmen'!$A:$A,MATCH(B32,'4. Mengen- und Kostenannahmen'!B:B,0))</f>
        <v>31.2</v>
      </c>
      <c r="B32" s="231">
        <f>'4. Mengen- und Kostenannahmen'!B33</f>
        <v>31</v>
      </c>
      <c r="C32" s="231" t="str">
        <f t="array" ref="C32">IF(RIGHT($A32,1)*1&lt;&gt;0,INDEX('4. Mengen- und Kostenannahmen'!D:D,MATCH($B32,'4. Mengen- und Kostenannahmen'!$B:$B,0)),"")</f>
        <v>Hitzeviertel kühlen</v>
      </c>
      <c r="D32" s="231" t="str">
        <f t="array" ref="D32">IF(RIGHT($A32,1)*1&lt;&gt;0,INDEX('4. Mengen- und Kostenannahmen'!E:E,MATCH($B32,'4. Mengen- und Kostenannahmen'!$B:$B,0)),"")</f>
        <v>Hitzeviertel-Bäume pflanzen</v>
      </c>
      <c r="E32" s="232">
        <f t="array" ref="E32">IF(C32&lt;&gt;"",INDEX('4. Mengen- und Kostenannahmen'!X:X,MATCH($B32,'4. Mengen- und Kostenannahmen'!B:B,0))*INDEX('4. Mengen- und Kostenannahmen'!AC:AC,MATCH($B32,'4. Mengen- und Kostenannahmen'!B:B,0)),"")</f>
        <v>240803640</v>
      </c>
      <c r="F32" s="233" t="str">
        <f t="array" ref="F32">IF(RIGHT($A32,1)*1=0,"",
IF(AND(RIGHT($A32,1)*1=1,OR(F$1=2026,F$1=2027)),$E32/2,
IF(AND(RIGHT($A32,1)*1=2,OR(F$1=2028,F$1=2029,F$1=2030)),$E32*1/20,IF(AND(RIGHT($A32,1)*1=2,OR(F$1=2031,F$1=2032,F$1=2033,F$1=2034,F$1=2035,F$1=2036,F$1=2037)),$E32*1/10,IF(AND(RIGHT($A32,1)*1=2,OR(F$1=2038,F$1=2039,F$1=2040)),$E32*1/20,
IF(AND(RIGHT($A32,1)*1=3,F$1&gt;=INDEX('4. Mengen- und Kostenannahmen'!$L:$L,MATCH($B32,'4. Mengen- und Kostenannahmen'!$B:$B,0)),F$1&lt;=INDEX('4. Mengen- und Kostenannahmen'!$M:$M,MATCH($B32,'4. Mengen- und Kostenannahmen'!$B:$B,0))),$E32*(1/(1+INDEX('4. Mengen- und Kostenannahmen'!$M:$M,MATCH($B32,'4. Mengen- und Kostenannahmen'!$B:$B,0))-INDEX('4. Mengen- und Kostenannahmen'!$L:$L,MATCH($B32,'4. Mengen- und Kostenannahmen'!$B:$B,0)))),
IF(AND(RIGHT($A32,1)*1=4,F$1=INDEX('4. Mengen- und Kostenannahmen'!$H:$H,MATCH($B32,'4. Mengen- und Kostenannahmen'!$B:$B,0))),$E32,
IF(AND(RIGHT($A32,1)*1=5,F$1&lt;&gt;2026),$E32,""))))))))</f>
        <v/>
      </c>
      <c r="G32" s="233" t="str">
        <f t="array" ref="G32">IF(RIGHT($A32,1)*1=0,"",
IF(AND(RIGHT($A32,1)*1=1,OR(G$1=2026,G$1=2027)),$E32/2,
IF(AND(RIGHT($A32,1)*1=2,OR(G$1=2028,G$1=2029,G$1=2030)),$E32*1/20,IF(AND(RIGHT($A32,1)*1=2,OR(G$1=2031,G$1=2032,G$1=2033,G$1=2034,G$1=2035,G$1=2036,G$1=2037)),$E32*1/10,IF(AND(RIGHT($A32,1)*1=2,OR(G$1=2038,G$1=2039,G$1=2040)),$E32*1/20,
IF(AND(RIGHT($A32,1)*1=3,G$1&gt;=INDEX('4. Mengen- und Kostenannahmen'!$L:$L,MATCH($B32,'4. Mengen- und Kostenannahmen'!$B:$B,0)),G$1&lt;=INDEX('4. Mengen- und Kostenannahmen'!$M:$M,MATCH($B32,'4. Mengen- und Kostenannahmen'!$B:$B,0))),$E32*(1/(1+INDEX('4. Mengen- und Kostenannahmen'!$M:$M,MATCH($B32,'4. Mengen- und Kostenannahmen'!$B:$B,0))-INDEX('4. Mengen- und Kostenannahmen'!$L:$L,MATCH($B32,'4. Mengen- und Kostenannahmen'!$B:$B,0)))),
IF(AND(RIGHT($A32,1)*1=4,G$1=INDEX('4. Mengen- und Kostenannahmen'!$H:$H,MATCH($B32,'4. Mengen- und Kostenannahmen'!$B:$B,0))),$E32,
IF(AND(RIGHT($A32,1)*1=5,G$1&lt;&gt;2026),$E32,""))))))))</f>
        <v/>
      </c>
      <c r="H32" s="233">
        <f t="array" ref="H32">IF(RIGHT($A32,1)*1=0,"",
IF(AND(RIGHT($A32,1)*1=1,OR(H$1=2026,H$1=2027)),$E32/2,
IF(AND(RIGHT($A32,1)*1=2,OR(H$1=2028,H$1=2029,H$1=2030)),$E32*1/20,IF(AND(RIGHT($A32,1)*1=2,OR(H$1=2031,H$1=2032,H$1=2033,H$1=2034,H$1=2035,H$1=2036,H$1=2037)),$E32*1/10,IF(AND(RIGHT($A32,1)*1=2,OR(H$1=2038,H$1=2039,H$1=2040)),$E32*1/20,
IF(AND(RIGHT($A32,1)*1=3,H$1&gt;=INDEX('4. Mengen- und Kostenannahmen'!$L:$L,MATCH($B32,'4. Mengen- und Kostenannahmen'!$B:$B,0)),H$1&lt;=INDEX('4. Mengen- und Kostenannahmen'!$M:$M,MATCH($B32,'4. Mengen- und Kostenannahmen'!$B:$B,0))),$E32*(1/(1+INDEX('4. Mengen- und Kostenannahmen'!$M:$M,MATCH($B32,'4. Mengen- und Kostenannahmen'!$B:$B,0))-INDEX('4. Mengen- und Kostenannahmen'!$L:$L,MATCH($B32,'4. Mengen- und Kostenannahmen'!$B:$B,0)))),
IF(AND(RIGHT($A32,1)*1=4,H$1=INDEX('4. Mengen- und Kostenannahmen'!$H:$H,MATCH($B32,'4. Mengen- und Kostenannahmen'!$B:$B,0))),$E32,
IF(AND(RIGHT($A32,1)*1=5,H$1&lt;&gt;2026),$E32,""))))))))</f>
        <v>12040182</v>
      </c>
      <c r="I32" s="233">
        <f t="array" ref="I32">IF(RIGHT($A32,1)*1=0,"",
IF(AND(RIGHT($A32,1)*1=1,OR(I$1=2026,I$1=2027)),$E32/2,
IF(AND(RIGHT($A32,1)*1=2,OR(I$1=2028,I$1=2029,I$1=2030)),$E32*1/20,IF(AND(RIGHT($A32,1)*1=2,OR(I$1=2031,I$1=2032,I$1=2033,I$1=2034,I$1=2035,I$1=2036,I$1=2037)),$E32*1/10,IF(AND(RIGHT($A32,1)*1=2,OR(I$1=2038,I$1=2039,I$1=2040)),$E32*1/20,
IF(AND(RIGHT($A32,1)*1=3,I$1&gt;=INDEX('4. Mengen- und Kostenannahmen'!$L:$L,MATCH($B32,'4. Mengen- und Kostenannahmen'!$B:$B,0)),I$1&lt;=INDEX('4. Mengen- und Kostenannahmen'!$M:$M,MATCH($B32,'4. Mengen- und Kostenannahmen'!$B:$B,0))),$E32*(1/(1+INDEX('4. Mengen- und Kostenannahmen'!$M:$M,MATCH($B32,'4. Mengen- und Kostenannahmen'!$B:$B,0))-INDEX('4. Mengen- und Kostenannahmen'!$L:$L,MATCH($B32,'4. Mengen- und Kostenannahmen'!$B:$B,0)))),
IF(AND(RIGHT($A32,1)*1=4,I$1=INDEX('4. Mengen- und Kostenannahmen'!$H:$H,MATCH($B32,'4. Mengen- und Kostenannahmen'!$B:$B,0))),$E32,
IF(AND(RIGHT($A32,1)*1=5,I$1&lt;&gt;2026),$E32,""))))))))</f>
        <v>12040182</v>
      </c>
      <c r="J32" s="233">
        <f t="array" ref="J32">IF(RIGHT($A32,1)*1=0,"",
IF(AND(RIGHT($A32,1)*1=1,OR(J$1=2026,J$1=2027)),$E32/2,
IF(AND(RIGHT($A32,1)*1=2,OR(J$1=2028,J$1=2029,J$1=2030)),$E32*1/20,IF(AND(RIGHT($A32,1)*1=2,OR(J$1=2031,J$1=2032,J$1=2033,J$1=2034,J$1=2035,J$1=2036,J$1=2037)),$E32*1/10,IF(AND(RIGHT($A32,1)*1=2,OR(J$1=2038,J$1=2039,J$1=2040)),$E32*1/20,
IF(AND(RIGHT($A32,1)*1=3,J$1&gt;=INDEX('4. Mengen- und Kostenannahmen'!$L:$L,MATCH($B32,'4. Mengen- und Kostenannahmen'!$B:$B,0)),J$1&lt;=INDEX('4. Mengen- und Kostenannahmen'!$M:$M,MATCH($B32,'4. Mengen- und Kostenannahmen'!$B:$B,0))),$E32*(1/(1+INDEX('4. Mengen- und Kostenannahmen'!$M:$M,MATCH($B32,'4. Mengen- und Kostenannahmen'!$B:$B,0))-INDEX('4. Mengen- und Kostenannahmen'!$L:$L,MATCH($B32,'4. Mengen- und Kostenannahmen'!$B:$B,0)))),
IF(AND(RIGHT($A32,1)*1=4,J$1=INDEX('4. Mengen- und Kostenannahmen'!$H:$H,MATCH($B32,'4. Mengen- und Kostenannahmen'!$B:$B,0))),$E32,
IF(AND(RIGHT($A32,1)*1=5,J$1&lt;&gt;2026),$E32,""))))))))</f>
        <v>12040182</v>
      </c>
      <c r="K32" s="233">
        <f t="array" ref="K32">IF(RIGHT($A32,1)*1=0,"",
IF(AND(RIGHT($A32,1)*1=1,OR(K$1=2026,K$1=2027)),$E32/2,
IF(AND(RIGHT($A32,1)*1=2,OR(K$1=2028,K$1=2029,K$1=2030)),$E32*1/20,IF(AND(RIGHT($A32,1)*1=2,OR(K$1=2031,K$1=2032,K$1=2033,K$1=2034,K$1=2035,K$1=2036,K$1=2037)),$E32*1/10,IF(AND(RIGHT($A32,1)*1=2,OR(K$1=2038,K$1=2039,K$1=2040)),$E32*1/20,
IF(AND(RIGHT($A32,1)*1=3,K$1&gt;=INDEX('4. Mengen- und Kostenannahmen'!$L:$L,MATCH($B32,'4. Mengen- und Kostenannahmen'!$B:$B,0)),K$1&lt;=INDEX('4. Mengen- und Kostenannahmen'!$M:$M,MATCH($B32,'4. Mengen- und Kostenannahmen'!$B:$B,0))),$E32*(1/(1+INDEX('4. Mengen- und Kostenannahmen'!$M:$M,MATCH($B32,'4. Mengen- und Kostenannahmen'!$B:$B,0))-INDEX('4. Mengen- und Kostenannahmen'!$L:$L,MATCH($B32,'4. Mengen- und Kostenannahmen'!$B:$B,0)))),
IF(AND(RIGHT($A32,1)*1=4,K$1=INDEX('4. Mengen- und Kostenannahmen'!$H:$H,MATCH($B32,'4. Mengen- und Kostenannahmen'!$B:$B,0))),$E32,
IF(AND(RIGHT($A32,1)*1=5,K$1&lt;&gt;2026),$E32,""))))))))</f>
        <v>24080364</v>
      </c>
      <c r="L32" s="233">
        <f t="array" ref="L32">IF(RIGHT($A32,1)*1=0,"",
IF(AND(RIGHT($A32,1)*1=1,OR(L$1=2026,L$1=2027)),$E32/2,
IF(AND(RIGHT($A32,1)*1=2,OR(L$1=2028,L$1=2029,L$1=2030)),$E32*1/20,IF(AND(RIGHT($A32,1)*1=2,OR(L$1=2031,L$1=2032,L$1=2033,L$1=2034,L$1=2035,L$1=2036,L$1=2037)),$E32*1/10,IF(AND(RIGHT($A32,1)*1=2,OR(L$1=2038,L$1=2039,L$1=2040)),$E32*1/20,
IF(AND(RIGHT($A32,1)*1=3,L$1&gt;=INDEX('4. Mengen- und Kostenannahmen'!$L:$L,MATCH($B32,'4. Mengen- und Kostenannahmen'!$B:$B,0)),L$1&lt;=INDEX('4. Mengen- und Kostenannahmen'!$M:$M,MATCH($B32,'4. Mengen- und Kostenannahmen'!$B:$B,0))),$E32*(1/(1+INDEX('4. Mengen- und Kostenannahmen'!$M:$M,MATCH($B32,'4. Mengen- und Kostenannahmen'!$B:$B,0))-INDEX('4. Mengen- und Kostenannahmen'!$L:$L,MATCH($B32,'4. Mengen- und Kostenannahmen'!$B:$B,0)))),
IF(AND(RIGHT($A32,1)*1=4,L$1=INDEX('4. Mengen- und Kostenannahmen'!$H:$H,MATCH($B32,'4. Mengen- und Kostenannahmen'!$B:$B,0))),$E32,
IF(AND(RIGHT($A32,1)*1=5,L$1&lt;&gt;2026),$E32,""))))))))</f>
        <v>24080364</v>
      </c>
      <c r="M32" s="233">
        <f t="array" ref="M32">IF(RIGHT($A32,1)*1=0,"",
IF(AND(RIGHT($A32,1)*1=1,OR(M$1=2026,M$1=2027)),$E32/2,
IF(AND(RIGHT($A32,1)*1=2,OR(M$1=2028,M$1=2029,M$1=2030)),$E32*1/20,IF(AND(RIGHT($A32,1)*1=2,OR(M$1=2031,M$1=2032,M$1=2033,M$1=2034,M$1=2035,M$1=2036,M$1=2037)),$E32*1/10,IF(AND(RIGHT($A32,1)*1=2,OR(M$1=2038,M$1=2039,M$1=2040)),$E32*1/20,
IF(AND(RIGHT($A32,1)*1=3,M$1&gt;=INDEX('4. Mengen- und Kostenannahmen'!$L:$L,MATCH($B32,'4. Mengen- und Kostenannahmen'!$B:$B,0)),M$1&lt;=INDEX('4. Mengen- und Kostenannahmen'!$M:$M,MATCH($B32,'4. Mengen- und Kostenannahmen'!$B:$B,0))),$E32*(1/(1+INDEX('4. Mengen- und Kostenannahmen'!$M:$M,MATCH($B32,'4. Mengen- und Kostenannahmen'!$B:$B,0))-INDEX('4. Mengen- und Kostenannahmen'!$L:$L,MATCH($B32,'4. Mengen- und Kostenannahmen'!$B:$B,0)))),
IF(AND(RIGHT($A32,1)*1=4,M$1=INDEX('4. Mengen- und Kostenannahmen'!$H:$H,MATCH($B32,'4. Mengen- und Kostenannahmen'!$B:$B,0))),$E32,
IF(AND(RIGHT($A32,1)*1=5,M$1&lt;&gt;2026),$E32,""))))))))</f>
        <v>24080364</v>
      </c>
      <c r="N32" s="233">
        <f t="array" ref="N32">IF(RIGHT($A32,1)*1=0,"",
IF(AND(RIGHT($A32,1)*1=1,OR(N$1=2026,N$1=2027)),$E32/2,
IF(AND(RIGHT($A32,1)*1=2,OR(N$1=2028,N$1=2029,N$1=2030)),$E32*1/20,IF(AND(RIGHT($A32,1)*1=2,OR(N$1=2031,N$1=2032,N$1=2033,N$1=2034,N$1=2035,N$1=2036,N$1=2037)),$E32*1/10,IF(AND(RIGHT($A32,1)*1=2,OR(N$1=2038,N$1=2039,N$1=2040)),$E32*1/20,
IF(AND(RIGHT($A32,1)*1=3,N$1&gt;=INDEX('4. Mengen- und Kostenannahmen'!$L:$L,MATCH($B32,'4. Mengen- und Kostenannahmen'!$B:$B,0)),N$1&lt;=INDEX('4. Mengen- und Kostenannahmen'!$M:$M,MATCH($B32,'4. Mengen- und Kostenannahmen'!$B:$B,0))),$E32*(1/(1+INDEX('4. Mengen- und Kostenannahmen'!$M:$M,MATCH($B32,'4. Mengen- und Kostenannahmen'!$B:$B,0))-INDEX('4. Mengen- und Kostenannahmen'!$L:$L,MATCH($B32,'4. Mengen- und Kostenannahmen'!$B:$B,0)))),
IF(AND(RIGHT($A32,1)*1=4,N$1=INDEX('4. Mengen- und Kostenannahmen'!$H:$H,MATCH($B32,'4. Mengen- und Kostenannahmen'!$B:$B,0))),$E32,
IF(AND(RIGHT($A32,1)*1=5,N$1&lt;&gt;2026),$E32,""))))))))</f>
        <v>24080364</v>
      </c>
      <c r="O32" s="233">
        <f t="array" ref="O32">IF(RIGHT($A32,1)*1=0,"",
IF(AND(RIGHT($A32,1)*1=1,OR(O$1=2026,O$1=2027)),$E32/2,
IF(AND(RIGHT($A32,1)*1=2,OR(O$1=2028,O$1=2029,O$1=2030)),$E32*1/20,IF(AND(RIGHT($A32,1)*1=2,OR(O$1=2031,O$1=2032,O$1=2033,O$1=2034,O$1=2035,O$1=2036,O$1=2037)),$E32*1/10,IF(AND(RIGHT($A32,1)*1=2,OR(O$1=2038,O$1=2039,O$1=2040)),$E32*1/20,
IF(AND(RIGHT($A32,1)*1=3,O$1&gt;=INDEX('4. Mengen- und Kostenannahmen'!$L:$L,MATCH($B32,'4. Mengen- und Kostenannahmen'!$B:$B,0)),O$1&lt;=INDEX('4. Mengen- und Kostenannahmen'!$M:$M,MATCH($B32,'4. Mengen- und Kostenannahmen'!$B:$B,0))),$E32*(1/(1+INDEX('4. Mengen- und Kostenannahmen'!$M:$M,MATCH($B32,'4. Mengen- und Kostenannahmen'!$B:$B,0))-INDEX('4. Mengen- und Kostenannahmen'!$L:$L,MATCH($B32,'4. Mengen- und Kostenannahmen'!$B:$B,0)))),
IF(AND(RIGHT($A32,1)*1=4,O$1=INDEX('4. Mengen- und Kostenannahmen'!$H:$H,MATCH($B32,'4. Mengen- und Kostenannahmen'!$B:$B,0))),$E32,
IF(AND(RIGHT($A32,1)*1=5,O$1&lt;&gt;2026),$E32,""))))))))</f>
        <v>24080364</v>
      </c>
      <c r="P32" s="233">
        <f t="array" ref="P32">IF(RIGHT($A32,1)*1=0,"",
IF(AND(RIGHT($A32,1)*1=1,OR(P$1=2026,P$1=2027)),$E32/2,
IF(AND(RIGHT($A32,1)*1=2,OR(P$1=2028,P$1=2029,P$1=2030)),$E32*1/20,IF(AND(RIGHT($A32,1)*1=2,OR(P$1=2031,P$1=2032,P$1=2033,P$1=2034,P$1=2035,P$1=2036,P$1=2037)),$E32*1/10,IF(AND(RIGHT($A32,1)*1=2,OR(P$1=2038,P$1=2039,P$1=2040)),$E32*1/20,
IF(AND(RIGHT($A32,1)*1=3,P$1&gt;=INDEX('4. Mengen- und Kostenannahmen'!$L:$L,MATCH($B32,'4. Mengen- und Kostenannahmen'!$B:$B,0)),P$1&lt;=INDEX('4. Mengen- und Kostenannahmen'!$M:$M,MATCH($B32,'4. Mengen- und Kostenannahmen'!$B:$B,0))),$E32*(1/(1+INDEX('4. Mengen- und Kostenannahmen'!$M:$M,MATCH($B32,'4. Mengen- und Kostenannahmen'!$B:$B,0))-INDEX('4. Mengen- und Kostenannahmen'!$L:$L,MATCH($B32,'4. Mengen- und Kostenannahmen'!$B:$B,0)))),
IF(AND(RIGHT($A32,1)*1=4,P$1=INDEX('4. Mengen- und Kostenannahmen'!$H:$H,MATCH($B32,'4. Mengen- und Kostenannahmen'!$B:$B,0))),$E32,
IF(AND(RIGHT($A32,1)*1=5,P$1&lt;&gt;2026),$E32,""))))))))</f>
        <v>24080364</v>
      </c>
      <c r="Q32" s="233">
        <f t="array" ref="Q32">IF(RIGHT($A32,1)*1=0,"",
IF(AND(RIGHT($A32,1)*1=1,OR(Q$1=2026,Q$1=2027)),$E32/2,
IF(AND(RIGHT($A32,1)*1=2,OR(Q$1=2028,Q$1=2029,Q$1=2030)),$E32*1/20,IF(AND(RIGHT($A32,1)*1=2,OR(Q$1=2031,Q$1=2032,Q$1=2033,Q$1=2034,Q$1=2035,Q$1=2036,Q$1=2037)),$E32*1/10,IF(AND(RIGHT($A32,1)*1=2,OR(Q$1=2038,Q$1=2039,Q$1=2040)),$E32*1/20,
IF(AND(RIGHT($A32,1)*1=3,Q$1&gt;=INDEX('4. Mengen- und Kostenannahmen'!$L:$L,MATCH($B32,'4. Mengen- und Kostenannahmen'!$B:$B,0)),Q$1&lt;=INDEX('4. Mengen- und Kostenannahmen'!$M:$M,MATCH($B32,'4. Mengen- und Kostenannahmen'!$B:$B,0))),$E32*(1/(1+INDEX('4. Mengen- und Kostenannahmen'!$M:$M,MATCH($B32,'4. Mengen- und Kostenannahmen'!$B:$B,0))-INDEX('4. Mengen- und Kostenannahmen'!$L:$L,MATCH($B32,'4. Mengen- und Kostenannahmen'!$B:$B,0)))),
IF(AND(RIGHT($A32,1)*1=4,Q$1=INDEX('4. Mengen- und Kostenannahmen'!$H:$H,MATCH($B32,'4. Mengen- und Kostenannahmen'!$B:$B,0))),$E32,
IF(AND(RIGHT($A32,1)*1=5,Q$1&lt;&gt;2026),$E32,""))))))))</f>
        <v>24080364</v>
      </c>
      <c r="R32" s="233">
        <f t="array" ref="R32">IF(RIGHT($A32,1)*1=0,"",
IF(AND(RIGHT($A32,1)*1=1,OR(R$1=2026,R$1=2027)),$E32/2,
IF(AND(RIGHT($A32,1)*1=2,OR(R$1=2028,R$1=2029,R$1=2030)),$E32*1/20,IF(AND(RIGHT($A32,1)*1=2,OR(R$1=2031,R$1=2032,R$1=2033,R$1=2034,R$1=2035,R$1=2036,R$1=2037)),$E32*1/10,IF(AND(RIGHT($A32,1)*1=2,OR(R$1=2038,R$1=2039,R$1=2040)),$E32*1/20,
IF(AND(RIGHT($A32,1)*1=3,R$1&gt;=INDEX('4. Mengen- und Kostenannahmen'!$L:$L,MATCH($B32,'4. Mengen- und Kostenannahmen'!$B:$B,0)),R$1&lt;=INDEX('4. Mengen- und Kostenannahmen'!$M:$M,MATCH($B32,'4. Mengen- und Kostenannahmen'!$B:$B,0))),$E32*(1/(1+INDEX('4. Mengen- und Kostenannahmen'!$M:$M,MATCH($B32,'4. Mengen- und Kostenannahmen'!$B:$B,0))-INDEX('4. Mengen- und Kostenannahmen'!$L:$L,MATCH($B32,'4. Mengen- und Kostenannahmen'!$B:$B,0)))),
IF(AND(RIGHT($A32,1)*1=4,R$1=INDEX('4. Mengen- und Kostenannahmen'!$H:$H,MATCH($B32,'4. Mengen- und Kostenannahmen'!$B:$B,0))),$E32,
IF(AND(RIGHT($A32,1)*1=5,R$1&lt;&gt;2026),$E32,""))))))))</f>
        <v>12040182</v>
      </c>
      <c r="S32" s="233">
        <f t="array" ref="S32">IF(RIGHT($A32,1)*1=0,"",
IF(AND(RIGHT($A32,1)*1=1,OR(S$1=2026,S$1=2027)),$E32/2,
IF(AND(RIGHT($A32,1)*1=2,OR(S$1=2028,S$1=2029,S$1=2030)),$E32*1/20,IF(AND(RIGHT($A32,1)*1=2,OR(S$1=2031,S$1=2032,S$1=2033,S$1=2034,S$1=2035,S$1=2036,S$1=2037)),$E32*1/10,IF(AND(RIGHT($A32,1)*1=2,OR(S$1=2038,S$1=2039,S$1=2040)),$E32*1/20,
IF(AND(RIGHT($A32,1)*1=3,S$1&gt;=INDEX('4. Mengen- und Kostenannahmen'!$L:$L,MATCH($B32,'4. Mengen- und Kostenannahmen'!$B:$B,0)),S$1&lt;=INDEX('4. Mengen- und Kostenannahmen'!$M:$M,MATCH($B32,'4. Mengen- und Kostenannahmen'!$B:$B,0))),$E32*(1/(1+INDEX('4. Mengen- und Kostenannahmen'!$M:$M,MATCH($B32,'4. Mengen- und Kostenannahmen'!$B:$B,0))-INDEX('4. Mengen- und Kostenannahmen'!$L:$L,MATCH($B32,'4. Mengen- und Kostenannahmen'!$B:$B,0)))),
IF(AND(RIGHT($A32,1)*1=4,S$1=INDEX('4. Mengen- und Kostenannahmen'!$H:$H,MATCH($B32,'4. Mengen- und Kostenannahmen'!$B:$B,0))),$E32,
IF(AND(RIGHT($A32,1)*1=5,S$1&lt;&gt;2026),$E32,""))))))))</f>
        <v>12040182</v>
      </c>
      <c r="T32" s="233">
        <f t="array" ref="T32">IF(RIGHT($A32,1)*1=0,"",
IF(AND(RIGHT($A32,1)*1=1,OR(T$1=2026,T$1=2027)),$E32/2,
IF(AND(RIGHT($A32,1)*1=2,OR(T$1=2028,T$1=2029,T$1=2030)),$E32*1/20,IF(AND(RIGHT($A32,1)*1=2,OR(T$1=2031,T$1=2032,T$1=2033,T$1=2034,T$1=2035,T$1=2036,T$1=2037)),$E32*1/10,IF(AND(RIGHT($A32,1)*1=2,OR(T$1=2038,T$1=2039,T$1=2040)),$E32*1/20,
IF(AND(RIGHT($A32,1)*1=3,T$1&gt;=INDEX('4. Mengen- und Kostenannahmen'!$L:$L,MATCH($B32,'4. Mengen- und Kostenannahmen'!$B:$B,0)),T$1&lt;=INDEX('4. Mengen- und Kostenannahmen'!$M:$M,MATCH($B32,'4. Mengen- und Kostenannahmen'!$B:$B,0))),$E32*(1/(1+INDEX('4. Mengen- und Kostenannahmen'!$M:$M,MATCH($B32,'4. Mengen- und Kostenannahmen'!$B:$B,0))-INDEX('4. Mengen- und Kostenannahmen'!$L:$L,MATCH($B32,'4. Mengen- und Kostenannahmen'!$B:$B,0)))),
IF(AND(RIGHT($A32,1)*1=4,T$1=INDEX('4. Mengen- und Kostenannahmen'!$H:$H,MATCH($B32,'4. Mengen- und Kostenannahmen'!$B:$B,0))),$E32,
IF(AND(RIGHT($A32,1)*1=5,T$1&lt;&gt;2026),$E32,""))))))))</f>
        <v>12040182</v>
      </c>
    </row>
    <row r="33" ht="12.75" customHeight="1">
      <c r="A33" s="230" t="str">
        <f t="array" ref="A33">INDEX('4. Mengen- und Kostenannahmen'!$A:$A,MATCH(B33,'4. Mengen- und Kostenannahmen'!B:B,0))</f>
        <v>32.2</v>
      </c>
      <c r="B33" s="231">
        <f>'4. Mengen- und Kostenannahmen'!B34</f>
        <v>32</v>
      </c>
      <c r="C33" s="231" t="str">
        <f t="array" ref="C33">IF(RIGHT($A33,1)*1&lt;&gt;0,INDEX('4. Mengen- und Kostenannahmen'!D:D,MATCH($B33,'4. Mengen- und Kostenannahmen'!$B:$B,0)),"")</f>
        <v>Hitzeviertel kühlen</v>
      </c>
      <c r="D33" s="231" t="str">
        <f t="array" ref="D33">IF(RIGHT($A33,1)*1&lt;&gt;0,INDEX('4. Mengen- und Kostenannahmen'!E:E,MATCH($B33,'4. Mengen- und Kostenannahmen'!$B:$B,0)),"")</f>
        <v>Hitzeviertel-Bäume pflanzen</v>
      </c>
      <c r="E33" s="232">
        <f t="array" ref="E33">IF(C33&lt;&gt;"",INDEX('4. Mengen- und Kostenannahmen'!X:X,MATCH($B33,'4. Mengen- und Kostenannahmen'!B:B,0))*INDEX('4. Mengen- und Kostenannahmen'!AC:AC,MATCH($B33,'4. Mengen- und Kostenannahmen'!B:B,0)),"")</f>
        <v>39314880</v>
      </c>
      <c r="F33" s="233" t="str">
        <f t="array" ref="F33">IF(RIGHT($A33,1)*1=0,"",
IF(AND(RIGHT($A33,1)*1=1,OR(F$1=2026,F$1=2027)),$E33/2,
IF(AND(RIGHT($A33,1)*1=2,OR(F$1=2028,F$1=2029,F$1=2030)),$E33*1/20,IF(AND(RIGHT($A33,1)*1=2,OR(F$1=2031,F$1=2032,F$1=2033,F$1=2034,F$1=2035,F$1=2036,F$1=2037)),$E33*1/10,IF(AND(RIGHT($A33,1)*1=2,OR(F$1=2038,F$1=2039,F$1=2040)),$E33*1/20,
IF(AND(RIGHT($A33,1)*1=3,F$1&gt;=INDEX('4. Mengen- und Kostenannahmen'!$L:$L,MATCH($B33,'4. Mengen- und Kostenannahmen'!$B:$B,0)),F$1&lt;=INDEX('4. Mengen- und Kostenannahmen'!$M:$M,MATCH($B33,'4. Mengen- und Kostenannahmen'!$B:$B,0))),$E33*(1/(1+INDEX('4. Mengen- und Kostenannahmen'!$M:$M,MATCH($B33,'4. Mengen- und Kostenannahmen'!$B:$B,0))-INDEX('4. Mengen- und Kostenannahmen'!$L:$L,MATCH($B33,'4. Mengen- und Kostenannahmen'!$B:$B,0)))),
IF(AND(RIGHT($A33,1)*1=4,F$1=INDEX('4. Mengen- und Kostenannahmen'!$H:$H,MATCH($B33,'4. Mengen- und Kostenannahmen'!$B:$B,0))),$E33,
IF(AND(RIGHT($A33,1)*1=5,F$1&lt;&gt;2026),$E33,""))))))))</f>
        <v/>
      </c>
      <c r="G33" s="233" t="str">
        <f t="array" ref="G33">IF(RIGHT($A33,1)*1=0,"",
IF(AND(RIGHT($A33,1)*1=1,OR(G$1=2026,G$1=2027)),$E33/2,
IF(AND(RIGHT($A33,1)*1=2,OR(G$1=2028,G$1=2029,G$1=2030)),$E33*1/20,IF(AND(RIGHT($A33,1)*1=2,OR(G$1=2031,G$1=2032,G$1=2033,G$1=2034,G$1=2035,G$1=2036,G$1=2037)),$E33*1/10,IF(AND(RIGHT($A33,1)*1=2,OR(G$1=2038,G$1=2039,G$1=2040)),$E33*1/20,
IF(AND(RIGHT($A33,1)*1=3,G$1&gt;=INDEX('4. Mengen- und Kostenannahmen'!$L:$L,MATCH($B33,'4. Mengen- und Kostenannahmen'!$B:$B,0)),G$1&lt;=INDEX('4. Mengen- und Kostenannahmen'!$M:$M,MATCH($B33,'4. Mengen- und Kostenannahmen'!$B:$B,0))),$E33*(1/(1+INDEX('4. Mengen- und Kostenannahmen'!$M:$M,MATCH($B33,'4. Mengen- und Kostenannahmen'!$B:$B,0))-INDEX('4. Mengen- und Kostenannahmen'!$L:$L,MATCH($B33,'4. Mengen- und Kostenannahmen'!$B:$B,0)))),
IF(AND(RIGHT($A33,1)*1=4,G$1=INDEX('4. Mengen- und Kostenannahmen'!$H:$H,MATCH($B33,'4. Mengen- und Kostenannahmen'!$B:$B,0))),$E33,
IF(AND(RIGHT($A33,1)*1=5,G$1&lt;&gt;2026),$E33,""))))))))</f>
        <v/>
      </c>
      <c r="H33" s="233">
        <f t="array" ref="H33">IF(RIGHT($A33,1)*1=0,"",
IF(AND(RIGHT($A33,1)*1=1,OR(H$1=2026,H$1=2027)),$E33/2,
IF(AND(RIGHT($A33,1)*1=2,OR(H$1=2028,H$1=2029,H$1=2030)),$E33*1/20,IF(AND(RIGHT($A33,1)*1=2,OR(H$1=2031,H$1=2032,H$1=2033,H$1=2034,H$1=2035,H$1=2036,H$1=2037)),$E33*1/10,IF(AND(RIGHT($A33,1)*1=2,OR(H$1=2038,H$1=2039,H$1=2040)),$E33*1/20,
IF(AND(RIGHT($A33,1)*1=3,H$1&gt;=INDEX('4. Mengen- und Kostenannahmen'!$L:$L,MATCH($B33,'4. Mengen- und Kostenannahmen'!$B:$B,0)),H$1&lt;=INDEX('4. Mengen- und Kostenannahmen'!$M:$M,MATCH($B33,'4. Mengen- und Kostenannahmen'!$B:$B,0))),$E33*(1/(1+INDEX('4. Mengen- und Kostenannahmen'!$M:$M,MATCH($B33,'4. Mengen- und Kostenannahmen'!$B:$B,0))-INDEX('4. Mengen- und Kostenannahmen'!$L:$L,MATCH($B33,'4. Mengen- und Kostenannahmen'!$B:$B,0)))),
IF(AND(RIGHT($A33,1)*1=4,H$1=INDEX('4. Mengen- und Kostenannahmen'!$H:$H,MATCH($B33,'4. Mengen- und Kostenannahmen'!$B:$B,0))),$E33,
IF(AND(RIGHT($A33,1)*1=5,H$1&lt;&gt;2026),$E33,""))))))))</f>
        <v>1965744</v>
      </c>
      <c r="I33" s="233">
        <f t="array" ref="I33">IF(RIGHT($A33,1)*1=0,"",
IF(AND(RIGHT($A33,1)*1=1,OR(I$1=2026,I$1=2027)),$E33/2,
IF(AND(RIGHT($A33,1)*1=2,OR(I$1=2028,I$1=2029,I$1=2030)),$E33*1/20,IF(AND(RIGHT($A33,1)*1=2,OR(I$1=2031,I$1=2032,I$1=2033,I$1=2034,I$1=2035,I$1=2036,I$1=2037)),$E33*1/10,IF(AND(RIGHT($A33,1)*1=2,OR(I$1=2038,I$1=2039,I$1=2040)),$E33*1/20,
IF(AND(RIGHT($A33,1)*1=3,I$1&gt;=INDEX('4. Mengen- und Kostenannahmen'!$L:$L,MATCH($B33,'4. Mengen- und Kostenannahmen'!$B:$B,0)),I$1&lt;=INDEX('4. Mengen- und Kostenannahmen'!$M:$M,MATCH($B33,'4. Mengen- und Kostenannahmen'!$B:$B,0))),$E33*(1/(1+INDEX('4. Mengen- und Kostenannahmen'!$M:$M,MATCH($B33,'4. Mengen- und Kostenannahmen'!$B:$B,0))-INDEX('4. Mengen- und Kostenannahmen'!$L:$L,MATCH($B33,'4. Mengen- und Kostenannahmen'!$B:$B,0)))),
IF(AND(RIGHT($A33,1)*1=4,I$1=INDEX('4. Mengen- und Kostenannahmen'!$H:$H,MATCH($B33,'4. Mengen- und Kostenannahmen'!$B:$B,0))),$E33,
IF(AND(RIGHT($A33,1)*1=5,I$1&lt;&gt;2026),$E33,""))))))))</f>
        <v>1965744</v>
      </c>
      <c r="J33" s="233">
        <f t="array" ref="J33">IF(RIGHT($A33,1)*1=0,"",
IF(AND(RIGHT($A33,1)*1=1,OR(J$1=2026,J$1=2027)),$E33/2,
IF(AND(RIGHT($A33,1)*1=2,OR(J$1=2028,J$1=2029,J$1=2030)),$E33*1/20,IF(AND(RIGHT($A33,1)*1=2,OR(J$1=2031,J$1=2032,J$1=2033,J$1=2034,J$1=2035,J$1=2036,J$1=2037)),$E33*1/10,IF(AND(RIGHT($A33,1)*1=2,OR(J$1=2038,J$1=2039,J$1=2040)),$E33*1/20,
IF(AND(RIGHT($A33,1)*1=3,J$1&gt;=INDEX('4. Mengen- und Kostenannahmen'!$L:$L,MATCH($B33,'4. Mengen- und Kostenannahmen'!$B:$B,0)),J$1&lt;=INDEX('4. Mengen- und Kostenannahmen'!$M:$M,MATCH($B33,'4. Mengen- und Kostenannahmen'!$B:$B,0))),$E33*(1/(1+INDEX('4. Mengen- und Kostenannahmen'!$M:$M,MATCH($B33,'4. Mengen- und Kostenannahmen'!$B:$B,0))-INDEX('4. Mengen- und Kostenannahmen'!$L:$L,MATCH($B33,'4. Mengen- und Kostenannahmen'!$B:$B,0)))),
IF(AND(RIGHT($A33,1)*1=4,J$1=INDEX('4. Mengen- und Kostenannahmen'!$H:$H,MATCH($B33,'4. Mengen- und Kostenannahmen'!$B:$B,0))),$E33,
IF(AND(RIGHT($A33,1)*1=5,J$1&lt;&gt;2026),$E33,""))))))))</f>
        <v>1965744</v>
      </c>
      <c r="K33" s="233">
        <f t="array" ref="K33">IF(RIGHT($A33,1)*1=0,"",
IF(AND(RIGHT($A33,1)*1=1,OR(K$1=2026,K$1=2027)),$E33/2,
IF(AND(RIGHT($A33,1)*1=2,OR(K$1=2028,K$1=2029,K$1=2030)),$E33*1/20,IF(AND(RIGHT($A33,1)*1=2,OR(K$1=2031,K$1=2032,K$1=2033,K$1=2034,K$1=2035,K$1=2036,K$1=2037)),$E33*1/10,IF(AND(RIGHT($A33,1)*1=2,OR(K$1=2038,K$1=2039,K$1=2040)),$E33*1/20,
IF(AND(RIGHT($A33,1)*1=3,K$1&gt;=INDEX('4. Mengen- und Kostenannahmen'!$L:$L,MATCH($B33,'4. Mengen- und Kostenannahmen'!$B:$B,0)),K$1&lt;=INDEX('4. Mengen- und Kostenannahmen'!$M:$M,MATCH($B33,'4. Mengen- und Kostenannahmen'!$B:$B,0))),$E33*(1/(1+INDEX('4. Mengen- und Kostenannahmen'!$M:$M,MATCH($B33,'4. Mengen- und Kostenannahmen'!$B:$B,0))-INDEX('4. Mengen- und Kostenannahmen'!$L:$L,MATCH($B33,'4. Mengen- und Kostenannahmen'!$B:$B,0)))),
IF(AND(RIGHT($A33,1)*1=4,K$1=INDEX('4. Mengen- und Kostenannahmen'!$H:$H,MATCH($B33,'4. Mengen- und Kostenannahmen'!$B:$B,0))),$E33,
IF(AND(RIGHT($A33,1)*1=5,K$1&lt;&gt;2026),$E33,""))))))))</f>
        <v>3931488</v>
      </c>
      <c r="L33" s="233">
        <f t="array" ref="L33">IF(RIGHT($A33,1)*1=0,"",
IF(AND(RIGHT($A33,1)*1=1,OR(L$1=2026,L$1=2027)),$E33/2,
IF(AND(RIGHT($A33,1)*1=2,OR(L$1=2028,L$1=2029,L$1=2030)),$E33*1/20,IF(AND(RIGHT($A33,1)*1=2,OR(L$1=2031,L$1=2032,L$1=2033,L$1=2034,L$1=2035,L$1=2036,L$1=2037)),$E33*1/10,IF(AND(RIGHT($A33,1)*1=2,OR(L$1=2038,L$1=2039,L$1=2040)),$E33*1/20,
IF(AND(RIGHT($A33,1)*1=3,L$1&gt;=INDEX('4. Mengen- und Kostenannahmen'!$L:$L,MATCH($B33,'4. Mengen- und Kostenannahmen'!$B:$B,0)),L$1&lt;=INDEX('4. Mengen- und Kostenannahmen'!$M:$M,MATCH($B33,'4. Mengen- und Kostenannahmen'!$B:$B,0))),$E33*(1/(1+INDEX('4. Mengen- und Kostenannahmen'!$M:$M,MATCH($B33,'4. Mengen- und Kostenannahmen'!$B:$B,0))-INDEX('4. Mengen- und Kostenannahmen'!$L:$L,MATCH($B33,'4. Mengen- und Kostenannahmen'!$B:$B,0)))),
IF(AND(RIGHT($A33,1)*1=4,L$1=INDEX('4. Mengen- und Kostenannahmen'!$H:$H,MATCH($B33,'4. Mengen- und Kostenannahmen'!$B:$B,0))),$E33,
IF(AND(RIGHT($A33,1)*1=5,L$1&lt;&gt;2026),$E33,""))))))))</f>
        <v>3931488</v>
      </c>
      <c r="M33" s="233">
        <f t="array" ref="M33">IF(RIGHT($A33,1)*1=0,"",
IF(AND(RIGHT($A33,1)*1=1,OR(M$1=2026,M$1=2027)),$E33/2,
IF(AND(RIGHT($A33,1)*1=2,OR(M$1=2028,M$1=2029,M$1=2030)),$E33*1/20,IF(AND(RIGHT($A33,1)*1=2,OR(M$1=2031,M$1=2032,M$1=2033,M$1=2034,M$1=2035,M$1=2036,M$1=2037)),$E33*1/10,IF(AND(RIGHT($A33,1)*1=2,OR(M$1=2038,M$1=2039,M$1=2040)),$E33*1/20,
IF(AND(RIGHT($A33,1)*1=3,M$1&gt;=INDEX('4. Mengen- und Kostenannahmen'!$L:$L,MATCH($B33,'4. Mengen- und Kostenannahmen'!$B:$B,0)),M$1&lt;=INDEX('4. Mengen- und Kostenannahmen'!$M:$M,MATCH($B33,'4. Mengen- und Kostenannahmen'!$B:$B,0))),$E33*(1/(1+INDEX('4. Mengen- und Kostenannahmen'!$M:$M,MATCH($B33,'4. Mengen- und Kostenannahmen'!$B:$B,0))-INDEX('4. Mengen- und Kostenannahmen'!$L:$L,MATCH($B33,'4. Mengen- und Kostenannahmen'!$B:$B,0)))),
IF(AND(RIGHT($A33,1)*1=4,M$1=INDEX('4. Mengen- und Kostenannahmen'!$H:$H,MATCH($B33,'4. Mengen- und Kostenannahmen'!$B:$B,0))),$E33,
IF(AND(RIGHT($A33,1)*1=5,M$1&lt;&gt;2026),$E33,""))))))))</f>
        <v>3931488</v>
      </c>
      <c r="N33" s="233">
        <f t="array" ref="N33">IF(RIGHT($A33,1)*1=0,"",
IF(AND(RIGHT($A33,1)*1=1,OR(N$1=2026,N$1=2027)),$E33/2,
IF(AND(RIGHT($A33,1)*1=2,OR(N$1=2028,N$1=2029,N$1=2030)),$E33*1/20,IF(AND(RIGHT($A33,1)*1=2,OR(N$1=2031,N$1=2032,N$1=2033,N$1=2034,N$1=2035,N$1=2036,N$1=2037)),$E33*1/10,IF(AND(RIGHT($A33,1)*1=2,OR(N$1=2038,N$1=2039,N$1=2040)),$E33*1/20,
IF(AND(RIGHT($A33,1)*1=3,N$1&gt;=INDEX('4. Mengen- und Kostenannahmen'!$L:$L,MATCH($B33,'4. Mengen- und Kostenannahmen'!$B:$B,0)),N$1&lt;=INDEX('4. Mengen- und Kostenannahmen'!$M:$M,MATCH($B33,'4. Mengen- und Kostenannahmen'!$B:$B,0))),$E33*(1/(1+INDEX('4. Mengen- und Kostenannahmen'!$M:$M,MATCH($B33,'4. Mengen- und Kostenannahmen'!$B:$B,0))-INDEX('4. Mengen- und Kostenannahmen'!$L:$L,MATCH($B33,'4. Mengen- und Kostenannahmen'!$B:$B,0)))),
IF(AND(RIGHT($A33,1)*1=4,N$1=INDEX('4. Mengen- und Kostenannahmen'!$H:$H,MATCH($B33,'4. Mengen- und Kostenannahmen'!$B:$B,0))),$E33,
IF(AND(RIGHT($A33,1)*1=5,N$1&lt;&gt;2026),$E33,""))))))))</f>
        <v>3931488</v>
      </c>
      <c r="O33" s="233">
        <f t="array" ref="O33">IF(RIGHT($A33,1)*1=0,"",
IF(AND(RIGHT($A33,1)*1=1,OR(O$1=2026,O$1=2027)),$E33/2,
IF(AND(RIGHT($A33,1)*1=2,OR(O$1=2028,O$1=2029,O$1=2030)),$E33*1/20,IF(AND(RIGHT($A33,1)*1=2,OR(O$1=2031,O$1=2032,O$1=2033,O$1=2034,O$1=2035,O$1=2036,O$1=2037)),$E33*1/10,IF(AND(RIGHT($A33,1)*1=2,OR(O$1=2038,O$1=2039,O$1=2040)),$E33*1/20,
IF(AND(RIGHT($A33,1)*1=3,O$1&gt;=INDEX('4. Mengen- und Kostenannahmen'!$L:$L,MATCH($B33,'4. Mengen- und Kostenannahmen'!$B:$B,0)),O$1&lt;=INDEX('4. Mengen- und Kostenannahmen'!$M:$M,MATCH($B33,'4. Mengen- und Kostenannahmen'!$B:$B,0))),$E33*(1/(1+INDEX('4. Mengen- und Kostenannahmen'!$M:$M,MATCH($B33,'4. Mengen- und Kostenannahmen'!$B:$B,0))-INDEX('4. Mengen- und Kostenannahmen'!$L:$L,MATCH($B33,'4. Mengen- und Kostenannahmen'!$B:$B,0)))),
IF(AND(RIGHT($A33,1)*1=4,O$1=INDEX('4. Mengen- und Kostenannahmen'!$H:$H,MATCH($B33,'4. Mengen- und Kostenannahmen'!$B:$B,0))),$E33,
IF(AND(RIGHT($A33,1)*1=5,O$1&lt;&gt;2026),$E33,""))))))))</f>
        <v>3931488</v>
      </c>
      <c r="P33" s="233">
        <f t="array" ref="P33">IF(RIGHT($A33,1)*1=0,"",
IF(AND(RIGHT($A33,1)*1=1,OR(P$1=2026,P$1=2027)),$E33/2,
IF(AND(RIGHT($A33,1)*1=2,OR(P$1=2028,P$1=2029,P$1=2030)),$E33*1/20,IF(AND(RIGHT($A33,1)*1=2,OR(P$1=2031,P$1=2032,P$1=2033,P$1=2034,P$1=2035,P$1=2036,P$1=2037)),$E33*1/10,IF(AND(RIGHT($A33,1)*1=2,OR(P$1=2038,P$1=2039,P$1=2040)),$E33*1/20,
IF(AND(RIGHT($A33,1)*1=3,P$1&gt;=INDEX('4. Mengen- und Kostenannahmen'!$L:$L,MATCH($B33,'4. Mengen- und Kostenannahmen'!$B:$B,0)),P$1&lt;=INDEX('4. Mengen- und Kostenannahmen'!$M:$M,MATCH($B33,'4. Mengen- und Kostenannahmen'!$B:$B,0))),$E33*(1/(1+INDEX('4. Mengen- und Kostenannahmen'!$M:$M,MATCH($B33,'4. Mengen- und Kostenannahmen'!$B:$B,0))-INDEX('4. Mengen- und Kostenannahmen'!$L:$L,MATCH($B33,'4. Mengen- und Kostenannahmen'!$B:$B,0)))),
IF(AND(RIGHT($A33,1)*1=4,P$1=INDEX('4. Mengen- und Kostenannahmen'!$H:$H,MATCH($B33,'4. Mengen- und Kostenannahmen'!$B:$B,0))),$E33,
IF(AND(RIGHT($A33,1)*1=5,P$1&lt;&gt;2026),$E33,""))))))))</f>
        <v>3931488</v>
      </c>
      <c r="Q33" s="233">
        <f t="array" ref="Q33">IF(RIGHT($A33,1)*1=0,"",
IF(AND(RIGHT($A33,1)*1=1,OR(Q$1=2026,Q$1=2027)),$E33/2,
IF(AND(RIGHT($A33,1)*1=2,OR(Q$1=2028,Q$1=2029,Q$1=2030)),$E33*1/20,IF(AND(RIGHT($A33,1)*1=2,OR(Q$1=2031,Q$1=2032,Q$1=2033,Q$1=2034,Q$1=2035,Q$1=2036,Q$1=2037)),$E33*1/10,IF(AND(RIGHT($A33,1)*1=2,OR(Q$1=2038,Q$1=2039,Q$1=2040)),$E33*1/20,
IF(AND(RIGHT($A33,1)*1=3,Q$1&gt;=INDEX('4. Mengen- und Kostenannahmen'!$L:$L,MATCH($B33,'4. Mengen- und Kostenannahmen'!$B:$B,0)),Q$1&lt;=INDEX('4. Mengen- und Kostenannahmen'!$M:$M,MATCH($B33,'4. Mengen- und Kostenannahmen'!$B:$B,0))),$E33*(1/(1+INDEX('4. Mengen- und Kostenannahmen'!$M:$M,MATCH($B33,'4. Mengen- und Kostenannahmen'!$B:$B,0))-INDEX('4. Mengen- und Kostenannahmen'!$L:$L,MATCH($B33,'4. Mengen- und Kostenannahmen'!$B:$B,0)))),
IF(AND(RIGHT($A33,1)*1=4,Q$1=INDEX('4. Mengen- und Kostenannahmen'!$H:$H,MATCH($B33,'4. Mengen- und Kostenannahmen'!$B:$B,0))),$E33,
IF(AND(RIGHT($A33,1)*1=5,Q$1&lt;&gt;2026),$E33,""))))))))</f>
        <v>3931488</v>
      </c>
      <c r="R33" s="233">
        <f t="array" ref="R33">IF(RIGHT($A33,1)*1=0,"",
IF(AND(RIGHT($A33,1)*1=1,OR(R$1=2026,R$1=2027)),$E33/2,
IF(AND(RIGHT($A33,1)*1=2,OR(R$1=2028,R$1=2029,R$1=2030)),$E33*1/20,IF(AND(RIGHT($A33,1)*1=2,OR(R$1=2031,R$1=2032,R$1=2033,R$1=2034,R$1=2035,R$1=2036,R$1=2037)),$E33*1/10,IF(AND(RIGHT($A33,1)*1=2,OR(R$1=2038,R$1=2039,R$1=2040)),$E33*1/20,
IF(AND(RIGHT($A33,1)*1=3,R$1&gt;=INDEX('4. Mengen- und Kostenannahmen'!$L:$L,MATCH($B33,'4. Mengen- und Kostenannahmen'!$B:$B,0)),R$1&lt;=INDEX('4. Mengen- und Kostenannahmen'!$M:$M,MATCH($B33,'4. Mengen- und Kostenannahmen'!$B:$B,0))),$E33*(1/(1+INDEX('4. Mengen- und Kostenannahmen'!$M:$M,MATCH($B33,'4. Mengen- und Kostenannahmen'!$B:$B,0))-INDEX('4. Mengen- und Kostenannahmen'!$L:$L,MATCH($B33,'4. Mengen- und Kostenannahmen'!$B:$B,0)))),
IF(AND(RIGHT($A33,1)*1=4,R$1=INDEX('4. Mengen- und Kostenannahmen'!$H:$H,MATCH($B33,'4. Mengen- und Kostenannahmen'!$B:$B,0))),$E33,
IF(AND(RIGHT($A33,1)*1=5,R$1&lt;&gt;2026),$E33,""))))))))</f>
        <v>1965744</v>
      </c>
      <c r="S33" s="233">
        <f t="array" ref="S33">IF(RIGHT($A33,1)*1=0,"",
IF(AND(RIGHT($A33,1)*1=1,OR(S$1=2026,S$1=2027)),$E33/2,
IF(AND(RIGHT($A33,1)*1=2,OR(S$1=2028,S$1=2029,S$1=2030)),$E33*1/20,IF(AND(RIGHT($A33,1)*1=2,OR(S$1=2031,S$1=2032,S$1=2033,S$1=2034,S$1=2035,S$1=2036,S$1=2037)),$E33*1/10,IF(AND(RIGHT($A33,1)*1=2,OR(S$1=2038,S$1=2039,S$1=2040)),$E33*1/20,
IF(AND(RIGHT($A33,1)*1=3,S$1&gt;=INDEX('4. Mengen- und Kostenannahmen'!$L:$L,MATCH($B33,'4. Mengen- und Kostenannahmen'!$B:$B,0)),S$1&lt;=INDEX('4. Mengen- und Kostenannahmen'!$M:$M,MATCH($B33,'4. Mengen- und Kostenannahmen'!$B:$B,0))),$E33*(1/(1+INDEX('4. Mengen- und Kostenannahmen'!$M:$M,MATCH($B33,'4. Mengen- und Kostenannahmen'!$B:$B,0))-INDEX('4. Mengen- und Kostenannahmen'!$L:$L,MATCH($B33,'4. Mengen- und Kostenannahmen'!$B:$B,0)))),
IF(AND(RIGHT($A33,1)*1=4,S$1=INDEX('4. Mengen- und Kostenannahmen'!$H:$H,MATCH($B33,'4. Mengen- und Kostenannahmen'!$B:$B,0))),$E33,
IF(AND(RIGHT($A33,1)*1=5,S$1&lt;&gt;2026),$E33,""))))))))</f>
        <v>1965744</v>
      </c>
      <c r="T33" s="233">
        <f t="array" ref="T33">IF(RIGHT($A33,1)*1=0,"",
IF(AND(RIGHT($A33,1)*1=1,OR(T$1=2026,T$1=2027)),$E33/2,
IF(AND(RIGHT($A33,1)*1=2,OR(T$1=2028,T$1=2029,T$1=2030)),$E33*1/20,IF(AND(RIGHT($A33,1)*1=2,OR(T$1=2031,T$1=2032,T$1=2033,T$1=2034,T$1=2035,T$1=2036,T$1=2037)),$E33*1/10,IF(AND(RIGHT($A33,1)*1=2,OR(T$1=2038,T$1=2039,T$1=2040)),$E33*1/20,
IF(AND(RIGHT($A33,1)*1=3,T$1&gt;=INDEX('4. Mengen- und Kostenannahmen'!$L:$L,MATCH($B33,'4. Mengen- und Kostenannahmen'!$B:$B,0)),T$1&lt;=INDEX('4. Mengen- und Kostenannahmen'!$M:$M,MATCH($B33,'4. Mengen- und Kostenannahmen'!$B:$B,0))),$E33*(1/(1+INDEX('4. Mengen- und Kostenannahmen'!$M:$M,MATCH($B33,'4. Mengen- und Kostenannahmen'!$B:$B,0))-INDEX('4. Mengen- und Kostenannahmen'!$L:$L,MATCH($B33,'4. Mengen- und Kostenannahmen'!$B:$B,0)))),
IF(AND(RIGHT($A33,1)*1=4,T$1=INDEX('4. Mengen- und Kostenannahmen'!$H:$H,MATCH($B33,'4. Mengen- und Kostenannahmen'!$B:$B,0))),$E33,
IF(AND(RIGHT($A33,1)*1=5,T$1&lt;&gt;2026),$E33,""))))))))</f>
        <v>1965744</v>
      </c>
    </row>
    <row r="34" ht="12.75" customHeight="1">
      <c r="A34" s="230" t="str">
        <f t="array" ref="A34">INDEX('4. Mengen- und Kostenannahmen'!$A:$A,MATCH(B34,'4. Mengen- und Kostenannahmen'!B:B,0))</f>
        <v>33.2</v>
      </c>
      <c r="B34" s="231">
        <f>'4. Mengen- und Kostenannahmen'!B35</f>
        <v>33</v>
      </c>
      <c r="C34" s="231" t="str">
        <f t="array" ref="C34">IF(RIGHT($A34,1)*1&lt;&gt;0,INDEX('4. Mengen- und Kostenannahmen'!D:D,MATCH($B34,'4. Mengen- und Kostenannahmen'!$B:$B,0)),"")</f>
        <v>Hitzeviertel kühlen</v>
      </c>
      <c r="D34" s="231" t="str">
        <f t="array" ref="D34">IF(RIGHT($A34,1)*1&lt;&gt;0,INDEX('4. Mengen- und Kostenannahmen'!E:E,MATCH($B34,'4. Mengen- und Kostenannahmen'!$B:$B,0)),"")</f>
        <v>Hitzeviertel-Bäume pflanzen</v>
      </c>
      <c r="E34" s="232">
        <f t="array" ref="E34">IF(C34&lt;&gt;"",INDEX('4. Mengen- und Kostenannahmen'!X:X,MATCH($B34,'4. Mengen- und Kostenannahmen'!B:B,0))*INDEX('4. Mengen- und Kostenannahmen'!AC:AC,MATCH($B34,'4. Mengen- und Kostenannahmen'!B:B,0)),"")</f>
        <v>271600296</v>
      </c>
      <c r="F34" s="233" t="str">
        <f t="array" ref="F34">IF(RIGHT($A34,1)*1=0,"",
IF(AND(RIGHT($A34,1)*1=1,OR(F$1=2026,F$1=2027)),$E34/2,
IF(AND(RIGHT($A34,1)*1=2,OR(F$1=2028,F$1=2029,F$1=2030)),$E34*1/20,IF(AND(RIGHT($A34,1)*1=2,OR(F$1=2031,F$1=2032,F$1=2033,F$1=2034,F$1=2035,F$1=2036,F$1=2037)),$E34*1/10,IF(AND(RIGHT($A34,1)*1=2,OR(F$1=2038,F$1=2039,F$1=2040)),$E34*1/20,
IF(AND(RIGHT($A34,1)*1=3,F$1&gt;=INDEX('4. Mengen- und Kostenannahmen'!$L:$L,MATCH($B34,'4. Mengen- und Kostenannahmen'!$B:$B,0)),F$1&lt;=INDEX('4. Mengen- und Kostenannahmen'!$M:$M,MATCH($B34,'4. Mengen- und Kostenannahmen'!$B:$B,0))),$E34*(1/(1+INDEX('4. Mengen- und Kostenannahmen'!$M:$M,MATCH($B34,'4. Mengen- und Kostenannahmen'!$B:$B,0))-INDEX('4. Mengen- und Kostenannahmen'!$L:$L,MATCH($B34,'4. Mengen- und Kostenannahmen'!$B:$B,0)))),
IF(AND(RIGHT($A34,1)*1=4,F$1=INDEX('4. Mengen- und Kostenannahmen'!$H:$H,MATCH($B34,'4. Mengen- und Kostenannahmen'!$B:$B,0))),$E34,
IF(AND(RIGHT($A34,1)*1=5,F$1&lt;&gt;2026),$E34,""))))))))</f>
        <v/>
      </c>
      <c r="G34" s="233" t="str">
        <f t="array" ref="G34">IF(RIGHT($A34,1)*1=0,"",
IF(AND(RIGHT($A34,1)*1=1,OR(G$1=2026,G$1=2027)),$E34/2,
IF(AND(RIGHT($A34,1)*1=2,OR(G$1=2028,G$1=2029,G$1=2030)),$E34*1/20,IF(AND(RIGHT($A34,1)*1=2,OR(G$1=2031,G$1=2032,G$1=2033,G$1=2034,G$1=2035,G$1=2036,G$1=2037)),$E34*1/10,IF(AND(RIGHT($A34,1)*1=2,OR(G$1=2038,G$1=2039,G$1=2040)),$E34*1/20,
IF(AND(RIGHT($A34,1)*1=3,G$1&gt;=INDEX('4. Mengen- und Kostenannahmen'!$L:$L,MATCH($B34,'4. Mengen- und Kostenannahmen'!$B:$B,0)),G$1&lt;=INDEX('4. Mengen- und Kostenannahmen'!$M:$M,MATCH($B34,'4. Mengen- und Kostenannahmen'!$B:$B,0))),$E34*(1/(1+INDEX('4. Mengen- und Kostenannahmen'!$M:$M,MATCH($B34,'4. Mengen- und Kostenannahmen'!$B:$B,0))-INDEX('4. Mengen- und Kostenannahmen'!$L:$L,MATCH($B34,'4. Mengen- und Kostenannahmen'!$B:$B,0)))),
IF(AND(RIGHT($A34,1)*1=4,G$1=INDEX('4. Mengen- und Kostenannahmen'!$H:$H,MATCH($B34,'4. Mengen- und Kostenannahmen'!$B:$B,0))),$E34,
IF(AND(RIGHT($A34,1)*1=5,G$1&lt;&gt;2026),$E34,""))))))))</f>
        <v/>
      </c>
      <c r="H34" s="233">
        <f t="array" ref="H34">IF(RIGHT($A34,1)*1=0,"",
IF(AND(RIGHT($A34,1)*1=1,OR(H$1=2026,H$1=2027)),$E34/2,
IF(AND(RIGHT($A34,1)*1=2,OR(H$1=2028,H$1=2029,H$1=2030)),$E34*1/20,IF(AND(RIGHT($A34,1)*1=2,OR(H$1=2031,H$1=2032,H$1=2033,H$1=2034,H$1=2035,H$1=2036,H$1=2037)),$E34*1/10,IF(AND(RIGHT($A34,1)*1=2,OR(H$1=2038,H$1=2039,H$1=2040)),$E34*1/20,
IF(AND(RIGHT($A34,1)*1=3,H$1&gt;=INDEX('4. Mengen- und Kostenannahmen'!$L:$L,MATCH($B34,'4. Mengen- und Kostenannahmen'!$B:$B,0)),H$1&lt;=INDEX('4. Mengen- und Kostenannahmen'!$M:$M,MATCH($B34,'4. Mengen- und Kostenannahmen'!$B:$B,0))),$E34*(1/(1+INDEX('4. Mengen- und Kostenannahmen'!$M:$M,MATCH($B34,'4. Mengen- und Kostenannahmen'!$B:$B,0))-INDEX('4. Mengen- und Kostenannahmen'!$L:$L,MATCH($B34,'4. Mengen- und Kostenannahmen'!$B:$B,0)))),
IF(AND(RIGHT($A34,1)*1=4,H$1=INDEX('4. Mengen- und Kostenannahmen'!$H:$H,MATCH($B34,'4. Mengen- und Kostenannahmen'!$B:$B,0))),$E34,
IF(AND(RIGHT($A34,1)*1=5,H$1&lt;&gt;2026),$E34,""))))))))</f>
        <v>13580014.8</v>
      </c>
      <c r="I34" s="233">
        <f t="array" ref="I34">IF(RIGHT($A34,1)*1=0,"",
IF(AND(RIGHT($A34,1)*1=1,OR(I$1=2026,I$1=2027)),$E34/2,
IF(AND(RIGHT($A34,1)*1=2,OR(I$1=2028,I$1=2029,I$1=2030)),$E34*1/20,IF(AND(RIGHT($A34,1)*1=2,OR(I$1=2031,I$1=2032,I$1=2033,I$1=2034,I$1=2035,I$1=2036,I$1=2037)),$E34*1/10,IF(AND(RIGHT($A34,1)*1=2,OR(I$1=2038,I$1=2039,I$1=2040)),$E34*1/20,
IF(AND(RIGHT($A34,1)*1=3,I$1&gt;=INDEX('4. Mengen- und Kostenannahmen'!$L:$L,MATCH($B34,'4. Mengen- und Kostenannahmen'!$B:$B,0)),I$1&lt;=INDEX('4. Mengen- und Kostenannahmen'!$M:$M,MATCH($B34,'4. Mengen- und Kostenannahmen'!$B:$B,0))),$E34*(1/(1+INDEX('4. Mengen- und Kostenannahmen'!$M:$M,MATCH($B34,'4. Mengen- und Kostenannahmen'!$B:$B,0))-INDEX('4. Mengen- und Kostenannahmen'!$L:$L,MATCH($B34,'4. Mengen- und Kostenannahmen'!$B:$B,0)))),
IF(AND(RIGHT($A34,1)*1=4,I$1=INDEX('4. Mengen- und Kostenannahmen'!$H:$H,MATCH($B34,'4. Mengen- und Kostenannahmen'!$B:$B,0))),$E34,
IF(AND(RIGHT($A34,1)*1=5,I$1&lt;&gt;2026),$E34,""))))))))</f>
        <v>13580014.8</v>
      </c>
      <c r="J34" s="233">
        <f t="array" ref="J34">IF(RIGHT($A34,1)*1=0,"",
IF(AND(RIGHT($A34,1)*1=1,OR(J$1=2026,J$1=2027)),$E34/2,
IF(AND(RIGHT($A34,1)*1=2,OR(J$1=2028,J$1=2029,J$1=2030)),$E34*1/20,IF(AND(RIGHT($A34,1)*1=2,OR(J$1=2031,J$1=2032,J$1=2033,J$1=2034,J$1=2035,J$1=2036,J$1=2037)),$E34*1/10,IF(AND(RIGHT($A34,1)*1=2,OR(J$1=2038,J$1=2039,J$1=2040)),$E34*1/20,
IF(AND(RIGHT($A34,1)*1=3,J$1&gt;=INDEX('4. Mengen- und Kostenannahmen'!$L:$L,MATCH($B34,'4. Mengen- und Kostenannahmen'!$B:$B,0)),J$1&lt;=INDEX('4. Mengen- und Kostenannahmen'!$M:$M,MATCH($B34,'4. Mengen- und Kostenannahmen'!$B:$B,0))),$E34*(1/(1+INDEX('4. Mengen- und Kostenannahmen'!$M:$M,MATCH($B34,'4. Mengen- und Kostenannahmen'!$B:$B,0))-INDEX('4. Mengen- und Kostenannahmen'!$L:$L,MATCH($B34,'4. Mengen- und Kostenannahmen'!$B:$B,0)))),
IF(AND(RIGHT($A34,1)*1=4,J$1=INDEX('4. Mengen- und Kostenannahmen'!$H:$H,MATCH($B34,'4. Mengen- und Kostenannahmen'!$B:$B,0))),$E34,
IF(AND(RIGHT($A34,1)*1=5,J$1&lt;&gt;2026),$E34,""))))))))</f>
        <v>13580014.8</v>
      </c>
      <c r="K34" s="233">
        <f t="array" ref="K34">IF(RIGHT($A34,1)*1=0,"",
IF(AND(RIGHT($A34,1)*1=1,OR(K$1=2026,K$1=2027)),$E34/2,
IF(AND(RIGHT($A34,1)*1=2,OR(K$1=2028,K$1=2029,K$1=2030)),$E34*1/20,IF(AND(RIGHT($A34,1)*1=2,OR(K$1=2031,K$1=2032,K$1=2033,K$1=2034,K$1=2035,K$1=2036,K$1=2037)),$E34*1/10,IF(AND(RIGHT($A34,1)*1=2,OR(K$1=2038,K$1=2039,K$1=2040)),$E34*1/20,
IF(AND(RIGHT($A34,1)*1=3,K$1&gt;=INDEX('4. Mengen- und Kostenannahmen'!$L:$L,MATCH($B34,'4. Mengen- und Kostenannahmen'!$B:$B,0)),K$1&lt;=INDEX('4. Mengen- und Kostenannahmen'!$M:$M,MATCH($B34,'4. Mengen- und Kostenannahmen'!$B:$B,0))),$E34*(1/(1+INDEX('4. Mengen- und Kostenannahmen'!$M:$M,MATCH($B34,'4. Mengen- und Kostenannahmen'!$B:$B,0))-INDEX('4. Mengen- und Kostenannahmen'!$L:$L,MATCH($B34,'4. Mengen- und Kostenannahmen'!$B:$B,0)))),
IF(AND(RIGHT($A34,1)*1=4,K$1=INDEX('4. Mengen- und Kostenannahmen'!$H:$H,MATCH($B34,'4. Mengen- und Kostenannahmen'!$B:$B,0))),$E34,
IF(AND(RIGHT($A34,1)*1=5,K$1&lt;&gt;2026),$E34,""))))))))</f>
        <v>27160029.6</v>
      </c>
      <c r="L34" s="233">
        <f t="array" ref="L34">IF(RIGHT($A34,1)*1=0,"",
IF(AND(RIGHT($A34,1)*1=1,OR(L$1=2026,L$1=2027)),$E34/2,
IF(AND(RIGHT($A34,1)*1=2,OR(L$1=2028,L$1=2029,L$1=2030)),$E34*1/20,IF(AND(RIGHT($A34,1)*1=2,OR(L$1=2031,L$1=2032,L$1=2033,L$1=2034,L$1=2035,L$1=2036,L$1=2037)),$E34*1/10,IF(AND(RIGHT($A34,1)*1=2,OR(L$1=2038,L$1=2039,L$1=2040)),$E34*1/20,
IF(AND(RIGHT($A34,1)*1=3,L$1&gt;=INDEX('4. Mengen- und Kostenannahmen'!$L:$L,MATCH($B34,'4. Mengen- und Kostenannahmen'!$B:$B,0)),L$1&lt;=INDEX('4. Mengen- und Kostenannahmen'!$M:$M,MATCH($B34,'4. Mengen- und Kostenannahmen'!$B:$B,0))),$E34*(1/(1+INDEX('4. Mengen- und Kostenannahmen'!$M:$M,MATCH($B34,'4. Mengen- und Kostenannahmen'!$B:$B,0))-INDEX('4. Mengen- und Kostenannahmen'!$L:$L,MATCH($B34,'4. Mengen- und Kostenannahmen'!$B:$B,0)))),
IF(AND(RIGHT($A34,1)*1=4,L$1=INDEX('4. Mengen- und Kostenannahmen'!$H:$H,MATCH($B34,'4. Mengen- und Kostenannahmen'!$B:$B,0))),$E34,
IF(AND(RIGHT($A34,1)*1=5,L$1&lt;&gt;2026),$E34,""))))))))</f>
        <v>27160029.6</v>
      </c>
      <c r="M34" s="233">
        <f t="array" ref="M34">IF(RIGHT($A34,1)*1=0,"",
IF(AND(RIGHT($A34,1)*1=1,OR(M$1=2026,M$1=2027)),$E34/2,
IF(AND(RIGHT($A34,1)*1=2,OR(M$1=2028,M$1=2029,M$1=2030)),$E34*1/20,IF(AND(RIGHT($A34,1)*1=2,OR(M$1=2031,M$1=2032,M$1=2033,M$1=2034,M$1=2035,M$1=2036,M$1=2037)),$E34*1/10,IF(AND(RIGHT($A34,1)*1=2,OR(M$1=2038,M$1=2039,M$1=2040)),$E34*1/20,
IF(AND(RIGHT($A34,1)*1=3,M$1&gt;=INDEX('4. Mengen- und Kostenannahmen'!$L:$L,MATCH($B34,'4. Mengen- und Kostenannahmen'!$B:$B,0)),M$1&lt;=INDEX('4. Mengen- und Kostenannahmen'!$M:$M,MATCH($B34,'4. Mengen- und Kostenannahmen'!$B:$B,0))),$E34*(1/(1+INDEX('4. Mengen- und Kostenannahmen'!$M:$M,MATCH($B34,'4. Mengen- und Kostenannahmen'!$B:$B,0))-INDEX('4. Mengen- und Kostenannahmen'!$L:$L,MATCH($B34,'4. Mengen- und Kostenannahmen'!$B:$B,0)))),
IF(AND(RIGHT($A34,1)*1=4,M$1=INDEX('4. Mengen- und Kostenannahmen'!$H:$H,MATCH($B34,'4. Mengen- und Kostenannahmen'!$B:$B,0))),$E34,
IF(AND(RIGHT($A34,1)*1=5,M$1&lt;&gt;2026),$E34,""))))))))</f>
        <v>27160029.6</v>
      </c>
      <c r="N34" s="233">
        <f t="array" ref="N34">IF(RIGHT($A34,1)*1=0,"",
IF(AND(RIGHT($A34,1)*1=1,OR(N$1=2026,N$1=2027)),$E34/2,
IF(AND(RIGHT($A34,1)*1=2,OR(N$1=2028,N$1=2029,N$1=2030)),$E34*1/20,IF(AND(RIGHT($A34,1)*1=2,OR(N$1=2031,N$1=2032,N$1=2033,N$1=2034,N$1=2035,N$1=2036,N$1=2037)),$E34*1/10,IF(AND(RIGHT($A34,1)*1=2,OR(N$1=2038,N$1=2039,N$1=2040)),$E34*1/20,
IF(AND(RIGHT($A34,1)*1=3,N$1&gt;=INDEX('4. Mengen- und Kostenannahmen'!$L:$L,MATCH($B34,'4. Mengen- und Kostenannahmen'!$B:$B,0)),N$1&lt;=INDEX('4. Mengen- und Kostenannahmen'!$M:$M,MATCH($B34,'4. Mengen- und Kostenannahmen'!$B:$B,0))),$E34*(1/(1+INDEX('4. Mengen- und Kostenannahmen'!$M:$M,MATCH($B34,'4. Mengen- und Kostenannahmen'!$B:$B,0))-INDEX('4. Mengen- und Kostenannahmen'!$L:$L,MATCH($B34,'4. Mengen- und Kostenannahmen'!$B:$B,0)))),
IF(AND(RIGHT($A34,1)*1=4,N$1=INDEX('4. Mengen- und Kostenannahmen'!$H:$H,MATCH($B34,'4. Mengen- und Kostenannahmen'!$B:$B,0))),$E34,
IF(AND(RIGHT($A34,1)*1=5,N$1&lt;&gt;2026),$E34,""))))))))</f>
        <v>27160029.6</v>
      </c>
      <c r="O34" s="233">
        <f t="array" ref="O34">IF(RIGHT($A34,1)*1=0,"",
IF(AND(RIGHT($A34,1)*1=1,OR(O$1=2026,O$1=2027)),$E34/2,
IF(AND(RIGHT($A34,1)*1=2,OR(O$1=2028,O$1=2029,O$1=2030)),$E34*1/20,IF(AND(RIGHT($A34,1)*1=2,OR(O$1=2031,O$1=2032,O$1=2033,O$1=2034,O$1=2035,O$1=2036,O$1=2037)),$E34*1/10,IF(AND(RIGHT($A34,1)*1=2,OR(O$1=2038,O$1=2039,O$1=2040)),$E34*1/20,
IF(AND(RIGHT($A34,1)*1=3,O$1&gt;=INDEX('4. Mengen- und Kostenannahmen'!$L:$L,MATCH($B34,'4. Mengen- und Kostenannahmen'!$B:$B,0)),O$1&lt;=INDEX('4. Mengen- und Kostenannahmen'!$M:$M,MATCH($B34,'4. Mengen- und Kostenannahmen'!$B:$B,0))),$E34*(1/(1+INDEX('4. Mengen- und Kostenannahmen'!$M:$M,MATCH($B34,'4. Mengen- und Kostenannahmen'!$B:$B,0))-INDEX('4. Mengen- und Kostenannahmen'!$L:$L,MATCH($B34,'4. Mengen- und Kostenannahmen'!$B:$B,0)))),
IF(AND(RIGHT($A34,1)*1=4,O$1=INDEX('4. Mengen- und Kostenannahmen'!$H:$H,MATCH($B34,'4. Mengen- und Kostenannahmen'!$B:$B,0))),$E34,
IF(AND(RIGHT($A34,1)*1=5,O$1&lt;&gt;2026),$E34,""))))))))</f>
        <v>27160029.6</v>
      </c>
      <c r="P34" s="233">
        <f t="array" ref="P34">IF(RIGHT($A34,1)*1=0,"",
IF(AND(RIGHT($A34,1)*1=1,OR(P$1=2026,P$1=2027)),$E34/2,
IF(AND(RIGHT($A34,1)*1=2,OR(P$1=2028,P$1=2029,P$1=2030)),$E34*1/20,IF(AND(RIGHT($A34,1)*1=2,OR(P$1=2031,P$1=2032,P$1=2033,P$1=2034,P$1=2035,P$1=2036,P$1=2037)),$E34*1/10,IF(AND(RIGHT($A34,1)*1=2,OR(P$1=2038,P$1=2039,P$1=2040)),$E34*1/20,
IF(AND(RIGHT($A34,1)*1=3,P$1&gt;=INDEX('4. Mengen- und Kostenannahmen'!$L:$L,MATCH($B34,'4. Mengen- und Kostenannahmen'!$B:$B,0)),P$1&lt;=INDEX('4. Mengen- und Kostenannahmen'!$M:$M,MATCH($B34,'4. Mengen- und Kostenannahmen'!$B:$B,0))),$E34*(1/(1+INDEX('4. Mengen- und Kostenannahmen'!$M:$M,MATCH($B34,'4. Mengen- und Kostenannahmen'!$B:$B,0))-INDEX('4. Mengen- und Kostenannahmen'!$L:$L,MATCH($B34,'4. Mengen- und Kostenannahmen'!$B:$B,0)))),
IF(AND(RIGHT($A34,1)*1=4,P$1=INDEX('4. Mengen- und Kostenannahmen'!$H:$H,MATCH($B34,'4. Mengen- und Kostenannahmen'!$B:$B,0))),$E34,
IF(AND(RIGHT($A34,1)*1=5,P$1&lt;&gt;2026),$E34,""))))))))</f>
        <v>27160029.6</v>
      </c>
      <c r="Q34" s="233">
        <f t="array" ref="Q34">IF(RIGHT($A34,1)*1=0,"",
IF(AND(RIGHT($A34,1)*1=1,OR(Q$1=2026,Q$1=2027)),$E34/2,
IF(AND(RIGHT($A34,1)*1=2,OR(Q$1=2028,Q$1=2029,Q$1=2030)),$E34*1/20,IF(AND(RIGHT($A34,1)*1=2,OR(Q$1=2031,Q$1=2032,Q$1=2033,Q$1=2034,Q$1=2035,Q$1=2036,Q$1=2037)),$E34*1/10,IF(AND(RIGHT($A34,1)*1=2,OR(Q$1=2038,Q$1=2039,Q$1=2040)),$E34*1/20,
IF(AND(RIGHT($A34,1)*1=3,Q$1&gt;=INDEX('4. Mengen- und Kostenannahmen'!$L:$L,MATCH($B34,'4. Mengen- und Kostenannahmen'!$B:$B,0)),Q$1&lt;=INDEX('4. Mengen- und Kostenannahmen'!$M:$M,MATCH($B34,'4. Mengen- und Kostenannahmen'!$B:$B,0))),$E34*(1/(1+INDEX('4. Mengen- und Kostenannahmen'!$M:$M,MATCH($B34,'4. Mengen- und Kostenannahmen'!$B:$B,0))-INDEX('4. Mengen- und Kostenannahmen'!$L:$L,MATCH($B34,'4. Mengen- und Kostenannahmen'!$B:$B,0)))),
IF(AND(RIGHT($A34,1)*1=4,Q$1=INDEX('4. Mengen- und Kostenannahmen'!$H:$H,MATCH($B34,'4. Mengen- und Kostenannahmen'!$B:$B,0))),$E34,
IF(AND(RIGHT($A34,1)*1=5,Q$1&lt;&gt;2026),$E34,""))))))))</f>
        <v>27160029.6</v>
      </c>
      <c r="R34" s="233">
        <f t="array" ref="R34">IF(RIGHT($A34,1)*1=0,"",
IF(AND(RIGHT($A34,1)*1=1,OR(R$1=2026,R$1=2027)),$E34/2,
IF(AND(RIGHT($A34,1)*1=2,OR(R$1=2028,R$1=2029,R$1=2030)),$E34*1/20,IF(AND(RIGHT($A34,1)*1=2,OR(R$1=2031,R$1=2032,R$1=2033,R$1=2034,R$1=2035,R$1=2036,R$1=2037)),$E34*1/10,IF(AND(RIGHT($A34,1)*1=2,OR(R$1=2038,R$1=2039,R$1=2040)),$E34*1/20,
IF(AND(RIGHT($A34,1)*1=3,R$1&gt;=INDEX('4. Mengen- und Kostenannahmen'!$L:$L,MATCH($B34,'4. Mengen- und Kostenannahmen'!$B:$B,0)),R$1&lt;=INDEX('4. Mengen- und Kostenannahmen'!$M:$M,MATCH($B34,'4. Mengen- und Kostenannahmen'!$B:$B,0))),$E34*(1/(1+INDEX('4. Mengen- und Kostenannahmen'!$M:$M,MATCH($B34,'4. Mengen- und Kostenannahmen'!$B:$B,0))-INDEX('4. Mengen- und Kostenannahmen'!$L:$L,MATCH($B34,'4. Mengen- und Kostenannahmen'!$B:$B,0)))),
IF(AND(RIGHT($A34,1)*1=4,R$1=INDEX('4. Mengen- und Kostenannahmen'!$H:$H,MATCH($B34,'4. Mengen- und Kostenannahmen'!$B:$B,0))),$E34,
IF(AND(RIGHT($A34,1)*1=5,R$1&lt;&gt;2026),$E34,""))))))))</f>
        <v>13580014.8</v>
      </c>
      <c r="S34" s="233">
        <f t="array" ref="S34">IF(RIGHT($A34,1)*1=0,"",
IF(AND(RIGHT($A34,1)*1=1,OR(S$1=2026,S$1=2027)),$E34/2,
IF(AND(RIGHT($A34,1)*1=2,OR(S$1=2028,S$1=2029,S$1=2030)),$E34*1/20,IF(AND(RIGHT($A34,1)*1=2,OR(S$1=2031,S$1=2032,S$1=2033,S$1=2034,S$1=2035,S$1=2036,S$1=2037)),$E34*1/10,IF(AND(RIGHT($A34,1)*1=2,OR(S$1=2038,S$1=2039,S$1=2040)),$E34*1/20,
IF(AND(RIGHT($A34,1)*1=3,S$1&gt;=INDEX('4. Mengen- und Kostenannahmen'!$L:$L,MATCH($B34,'4. Mengen- und Kostenannahmen'!$B:$B,0)),S$1&lt;=INDEX('4. Mengen- und Kostenannahmen'!$M:$M,MATCH($B34,'4. Mengen- und Kostenannahmen'!$B:$B,0))),$E34*(1/(1+INDEX('4. Mengen- und Kostenannahmen'!$M:$M,MATCH($B34,'4. Mengen- und Kostenannahmen'!$B:$B,0))-INDEX('4. Mengen- und Kostenannahmen'!$L:$L,MATCH($B34,'4. Mengen- und Kostenannahmen'!$B:$B,0)))),
IF(AND(RIGHT($A34,1)*1=4,S$1=INDEX('4. Mengen- und Kostenannahmen'!$H:$H,MATCH($B34,'4. Mengen- und Kostenannahmen'!$B:$B,0))),$E34,
IF(AND(RIGHT($A34,1)*1=5,S$1&lt;&gt;2026),$E34,""))))))))</f>
        <v>13580014.8</v>
      </c>
      <c r="T34" s="233">
        <f t="array" ref="T34">IF(RIGHT($A34,1)*1=0,"",
IF(AND(RIGHT($A34,1)*1=1,OR(T$1=2026,T$1=2027)),$E34/2,
IF(AND(RIGHT($A34,1)*1=2,OR(T$1=2028,T$1=2029,T$1=2030)),$E34*1/20,IF(AND(RIGHT($A34,1)*1=2,OR(T$1=2031,T$1=2032,T$1=2033,T$1=2034,T$1=2035,T$1=2036,T$1=2037)),$E34*1/10,IF(AND(RIGHT($A34,1)*1=2,OR(T$1=2038,T$1=2039,T$1=2040)),$E34*1/20,
IF(AND(RIGHT($A34,1)*1=3,T$1&gt;=INDEX('4. Mengen- und Kostenannahmen'!$L:$L,MATCH($B34,'4. Mengen- und Kostenannahmen'!$B:$B,0)),T$1&lt;=INDEX('4. Mengen- und Kostenannahmen'!$M:$M,MATCH($B34,'4. Mengen- und Kostenannahmen'!$B:$B,0))),$E34*(1/(1+INDEX('4. Mengen- und Kostenannahmen'!$M:$M,MATCH($B34,'4. Mengen- und Kostenannahmen'!$B:$B,0))-INDEX('4. Mengen- und Kostenannahmen'!$L:$L,MATCH($B34,'4. Mengen- und Kostenannahmen'!$B:$B,0)))),
IF(AND(RIGHT($A34,1)*1=4,T$1=INDEX('4. Mengen- und Kostenannahmen'!$H:$H,MATCH($B34,'4. Mengen- und Kostenannahmen'!$B:$B,0))),$E34,
IF(AND(RIGHT($A34,1)*1=5,T$1&lt;&gt;2026),$E34,""))))))))</f>
        <v>13580014.8</v>
      </c>
    </row>
    <row r="35" ht="12.75" customHeight="1">
      <c r="A35" s="230" t="str">
        <f t="array" ref="A35">INDEX('4. Mengen- und Kostenannahmen'!$A:$A,MATCH(B35,'4. Mengen- und Kostenannahmen'!B:B,0))</f>
        <v>34.5</v>
      </c>
      <c r="B35" s="231">
        <f>'4. Mengen- und Kostenannahmen'!B36</f>
        <v>34</v>
      </c>
      <c r="C35" s="231" t="str">
        <f t="array" ref="C35">IF(RIGHT($A35,1)*1&lt;&gt;0,INDEX('4. Mengen- und Kostenannahmen'!D:D,MATCH($B35,'4. Mengen- und Kostenannahmen'!$B:$B,0)),"")</f>
        <v>Bürgerschaftliches Engagement aktivieren</v>
      </c>
      <c r="D35" s="231" t="str">
        <f t="array" ref="D35">IF(RIGHT($A35,1)*1&lt;&gt;0,INDEX('4. Mengen- und Kostenannahmen'!E:E,MATCH($B35,'4. Mengen- und Kostenannahmen'!$B:$B,0)),"")</f>
        <v>Baumpflanzungsrecht von Baumscheiben</v>
      </c>
      <c r="E35" s="232">
        <f t="array" ref="E35">IF(C35&lt;&gt;"",INDEX('4. Mengen- und Kostenannahmen'!X:X,MATCH($B35,'4. Mengen- und Kostenannahmen'!B:B,0))*INDEX('4. Mengen- und Kostenannahmen'!AC:AC,MATCH($B35,'4. Mengen- und Kostenannahmen'!B:B,0)),"")</f>
        <v>756000</v>
      </c>
      <c r="F35" s="233" t="str">
        <f t="array" ref="F35">IF(RIGHT($A35,1)*1=0,"",
IF(AND(RIGHT($A35,1)*1=1,OR(F$1=2026,F$1=2027)),$E35/2,
IF(AND(RIGHT($A35,1)*1=2,OR(F$1=2028,F$1=2029,F$1=2030)),$E35*1/20,IF(AND(RIGHT($A35,1)*1=2,OR(F$1=2031,F$1=2032,F$1=2033,F$1=2034,F$1=2035,F$1=2036,F$1=2037)),$E35*1/10,IF(AND(RIGHT($A35,1)*1=2,OR(F$1=2038,F$1=2039,F$1=2040)),$E35*1/20,
IF(AND(RIGHT($A35,1)*1=3,F$1&gt;=INDEX('4. Mengen- und Kostenannahmen'!$L:$L,MATCH($B35,'4. Mengen- und Kostenannahmen'!$B:$B,0)),F$1&lt;=INDEX('4. Mengen- und Kostenannahmen'!$M:$M,MATCH($B35,'4. Mengen- und Kostenannahmen'!$B:$B,0))),$E35*(1/(1+INDEX('4. Mengen- und Kostenannahmen'!$M:$M,MATCH($B35,'4. Mengen- und Kostenannahmen'!$B:$B,0))-INDEX('4. Mengen- und Kostenannahmen'!$L:$L,MATCH($B35,'4. Mengen- und Kostenannahmen'!$B:$B,0)))),
IF(AND(RIGHT($A35,1)*1=4,F$1=INDEX('4. Mengen- und Kostenannahmen'!$H:$H,MATCH($B35,'4. Mengen- und Kostenannahmen'!$B:$B,0))),$E35,
IF(AND(RIGHT($A35,1)*1=5,F$1&lt;&gt;2026),$E35,""))))))))</f>
        <v/>
      </c>
      <c r="G35" s="233">
        <f t="array" ref="G35">IF(RIGHT($A35,1)*1=0,"",
IF(AND(RIGHT($A35,1)*1=1,OR(G$1=2026,G$1=2027)),$E35/2,
IF(AND(RIGHT($A35,1)*1=2,OR(G$1=2028,G$1=2029,G$1=2030)),$E35*1/20,IF(AND(RIGHT($A35,1)*1=2,OR(G$1=2031,G$1=2032,G$1=2033,G$1=2034,G$1=2035,G$1=2036,G$1=2037)),$E35*1/10,IF(AND(RIGHT($A35,1)*1=2,OR(G$1=2038,G$1=2039,G$1=2040)),$E35*1/20,
IF(AND(RIGHT($A35,1)*1=3,G$1&gt;=INDEX('4. Mengen- und Kostenannahmen'!$L:$L,MATCH($B35,'4. Mengen- und Kostenannahmen'!$B:$B,0)),G$1&lt;=INDEX('4. Mengen- und Kostenannahmen'!$M:$M,MATCH($B35,'4. Mengen- und Kostenannahmen'!$B:$B,0))),$E35*(1/(1+INDEX('4. Mengen- und Kostenannahmen'!$M:$M,MATCH($B35,'4. Mengen- und Kostenannahmen'!$B:$B,0))-INDEX('4. Mengen- und Kostenannahmen'!$L:$L,MATCH($B35,'4. Mengen- und Kostenannahmen'!$B:$B,0)))),
IF(AND(RIGHT($A35,1)*1=4,G$1=INDEX('4. Mengen- und Kostenannahmen'!$H:$H,MATCH($B35,'4. Mengen- und Kostenannahmen'!$B:$B,0))),$E35,
IF(AND(RIGHT($A35,1)*1=5,G$1&lt;&gt;2026),$E35,""))))))))</f>
        <v>756000</v>
      </c>
      <c r="H35" s="233">
        <f t="array" ref="H35">IF(RIGHT($A35,1)*1=0,"",
IF(AND(RIGHT($A35,1)*1=1,OR(H$1=2026,H$1=2027)),$E35/2,
IF(AND(RIGHT($A35,1)*1=2,OR(H$1=2028,H$1=2029,H$1=2030)),$E35*1/20,IF(AND(RIGHT($A35,1)*1=2,OR(H$1=2031,H$1=2032,H$1=2033,H$1=2034,H$1=2035,H$1=2036,H$1=2037)),$E35*1/10,IF(AND(RIGHT($A35,1)*1=2,OR(H$1=2038,H$1=2039,H$1=2040)),$E35*1/20,
IF(AND(RIGHT($A35,1)*1=3,H$1&gt;=INDEX('4. Mengen- und Kostenannahmen'!$L:$L,MATCH($B35,'4. Mengen- und Kostenannahmen'!$B:$B,0)),H$1&lt;=INDEX('4. Mengen- und Kostenannahmen'!$M:$M,MATCH($B35,'4. Mengen- und Kostenannahmen'!$B:$B,0))),$E35*(1/(1+INDEX('4. Mengen- und Kostenannahmen'!$M:$M,MATCH($B35,'4. Mengen- und Kostenannahmen'!$B:$B,0))-INDEX('4. Mengen- und Kostenannahmen'!$L:$L,MATCH($B35,'4. Mengen- und Kostenannahmen'!$B:$B,0)))),
IF(AND(RIGHT($A35,1)*1=4,H$1=INDEX('4. Mengen- und Kostenannahmen'!$H:$H,MATCH($B35,'4. Mengen- und Kostenannahmen'!$B:$B,0))),$E35,
IF(AND(RIGHT($A35,1)*1=5,H$1&lt;&gt;2026),$E35,""))))))))</f>
        <v>756000</v>
      </c>
      <c r="I35" s="233">
        <f t="array" ref="I35">IF(RIGHT($A35,1)*1=0,"",
IF(AND(RIGHT($A35,1)*1=1,OR(I$1=2026,I$1=2027)),$E35/2,
IF(AND(RIGHT($A35,1)*1=2,OR(I$1=2028,I$1=2029,I$1=2030)),$E35*1/20,IF(AND(RIGHT($A35,1)*1=2,OR(I$1=2031,I$1=2032,I$1=2033,I$1=2034,I$1=2035,I$1=2036,I$1=2037)),$E35*1/10,IF(AND(RIGHT($A35,1)*1=2,OR(I$1=2038,I$1=2039,I$1=2040)),$E35*1/20,
IF(AND(RIGHT($A35,1)*1=3,I$1&gt;=INDEX('4. Mengen- und Kostenannahmen'!$L:$L,MATCH($B35,'4. Mengen- und Kostenannahmen'!$B:$B,0)),I$1&lt;=INDEX('4. Mengen- und Kostenannahmen'!$M:$M,MATCH($B35,'4. Mengen- und Kostenannahmen'!$B:$B,0))),$E35*(1/(1+INDEX('4. Mengen- und Kostenannahmen'!$M:$M,MATCH($B35,'4. Mengen- und Kostenannahmen'!$B:$B,0))-INDEX('4. Mengen- und Kostenannahmen'!$L:$L,MATCH($B35,'4. Mengen- und Kostenannahmen'!$B:$B,0)))),
IF(AND(RIGHT($A35,1)*1=4,I$1=INDEX('4. Mengen- und Kostenannahmen'!$H:$H,MATCH($B35,'4. Mengen- und Kostenannahmen'!$B:$B,0))),$E35,
IF(AND(RIGHT($A35,1)*1=5,I$1&lt;&gt;2026),$E35,""))))))))</f>
        <v>756000</v>
      </c>
      <c r="J35" s="233">
        <f t="array" ref="J35">IF(RIGHT($A35,1)*1=0,"",
IF(AND(RIGHT($A35,1)*1=1,OR(J$1=2026,J$1=2027)),$E35/2,
IF(AND(RIGHT($A35,1)*1=2,OR(J$1=2028,J$1=2029,J$1=2030)),$E35*1/20,IF(AND(RIGHT($A35,1)*1=2,OR(J$1=2031,J$1=2032,J$1=2033,J$1=2034,J$1=2035,J$1=2036,J$1=2037)),$E35*1/10,IF(AND(RIGHT($A35,1)*1=2,OR(J$1=2038,J$1=2039,J$1=2040)),$E35*1/20,
IF(AND(RIGHT($A35,1)*1=3,J$1&gt;=INDEX('4. Mengen- und Kostenannahmen'!$L:$L,MATCH($B35,'4. Mengen- und Kostenannahmen'!$B:$B,0)),J$1&lt;=INDEX('4. Mengen- und Kostenannahmen'!$M:$M,MATCH($B35,'4. Mengen- und Kostenannahmen'!$B:$B,0))),$E35*(1/(1+INDEX('4. Mengen- und Kostenannahmen'!$M:$M,MATCH($B35,'4. Mengen- und Kostenannahmen'!$B:$B,0))-INDEX('4. Mengen- und Kostenannahmen'!$L:$L,MATCH($B35,'4. Mengen- und Kostenannahmen'!$B:$B,0)))),
IF(AND(RIGHT($A35,1)*1=4,J$1=INDEX('4. Mengen- und Kostenannahmen'!$H:$H,MATCH($B35,'4. Mengen- und Kostenannahmen'!$B:$B,0))),$E35,
IF(AND(RIGHT($A35,1)*1=5,J$1&lt;&gt;2026),$E35,""))))))))</f>
        <v>756000</v>
      </c>
      <c r="K35" s="233">
        <f t="array" ref="K35">IF(RIGHT($A35,1)*1=0,"",
IF(AND(RIGHT($A35,1)*1=1,OR(K$1=2026,K$1=2027)),$E35/2,
IF(AND(RIGHT($A35,1)*1=2,OR(K$1=2028,K$1=2029,K$1=2030)),$E35*1/20,IF(AND(RIGHT($A35,1)*1=2,OR(K$1=2031,K$1=2032,K$1=2033,K$1=2034,K$1=2035,K$1=2036,K$1=2037)),$E35*1/10,IF(AND(RIGHT($A35,1)*1=2,OR(K$1=2038,K$1=2039,K$1=2040)),$E35*1/20,
IF(AND(RIGHT($A35,1)*1=3,K$1&gt;=INDEX('4. Mengen- und Kostenannahmen'!$L:$L,MATCH($B35,'4. Mengen- und Kostenannahmen'!$B:$B,0)),K$1&lt;=INDEX('4. Mengen- und Kostenannahmen'!$M:$M,MATCH($B35,'4. Mengen- und Kostenannahmen'!$B:$B,0))),$E35*(1/(1+INDEX('4. Mengen- und Kostenannahmen'!$M:$M,MATCH($B35,'4. Mengen- und Kostenannahmen'!$B:$B,0))-INDEX('4. Mengen- und Kostenannahmen'!$L:$L,MATCH($B35,'4. Mengen- und Kostenannahmen'!$B:$B,0)))),
IF(AND(RIGHT($A35,1)*1=4,K$1=INDEX('4. Mengen- und Kostenannahmen'!$H:$H,MATCH($B35,'4. Mengen- und Kostenannahmen'!$B:$B,0))),$E35,
IF(AND(RIGHT($A35,1)*1=5,K$1&lt;&gt;2026),$E35,""))))))))</f>
        <v>756000</v>
      </c>
      <c r="L35" s="233">
        <f t="array" ref="L35">IF(RIGHT($A35,1)*1=0,"",
IF(AND(RIGHT($A35,1)*1=1,OR(L$1=2026,L$1=2027)),$E35/2,
IF(AND(RIGHT($A35,1)*1=2,OR(L$1=2028,L$1=2029,L$1=2030)),$E35*1/20,IF(AND(RIGHT($A35,1)*1=2,OR(L$1=2031,L$1=2032,L$1=2033,L$1=2034,L$1=2035,L$1=2036,L$1=2037)),$E35*1/10,IF(AND(RIGHT($A35,1)*1=2,OR(L$1=2038,L$1=2039,L$1=2040)),$E35*1/20,
IF(AND(RIGHT($A35,1)*1=3,L$1&gt;=INDEX('4. Mengen- und Kostenannahmen'!$L:$L,MATCH($B35,'4. Mengen- und Kostenannahmen'!$B:$B,0)),L$1&lt;=INDEX('4. Mengen- und Kostenannahmen'!$M:$M,MATCH($B35,'4. Mengen- und Kostenannahmen'!$B:$B,0))),$E35*(1/(1+INDEX('4. Mengen- und Kostenannahmen'!$M:$M,MATCH($B35,'4. Mengen- und Kostenannahmen'!$B:$B,0))-INDEX('4. Mengen- und Kostenannahmen'!$L:$L,MATCH($B35,'4. Mengen- und Kostenannahmen'!$B:$B,0)))),
IF(AND(RIGHT($A35,1)*1=4,L$1=INDEX('4. Mengen- und Kostenannahmen'!$H:$H,MATCH($B35,'4. Mengen- und Kostenannahmen'!$B:$B,0))),$E35,
IF(AND(RIGHT($A35,1)*1=5,L$1&lt;&gt;2026),$E35,""))))))))</f>
        <v>756000</v>
      </c>
      <c r="M35" s="233">
        <f t="array" ref="M35">IF(RIGHT($A35,1)*1=0,"",
IF(AND(RIGHT($A35,1)*1=1,OR(M$1=2026,M$1=2027)),$E35/2,
IF(AND(RIGHT($A35,1)*1=2,OR(M$1=2028,M$1=2029,M$1=2030)),$E35*1/20,IF(AND(RIGHT($A35,1)*1=2,OR(M$1=2031,M$1=2032,M$1=2033,M$1=2034,M$1=2035,M$1=2036,M$1=2037)),$E35*1/10,IF(AND(RIGHT($A35,1)*1=2,OR(M$1=2038,M$1=2039,M$1=2040)),$E35*1/20,
IF(AND(RIGHT($A35,1)*1=3,M$1&gt;=INDEX('4. Mengen- und Kostenannahmen'!$L:$L,MATCH($B35,'4. Mengen- und Kostenannahmen'!$B:$B,0)),M$1&lt;=INDEX('4. Mengen- und Kostenannahmen'!$M:$M,MATCH($B35,'4. Mengen- und Kostenannahmen'!$B:$B,0))),$E35*(1/(1+INDEX('4. Mengen- und Kostenannahmen'!$M:$M,MATCH($B35,'4. Mengen- und Kostenannahmen'!$B:$B,0))-INDEX('4. Mengen- und Kostenannahmen'!$L:$L,MATCH($B35,'4. Mengen- und Kostenannahmen'!$B:$B,0)))),
IF(AND(RIGHT($A35,1)*1=4,M$1=INDEX('4. Mengen- und Kostenannahmen'!$H:$H,MATCH($B35,'4. Mengen- und Kostenannahmen'!$B:$B,0))),$E35,
IF(AND(RIGHT($A35,1)*1=5,M$1&lt;&gt;2026),$E35,""))))))))</f>
        <v>756000</v>
      </c>
      <c r="N35" s="233">
        <f t="array" ref="N35">IF(RIGHT($A35,1)*1=0,"",
IF(AND(RIGHT($A35,1)*1=1,OR(N$1=2026,N$1=2027)),$E35/2,
IF(AND(RIGHT($A35,1)*1=2,OR(N$1=2028,N$1=2029,N$1=2030)),$E35*1/20,IF(AND(RIGHT($A35,1)*1=2,OR(N$1=2031,N$1=2032,N$1=2033,N$1=2034,N$1=2035,N$1=2036,N$1=2037)),$E35*1/10,IF(AND(RIGHT($A35,1)*1=2,OR(N$1=2038,N$1=2039,N$1=2040)),$E35*1/20,
IF(AND(RIGHT($A35,1)*1=3,N$1&gt;=INDEX('4. Mengen- und Kostenannahmen'!$L:$L,MATCH($B35,'4. Mengen- und Kostenannahmen'!$B:$B,0)),N$1&lt;=INDEX('4. Mengen- und Kostenannahmen'!$M:$M,MATCH($B35,'4. Mengen- und Kostenannahmen'!$B:$B,0))),$E35*(1/(1+INDEX('4. Mengen- und Kostenannahmen'!$M:$M,MATCH($B35,'4. Mengen- und Kostenannahmen'!$B:$B,0))-INDEX('4. Mengen- und Kostenannahmen'!$L:$L,MATCH($B35,'4. Mengen- und Kostenannahmen'!$B:$B,0)))),
IF(AND(RIGHT($A35,1)*1=4,N$1=INDEX('4. Mengen- und Kostenannahmen'!$H:$H,MATCH($B35,'4. Mengen- und Kostenannahmen'!$B:$B,0))),$E35,
IF(AND(RIGHT($A35,1)*1=5,N$1&lt;&gt;2026),$E35,""))))))))</f>
        <v>756000</v>
      </c>
      <c r="O35" s="233">
        <f t="array" ref="O35">IF(RIGHT($A35,1)*1=0,"",
IF(AND(RIGHT($A35,1)*1=1,OR(O$1=2026,O$1=2027)),$E35/2,
IF(AND(RIGHT($A35,1)*1=2,OR(O$1=2028,O$1=2029,O$1=2030)),$E35*1/20,IF(AND(RIGHT($A35,1)*1=2,OR(O$1=2031,O$1=2032,O$1=2033,O$1=2034,O$1=2035,O$1=2036,O$1=2037)),$E35*1/10,IF(AND(RIGHT($A35,1)*1=2,OR(O$1=2038,O$1=2039,O$1=2040)),$E35*1/20,
IF(AND(RIGHT($A35,1)*1=3,O$1&gt;=INDEX('4. Mengen- und Kostenannahmen'!$L:$L,MATCH($B35,'4. Mengen- und Kostenannahmen'!$B:$B,0)),O$1&lt;=INDEX('4. Mengen- und Kostenannahmen'!$M:$M,MATCH($B35,'4. Mengen- und Kostenannahmen'!$B:$B,0))),$E35*(1/(1+INDEX('4. Mengen- und Kostenannahmen'!$M:$M,MATCH($B35,'4. Mengen- und Kostenannahmen'!$B:$B,0))-INDEX('4. Mengen- und Kostenannahmen'!$L:$L,MATCH($B35,'4. Mengen- und Kostenannahmen'!$B:$B,0)))),
IF(AND(RIGHT($A35,1)*1=4,O$1=INDEX('4. Mengen- und Kostenannahmen'!$H:$H,MATCH($B35,'4. Mengen- und Kostenannahmen'!$B:$B,0))),$E35,
IF(AND(RIGHT($A35,1)*1=5,O$1&lt;&gt;2026),$E35,""))))))))</f>
        <v>756000</v>
      </c>
      <c r="P35" s="233">
        <f t="array" ref="P35">IF(RIGHT($A35,1)*1=0,"",
IF(AND(RIGHT($A35,1)*1=1,OR(P$1=2026,P$1=2027)),$E35/2,
IF(AND(RIGHT($A35,1)*1=2,OR(P$1=2028,P$1=2029,P$1=2030)),$E35*1/20,IF(AND(RIGHT($A35,1)*1=2,OR(P$1=2031,P$1=2032,P$1=2033,P$1=2034,P$1=2035,P$1=2036,P$1=2037)),$E35*1/10,IF(AND(RIGHT($A35,1)*1=2,OR(P$1=2038,P$1=2039,P$1=2040)),$E35*1/20,
IF(AND(RIGHT($A35,1)*1=3,P$1&gt;=INDEX('4. Mengen- und Kostenannahmen'!$L:$L,MATCH($B35,'4. Mengen- und Kostenannahmen'!$B:$B,0)),P$1&lt;=INDEX('4. Mengen- und Kostenannahmen'!$M:$M,MATCH($B35,'4. Mengen- und Kostenannahmen'!$B:$B,0))),$E35*(1/(1+INDEX('4. Mengen- und Kostenannahmen'!$M:$M,MATCH($B35,'4. Mengen- und Kostenannahmen'!$B:$B,0))-INDEX('4. Mengen- und Kostenannahmen'!$L:$L,MATCH($B35,'4. Mengen- und Kostenannahmen'!$B:$B,0)))),
IF(AND(RIGHT($A35,1)*1=4,P$1=INDEX('4. Mengen- und Kostenannahmen'!$H:$H,MATCH($B35,'4. Mengen- und Kostenannahmen'!$B:$B,0))),$E35,
IF(AND(RIGHT($A35,1)*1=5,P$1&lt;&gt;2026),$E35,""))))))))</f>
        <v>756000</v>
      </c>
      <c r="Q35" s="233">
        <f t="array" ref="Q35">IF(RIGHT($A35,1)*1=0,"",
IF(AND(RIGHT($A35,1)*1=1,OR(Q$1=2026,Q$1=2027)),$E35/2,
IF(AND(RIGHT($A35,1)*1=2,OR(Q$1=2028,Q$1=2029,Q$1=2030)),$E35*1/20,IF(AND(RIGHT($A35,1)*1=2,OR(Q$1=2031,Q$1=2032,Q$1=2033,Q$1=2034,Q$1=2035,Q$1=2036,Q$1=2037)),$E35*1/10,IF(AND(RIGHT($A35,1)*1=2,OR(Q$1=2038,Q$1=2039,Q$1=2040)),$E35*1/20,
IF(AND(RIGHT($A35,1)*1=3,Q$1&gt;=INDEX('4. Mengen- und Kostenannahmen'!$L:$L,MATCH($B35,'4. Mengen- und Kostenannahmen'!$B:$B,0)),Q$1&lt;=INDEX('4. Mengen- und Kostenannahmen'!$M:$M,MATCH($B35,'4. Mengen- und Kostenannahmen'!$B:$B,0))),$E35*(1/(1+INDEX('4. Mengen- und Kostenannahmen'!$M:$M,MATCH($B35,'4. Mengen- und Kostenannahmen'!$B:$B,0))-INDEX('4. Mengen- und Kostenannahmen'!$L:$L,MATCH($B35,'4. Mengen- und Kostenannahmen'!$B:$B,0)))),
IF(AND(RIGHT($A35,1)*1=4,Q$1=INDEX('4. Mengen- und Kostenannahmen'!$H:$H,MATCH($B35,'4. Mengen- und Kostenannahmen'!$B:$B,0))),$E35,
IF(AND(RIGHT($A35,1)*1=5,Q$1&lt;&gt;2026),$E35,""))))))))</f>
        <v>756000</v>
      </c>
      <c r="R35" s="233">
        <f t="array" ref="R35">IF(RIGHT($A35,1)*1=0,"",
IF(AND(RIGHT($A35,1)*1=1,OR(R$1=2026,R$1=2027)),$E35/2,
IF(AND(RIGHT($A35,1)*1=2,OR(R$1=2028,R$1=2029,R$1=2030)),$E35*1/20,IF(AND(RIGHT($A35,1)*1=2,OR(R$1=2031,R$1=2032,R$1=2033,R$1=2034,R$1=2035,R$1=2036,R$1=2037)),$E35*1/10,IF(AND(RIGHT($A35,1)*1=2,OR(R$1=2038,R$1=2039,R$1=2040)),$E35*1/20,
IF(AND(RIGHT($A35,1)*1=3,R$1&gt;=INDEX('4. Mengen- und Kostenannahmen'!$L:$L,MATCH($B35,'4. Mengen- und Kostenannahmen'!$B:$B,0)),R$1&lt;=INDEX('4. Mengen- und Kostenannahmen'!$M:$M,MATCH($B35,'4. Mengen- und Kostenannahmen'!$B:$B,0))),$E35*(1/(1+INDEX('4. Mengen- und Kostenannahmen'!$M:$M,MATCH($B35,'4. Mengen- und Kostenannahmen'!$B:$B,0))-INDEX('4. Mengen- und Kostenannahmen'!$L:$L,MATCH($B35,'4. Mengen- und Kostenannahmen'!$B:$B,0)))),
IF(AND(RIGHT($A35,1)*1=4,R$1=INDEX('4. Mengen- und Kostenannahmen'!$H:$H,MATCH($B35,'4. Mengen- und Kostenannahmen'!$B:$B,0))),$E35,
IF(AND(RIGHT($A35,1)*1=5,R$1&lt;&gt;2026),$E35,""))))))))</f>
        <v>756000</v>
      </c>
      <c r="S35" s="233">
        <f t="array" ref="S35">IF(RIGHT($A35,1)*1=0,"",
IF(AND(RIGHT($A35,1)*1=1,OR(S$1=2026,S$1=2027)),$E35/2,
IF(AND(RIGHT($A35,1)*1=2,OR(S$1=2028,S$1=2029,S$1=2030)),$E35*1/20,IF(AND(RIGHT($A35,1)*1=2,OR(S$1=2031,S$1=2032,S$1=2033,S$1=2034,S$1=2035,S$1=2036,S$1=2037)),$E35*1/10,IF(AND(RIGHT($A35,1)*1=2,OR(S$1=2038,S$1=2039,S$1=2040)),$E35*1/20,
IF(AND(RIGHT($A35,1)*1=3,S$1&gt;=INDEX('4. Mengen- und Kostenannahmen'!$L:$L,MATCH($B35,'4. Mengen- und Kostenannahmen'!$B:$B,0)),S$1&lt;=INDEX('4. Mengen- und Kostenannahmen'!$M:$M,MATCH($B35,'4. Mengen- und Kostenannahmen'!$B:$B,0))),$E35*(1/(1+INDEX('4. Mengen- und Kostenannahmen'!$M:$M,MATCH($B35,'4. Mengen- und Kostenannahmen'!$B:$B,0))-INDEX('4. Mengen- und Kostenannahmen'!$L:$L,MATCH($B35,'4. Mengen- und Kostenannahmen'!$B:$B,0)))),
IF(AND(RIGHT($A35,1)*1=4,S$1=INDEX('4. Mengen- und Kostenannahmen'!$H:$H,MATCH($B35,'4. Mengen- und Kostenannahmen'!$B:$B,0))),$E35,
IF(AND(RIGHT($A35,1)*1=5,S$1&lt;&gt;2026),$E35,""))))))))</f>
        <v>756000</v>
      </c>
      <c r="T35" s="233">
        <f t="array" ref="T35">IF(RIGHT($A35,1)*1=0,"",
IF(AND(RIGHT($A35,1)*1=1,OR(T$1=2026,T$1=2027)),$E35/2,
IF(AND(RIGHT($A35,1)*1=2,OR(T$1=2028,T$1=2029,T$1=2030)),$E35*1/20,IF(AND(RIGHT($A35,1)*1=2,OR(T$1=2031,T$1=2032,T$1=2033,T$1=2034,T$1=2035,T$1=2036,T$1=2037)),$E35*1/10,IF(AND(RIGHT($A35,1)*1=2,OR(T$1=2038,T$1=2039,T$1=2040)),$E35*1/20,
IF(AND(RIGHT($A35,1)*1=3,T$1&gt;=INDEX('4. Mengen- und Kostenannahmen'!$L:$L,MATCH($B35,'4. Mengen- und Kostenannahmen'!$B:$B,0)),T$1&lt;=INDEX('4. Mengen- und Kostenannahmen'!$M:$M,MATCH($B35,'4. Mengen- und Kostenannahmen'!$B:$B,0))),$E35*(1/(1+INDEX('4. Mengen- und Kostenannahmen'!$M:$M,MATCH($B35,'4. Mengen- und Kostenannahmen'!$B:$B,0))-INDEX('4. Mengen- und Kostenannahmen'!$L:$L,MATCH($B35,'4. Mengen- und Kostenannahmen'!$B:$B,0)))),
IF(AND(RIGHT($A35,1)*1=4,T$1=INDEX('4. Mengen- und Kostenannahmen'!$H:$H,MATCH($B35,'4. Mengen- und Kostenannahmen'!$B:$B,0))),$E35,
IF(AND(RIGHT($A35,1)*1=5,T$1&lt;&gt;2026),$E35,""))))))))</f>
        <v>756000</v>
      </c>
    </row>
    <row r="36" ht="12.75" customHeight="1">
      <c r="A36" s="230" t="str">
        <f t="array" ref="A36">INDEX('4. Mengen- und Kostenannahmen'!$A:$A,MATCH(B36,'4. Mengen- und Kostenannahmen'!B:B,0))</f>
        <v>35.1</v>
      </c>
      <c r="B36" s="231">
        <f>'4. Mengen- und Kostenannahmen'!B37</f>
        <v>35</v>
      </c>
      <c r="C36" s="231" t="str">
        <f t="array" ref="C36">IF(RIGHT($A36,1)*1&lt;&gt;0,INDEX('4. Mengen- und Kostenannahmen'!D:D,MATCH($B36,'4. Mengen- und Kostenannahmen'!$B:$B,0)),"")</f>
        <v>Bürgerschaftliches Engagement aktivieren</v>
      </c>
      <c r="D36" s="231" t="str">
        <f t="array" ref="D36">IF(RIGHT($A36,1)*1&lt;&gt;0,INDEX('4. Mengen- und Kostenannahmen'!E:E,MATCH($B36,'4. Mengen- und Kostenannahmen'!$B:$B,0)),"")</f>
        <v>Erarbeitung Rechtsverordnung</v>
      </c>
      <c r="E36" s="232">
        <f t="array" ref="E36">IF(C36&lt;&gt;"",INDEX('4. Mengen- und Kostenannahmen'!X:X,MATCH($B36,'4. Mengen- und Kostenannahmen'!B:B,0))*INDEX('4. Mengen- und Kostenannahmen'!AC:AC,MATCH($B36,'4. Mengen- und Kostenannahmen'!B:B,0)),"")</f>
        <v>12000</v>
      </c>
      <c r="F36" s="233">
        <f t="array" ref="F36">IF(RIGHT($A36,1)*1=0,"",
IF(AND(RIGHT($A36,1)*1=1,OR(F$1=2026,F$1=2027)),$E36/2,
IF(AND(RIGHT($A36,1)*1=2,OR(F$1=2028,F$1=2029,F$1=2030)),$E36*1/20,IF(AND(RIGHT($A36,1)*1=2,OR(F$1=2031,F$1=2032,F$1=2033,F$1=2034,F$1=2035,F$1=2036,F$1=2037)),$E36*1/10,IF(AND(RIGHT($A36,1)*1=2,OR(F$1=2038,F$1=2039,F$1=2040)),$E36*1/20,
IF(AND(RIGHT($A36,1)*1=3,F$1&gt;=INDEX('4. Mengen- und Kostenannahmen'!$L:$L,MATCH($B36,'4. Mengen- und Kostenannahmen'!$B:$B,0)),F$1&lt;=INDEX('4. Mengen- und Kostenannahmen'!$M:$M,MATCH($B36,'4. Mengen- und Kostenannahmen'!$B:$B,0))),$E36*(1/(1+INDEX('4. Mengen- und Kostenannahmen'!$M:$M,MATCH($B36,'4. Mengen- und Kostenannahmen'!$B:$B,0))-INDEX('4. Mengen- und Kostenannahmen'!$L:$L,MATCH($B36,'4. Mengen- und Kostenannahmen'!$B:$B,0)))),
IF(AND(RIGHT($A36,1)*1=4,F$1=INDEX('4. Mengen- und Kostenannahmen'!$H:$H,MATCH($B36,'4. Mengen- und Kostenannahmen'!$B:$B,0))),$E36,
IF(AND(RIGHT($A36,1)*1=5,F$1&lt;&gt;2026),$E36,""))))))))</f>
        <v>6000</v>
      </c>
      <c r="G36" s="233">
        <f t="array" ref="G36">IF(RIGHT($A36,1)*1=0,"",
IF(AND(RIGHT($A36,1)*1=1,OR(G$1=2026,G$1=2027)),$E36/2,
IF(AND(RIGHT($A36,1)*1=2,OR(G$1=2028,G$1=2029,G$1=2030)),$E36*1/20,IF(AND(RIGHT($A36,1)*1=2,OR(G$1=2031,G$1=2032,G$1=2033,G$1=2034,G$1=2035,G$1=2036,G$1=2037)),$E36*1/10,IF(AND(RIGHT($A36,1)*1=2,OR(G$1=2038,G$1=2039,G$1=2040)),$E36*1/20,
IF(AND(RIGHT($A36,1)*1=3,G$1&gt;=INDEX('4. Mengen- und Kostenannahmen'!$L:$L,MATCH($B36,'4. Mengen- und Kostenannahmen'!$B:$B,0)),G$1&lt;=INDEX('4. Mengen- und Kostenannahmen'!$M:$M,MATCH($B36,'4. Mengen- und Kostenannahmen'!$B:$B,0))),$E36*(1/(1+INDEX('4. Mengen- und Kostenannahmen'!$M:$M,MATCH($B36,'4. Mengen- und Kostenannahmen'!$B:$B,0))-INDEX('4. Mengen- und Kostenannahmen'!$L:$L,MATCH($B36,'4. Mengen- und Kostenannahmen'!$B:$B,0)))),
IF(AND(RIGHT($A36,1)*1=4,G$1=INDEX('4. Mengen- und Kostenannahmen'!$H:$H,MATCH($B36,'4. Mengen- und Kostenannahmen'!$B:$B,0))),$E36,
IF(AND(RIGHT($A36,1)*1=5,G$1&lt;&gt;2026),$E36,""))))))))</f>
        <v>6000</v>
      </c>
      <c r="H36" s="233" t="str">
        <f t="array" ref="H36">IF(RIGHT($A36,1)*1=0,"",
IF(AND(RIGHT($A36,1)*1=1,OR(H$1=2026,H$1=2027)),$E36/2,
IF(AND(RIGHT($A36,1)*1=2,OR(H$1=2028,H$1=2029,H$1=2030)),$E36*1/20,IF(AND(RIGHT($A36,1)*1=2,OR(H$1=2031,H$1=2032,H$1=2033,H$1=2034,H$1=2035,H$1=2036,H$1=2037)),$E36*1/10,IF(AND(RIGHT($A36,1)*1=2,OR(H$1=2038,H$1=2039,H$1=2040)),$E36*1/20,
IF(AND(RIGHT($A36,1)*1=3,H$1&gt;=INDEX('4. Mengen- und Kostenannahmen'!$L:$L,MATCH($B36,'4. Mengen- und Kostenannahmen'!$B:$B,0)),H$1&lt;=INDEX('4. Mengen- und Kostenannahmen'!$M:$M,MATCH($B36,'4. Mengen- und Kostenannahmen'!$B:$B,0))),$E36*(1/(1+INDEX('4. Mengen- und Kostenannahmen'!$M:$M,MATCH($B36,'4. Mengen- und Kostenannahmen'!$B:$B,0))-INDEX('4. Mengen- und Kostenannahmen'!$L:$L,MATCH($B36,'4. Mengen- und Kostenannahmen'!$B:$B,0)))),
IF(AND(RIGHT($A36,1)*1=4,H$1=INDEX('4. Mengen- und Kostenannahmen'!$H:$H,MATCH($B36,'4. Mengen- und Kostenannahmen'!$B:$B,0))),$E36,
IF(AND(RIGHT($A36,1)*1=5,H$1&lt;&gt;2026),$E36,""))))))))</f>
        <v/>
      </c>
      <c r="I36" s="233" t="str">
        <f t="array" ref="I36">IF(RIGHT($A36,1)*1=0,"",
IF(AND(RIGHT($A36,1)*1=1,OR(I$1=2026,I$1=2027)),$E36/2,
IF(AND(RIGHT($A36,1)*1=2,OR(I$1=2028,I$1=2029,I$1=2030)),$E36*1/20,IF(AND(RIGHT($A36,1)*1=2,OR(I$1=2031,I$1=2032,I$1=2033,I$1=2034,I$1=2035,I$1=2036,I$1=2037)),$E36*1/10,IF(AND(RIGHT($A36,1)*1=2,OR(I$1=2038,I$1=2039,I$1=2040)),$E36*1/20,
IF(AND(RIGHT($A36,1)*1=3,I$1&gt;=INDEX('4. Mengen- und Kostenannahmen'!$L:$L,MATCH($B36,'4. Mengen- und Kostenannahmen'!$B:$B,0)),I$1&lt;=INDEX('4. Mengen- und Kostenannahmen'!$M:$M,MATCH($B36,'4. Mengen- und Kostenannahmen'!$B:$B,0))),$E36*(1/(1+INDEX('4. Mengen- und Kostenannahmen'!$M:$M,MATCH($B36,'4. Mengen- und Kostenannahmen'!$B:$B,0))-INDEX('4. Mengen- und Kostenannahmen'!$L:$L,MATCH($B36,'4. Mengen- und Kostenannahmen'!$B:$B,0)))),
IF(AND(RIGHT($A36,1)*1=4,I$1=INDEX('4. Mengen- und Kostenannahmen'!$H:$H,MATCH($B36,'4. Mengen- und Kostenannahmen'!$B:$B,0))),$E36,
IF(AND(RIGHT($A36,1)*1=5,I$1&lt;&gt;2026),$E36,""))))))))</f>
        <v/>
      </c>
      <c r="J36" s="233" t="str">
        <f t="array" ref="J36">IF(RIGHT($A36,1)*1=0,"",
IF(AND(RIGHT($A36,1)*1=1,OR(J$1=2026,J$1=2027)),$E36/2,
IF(AND(RIGHT($A36,1)*1=2,OR(J$1=2028,J$1=2029,J$1=2030)),$E36*1/20,IF(AND(RIGHT($A36,1)*1=2,OR(J$1=2031,J$1=2032,J$1=2033,J$1=2034,J$1=2035,J$1=2036,J$1=2037)),$E36*1/10,IF(AND(RIGHT($A36,1)*1=2,OR(J$1=2038,J$1=2039,J$1=2040)),$E36*1/20,
IF(AND(RIGHT($A36,1)*1=3,J$1&gt;=INDEX('4. Mengen- und Kostenannahmen'!$L:$L,MATCH($B36,'4. Mengen- und Kostenannahmen'!$B:$B,0)),J$1&lt;=INDEX('4. Mengen- und Kostenannahmen'!$M:$M,MATCH($B36,'4. Mengen- und Kostenannahmen'!$B:$B,0))),$E36*(1/(1+INDEX('4. Mengen- und Kostenannahmen'!$M:$M,MATCH($B36,'4. Mengen- und Kostenannahmen'!$B:$B,0))-INDEX('4. Mengen- und Kostenannahmen'!$L:$L,MATCH($B36,'4. Mengen- und Kostenannahmen'!$B:$B,0)))),
IF(AND(RIGHT($A36,1)*1=4,J$1=INDEX('4. Mengen- und Kostenannahmen'!$H:$H,MATCH($B36,'4. Mengen- und Kostenannahmen'!$B:$B,0))),$E36,
IF(AND(RIGHT($A36,1)*1=5,J$1&lt;&gt;2026),$E36,""))))))))</f>
        <v/>
      </c>
      <c r="K36" s="233" t="str">
        <f t="array" ref="K36">IF(RIGHT($A36,1)*1=0,"",
IF(AND(RIGHT($A36,1)*1=1,OR(K$1=2026,K$1=2027)),$E36/2,
IF(AND(RIGHT($A36,1)*1=2,OR(K$1=2028,K$1=2029,K$1=2030)),$E36*1/20,IF(AND(RIGHT($A36,1)*1=2,OR(K$1=2031,K$1=2032,K$1=2033,K$1=2034,K$1=2035,K$1=2036,K$1=2037)),$E36*1/10,IF(AND(RIGHT($A36,1)*1=2,OR(K$1=2038,K$1=2039,K$1=2040)),$E36*1/20,
IF(AND(RIGHT($A36,1)*1=3,K$1&gt;=INDEX('4. Mengen- und Kostenannahmen'!$L:$L,MATCH($B36,'4. Mengen- und Kostenannahmen'!$B:$B,0)),K$1&lt;=INDEX('4. Mengen- und Kostenannahmen'!$M:$M,MATCH($B36,'4. Mengen- und Kostenannahmen'!$B:$B,0))),$E36*(1/(1+INDEX('4. Mengen- und Kostenannahmen'!$M:$M,MATCH($B36,'4. Mengen- und Kostenannahmen'!$B:$B,0))-INDEX('4. Mengen- und Kostenannahmen'!$L:$L,MATCH($B36,'4. Mengen- und Kostenannahmen'!$B:$B,0)))),
IF(AND(RIGHT($A36,1)*1=4,K$1=INDEX('4. Mengen- und Kostenannahmen'!$H:$H,MATCH($B36,'4. Mengen- und Kostenannahmen'!$B:$B,0))),$E36,
IF(AND(RIGHT($A36,1)*1=5,K$1&lt;&gt;2026),$E36,""))))))))</f>
        <v/>
      </c>
      <c r="L36" s="233" t="str">
        <f t="array" ref="L36">IF(RIGHT($A36,1)*1=0,"",
IF(AND(RIGHT($A36,1)*1=1,OR(L$1=2026,L$1=2027)),$E36/2,
IF(AND(RIGHT($A36,1)*1=2,OR(L$1=2028,L$1=2029,L$1=2030)),$E36*1/20,IF(AND(RIGHT($A36,1)*1=2,OR(L$1=2031,L$1=2032,L$1=2033,L$1=2034,L$1=2035,L$1=2036,L$1=2037)),$E36*1/10,IF(AND(RIGHT($A36,1)*1=2,OR(L$1=2038,L$1=2039,L$1=2040)),$E36*1/20,
IF(AND(RIGHT($A36,1)*1=3,L$1&gt;=INDEX('4. Mengen- und Kostenannahmen'!$L:$L,MATCH($B36,'4. Mengen- und Kostenannahmen'!$B:$B,0)),L$1&lt;=INDEX('4. Mengen- und Kostenannahmen'!$M:$M,MATCH($B36,'4. Mengen- und Kostenannahmen'!$B:$B,0))),$E36*(1/(1+INDEX('4. Mengen- und Kostenannahmen'!$M:$M,MATCH($B36,'4. Mengen- und Kostenannahmen'!$B:$B,0))-INDEX('4. Mengen- und Kostenannahmen'!$L:$L,MATCH($B36,'4. Mengen- und Kostenannahmen'!$B:$B,0)))),
IF(AND(RIGHT($A36,1)*1=4,L$1=INDEX('4. Mengen- und Kostenannahmen'!$H:$H,MATCH($B36,'4. Mengen- und Kostenannahmen'!$B:$B,0))),$E36,
IF(AND(RIGHT($A36,1)*1=5,L$1&lt;&gt;2026),$E36,""))))))))</f>
        <v/>
      </c>
      <c r="M36" s="233" t="str">
        <f t="array" ref="M36">IF(RIGHT($A36,1)*1=0,"",
IF(AND(RIGHT($A36,1)*1=1,OR(M$1=2026,M$1=2027)),$E36/2,
IF(AND(RIGHT($A36,1)*1=2,OR(M$1=2028,M$1=2029,M$1=2030)),$E36*1/20,IF(AND(RIGHT($A36,1)*1=2,OR(M$1=2031,M$1=2032,M$1=2033,M$1=2034,M$1=2035,M$1=2036,M$1=2037)),$E36*1/10,IF(AND(RIGHT($A36,1)*1=2,OR(M$1=2038,M$1=2039,M$1=2040)),$E36*1/20,
IF(AND(RIGHT($A36,1)*1=3,M$1&gt;=INDEX('4. Mengen- und Kostenannahmen'!$L:$L,MATCH($B36,'4. Mengen- und Kostenannahmen'!$B:$B,0)),M$1&lt;=INDEX('4. Mengen- und Kostenannahmen'!$M:$M,MATCH($B36,'4. Mengen- und Kostenannahmen'!$B:$B,0))),$E36*(1/(1+INDEX('4. Mengen- und Kostenannahmen'!$M:$M,MATCH($B36,'4. Mengen- und Kostenannahmen'!$B:$B,0))-INDEX('4. Mengen- und Kostenannahmen'!$L:$L,MATCH($B36,'4. Mengen- und Kostenannahmen'!$B:$B,0)))),
IF(AND(RIGHT($A36,1)*1=4,M$1=INDEX('4. Mengen- und Kostenannahmen'!$H:$H,MATCH($B36,'4. Mengen- und Kostenannahmen'!$B:$B,0))),$E36,
IF(AND(RIGHT($A36,1)*1=5,M$1&lt;&gt;2026),$E36,""))))))))</f>
        <v/>
      </c>
      <c r="N36" s="233" t="str">
        <f t="array" ref="N36">IF(RIGHT($A36,1)*1=0,"",
IF(AND(RIGHT($A36,1)*1=1,OR(N$1=2026,N$1=2027)),$E36/2,
IF(AND(RIGHT($A36,1)*1=2,OR(N$1=2028,N$1=2029,N$1=2030)),$E36*1/20,IF(AND(RIGHT($A36,1)*1=2,OR(N$1=2031,N$1=2032,N$1=2033,N$1=2034,N$1=2035,N$1=2036,N$1=2037)),$E36*1/10,IF(AND(RIGHT($A36,1)*1=2,OR(N$1=2038,N$1=2039,N$1=2040)),$E36*1/20,
IF(AND(RIGHT($A36,1)*1=3,N$1&gt;=INDEX('4. Mengen- und Kostenannahmen'!$L:$L,MATCH($B36,'4. Mengen- und Kostenannahmen'!$B:$B,0)),N$1&lt;=INDEX('4. Mengen- und Kostenannahmen'!$M:$M,MATCH($B36,'4. Mengen- und Kostenannahmen'!$B:$B,0))),$E36*(1/(1+INDEX('4. Mengen- und Kostenannahmen'!$M:$M,MATCH($B36,'4. Mengen- und Kostenannahmen'!$B:$B,0))-INDEX('4. Mengen- und Kostenannahmen'!$L:$L,MATCH($B36,'4. Mengen- und Kostenannahmen'!$B:$B,0)))),
IF(AND(RIGHT($A36,1)*1=4,N$1=INDEX('4. Mengen- und Kostenannahmen'!$H:$H,MATCH($B36,'4. Mengen- und Kostenannahmen'!$B:$B,0))),$E36,
IF(AND(RIGHT($A36,1)*1=5,N$1&lt;&gt;2026),$E36,""))))))))</f>
        <v/>
      </c>
      <c r="O36" s="233" t="str">
        <f t="array" ref="O36">IF(RIGHT($A36,1)*1=0,"",
IF(AND(RIGHT($A36,1)*1=1,OR(O$1=2026,O$1=2027)),$E36/2,
IF(AND(RIGHT($A36,1)*1=2,OR(O$1=2028,O$1=2029,O$1=2030)),$E36*1/20,IF(AND(RIGHT($A36,1)*1=2,OR(O$1=2031,O$1=2032,O$1=2033,O$1=2034,O$1=2035,O$1=2036,O$1=2037)),$E36*1/10,IF(AND(RIGHT($A36,1)*1=2,OR(O$1=2038,O$1=2039,O$1=2040)),$E36*1/20,
IF(AND(RIGHT($A36,1)*1=3,O$1&gt;=INDEX('4. Mengen- und Kostenannahmen'!$L:$L,MATCH($B36,'4. Mengen- und Kostenannahmen'!$B:$B,0)),O$1&lt;=INDEX('4. Mengen- und Kostenannahmen'!$M:$M,MATCH($B36,'4. Mengen- und Kostenannahmen'!$B:$B,0))),$E36*(1/(1+INDEX('4. Mengen- und Kostenannahmen'!$M:$M,MATCH($B36,'4. Mengen- und Kostenannahmen'!$B:$B,0))-INDEX('4. Mengen- und Kostenannahmen'!$L:$L,MATCH($B36,'4. Mengen- und Kostenannahmen'!$B:$B,0)))),
IF(AND(RIGHT($A36,1)*1=4,O$1=INDEX('4. Mengen- und Kostenannahmen'!$H:$H,MATCH($B36,'4. Mengen- und Kostenannahmen'!$B:$B,0))),$E36,
IF(AND(RIGHT($A36,1)*1=5,O$1&lt;&gt;2026),$E36,""))))))))</f>
        <v/>
      </c>
      <c r="P36" s="233" t="str">
        <f t="array" ref="P36">IF(RIGHT($A36,1)*1=0,"",
IF(AND(RIGHT($A36,1)*1=1,OR(P$1=2026,P$1=2027)),$E36/2,
IF(AND(RIGHT($A36,1)*1=2,OR(P$1=2028,P$1=2029,P$1=2030)),$E36*1/20,IF(AND(RIGHT($A36,1)*1=2,OR(P$1=2031,P$1=2032,P$1=2033,P$1=2034,P$1=2035,P$1=2036,P$1=2037)),$E36*1/10,IF(AND(RIGHT($A36,1)*1=2,OR(P$1=2038,P$1=2039,P$1=2040)),$E36*1/20,
IF(AND(RIGHT($A36,1)*1=3,P$1&gt;=INDEX('4. Mengen- und Kostenannahmen'!$L:$L,MATCH($B36,'4. Mengen- und Kostenannahmen'!$B:$B,0)),P$1&lt;=INDEX('4. Mengen- und Kostenannahmen'!$M:$M,MATCH($B36,'4. Mengen- und Kostenannahmen'!$B:$B,0))),$E36*(1/(1+INDEX('4. Mengen- und Kostenannahmen'!$M:$M,MATCH($B36,'4. Mengen- und Kostenannahmen'!$B:$B,0))-INDEX('4. Mengen- und Kostenannahmen'!$L:$L,MATCH($B36,'4. Mengen- und Kostenannahmen'!$B:$B,0)))),
IF(AND(RIGHT($A36,1)*1=4,P$1=INDEX('4. Mengen- und Kostenannahmen'!$H:$H,MATCH($B36,'4. Mengen- und Kostenannahmen'!$B:$B,0))),$E36,
IF(AND(RIGHT($A36,1)*1=5,P$1&lt;&gt;2026),$E36,""))))))))</f>
        <v/>
      </c>
      <c r="Q36" s="233" t="str">
        <f t="array" ref="Q36">IF(RIGHT($A36,1)*1=0,"",
IF(AND(RIGHT($A36,1)*1=1,OR(Q$1=2026,Q$1=2027)),$E36/2,
IF(AND(RIGHT($A36,1)*1=2,OR(Q$1=2028,Q$1=2029,Q$1=2030)),$E36*1/20,IF(AND(RIGHT($A36,1)*1=2,OR(Q$1=2031,Q$1=2032,Q$1=2033,Q$1=2034,Q$1=2035,Q$1=2036,Q$1=2037)),$E36*1/10,IF(AND(RIGHT($A36,1)*1=2,OR(Q$1=2038,Q$1=2039,Q$1=2040)),$E36*1/20,
IF(AND(RIGHT($A36,1)*1=3,Q$1&gt;=INDEX('4. Mengen- und Kostenannahmen'!$L:$L,MATCH($B36,'4. Mengen- und Kostenannahmen'!$B:$B,0)),Q$1&lt;=INDEX('4. Mengen- und Kostenannahmen'!$M:$M,MATCH($B36,'4. Mengen- und Kostenannahmen'!$B:$B,0))),$E36*(1/(1+INDEX('4. Mengen- und Kostenannahmen'!$M:$M,MATCH($B36,'4. Mengen- und Kostenannahmen'!$B:$B,0))-INDEX('4. Mengen- und Kostenannahmen'!$L:$L,MATCH($B36,'4. Mengen- und Kostenannahmen'!$B:$B,0)))),
IF(AND(RIGHT($A36,1)*1=4,Q$1=INDEX('4. Mengen- und Kostenannahmen'!$H:$H,MATCH($B36,'4. Mengen- und Kostenannahmen'!$B:$B,0))),$E36,
IF(AND(RIGHT($A36,1)*1=5,Q$1&lt;&gt;2026),$E36,""))))))))</f>
        <v/>
      </c>
      <c r="R36" s="233" t="str">
        <f t="array" ref="R36">IF(RIGHT($A36,1)*1=0,"",
IF(AND(RIGHT($A36,1)*1=1,OR(R$1=2026,R$1=2027)),$E36/2,
IF(AND(RIGHT($A36,1)*1=2,OR(R$1=2028,R$1=2029,R$1=2030)),$E36*1/20,IF(AND(RIGHT($A36,1)*1=2,OR(R$1=2031,R$1=2032,R$1=2033,R$1=2034,R$1=2035,R$1=2036,R$1=2037)),$E36*1/10,IF(AND(RIGHT($A36,1)*1=2,OR(R$1=2038,R$1=2039,R$1=2040)),$E36*1/20,
IF(AND(RIGHT($A36,1)*1=3,R$1&gt;=INDEX('4. Mengen- und Kostenannahmen'!$L:$L,MATCH($B36,'4. Mengen- und Kostenannahmen'!$B:$B,0)),R$1&lt;=INDEX('4. Mengen- und Kostenannahmen'!$M:$M,MATCH($B36,'4. Mengen- und Kostenannahmen'!$B:$B,0))),$E36*(1/(1+INDEX('4. Mengen- und Kostenannahmen'!$M:$M,MATCH($B36,'4. Mengen- und Kostenannahmen'!$B:$B,0))-INDEX('4. Mengen- und Kostenannahmen'!$L:$L,MATCH($B36,'4. Mengen- und Kostenannahmen'!$B:$B,0)))),
IF(AND(RIGHT($A36,1)*1=4,R$1=INDEX('4. Mengen- und Kostenannahmen'!$H:$H,MATCH($B36,'4. Mengen- und Kostenannahmen'!$B:$B,0))),$E36,
IF(AND(RIGHT($A36,1)*1=5,R$1&lt;&gt;2026),$E36,""))))))))</f>
        <v/>
      </c>
      <c r="S36" s="233" t="str">
        <f t="array" ref="S36">IF(RIGHT($A36,1)*1=0,"",
IF(AND(RIGHT($A36,1)*1=1,OR(S$1=2026,S$1=2027)),$E36/2,
IF(AND(RIGHT($A36,1)*1=2,OR(S$1=2028,S$1=2029,S$1=2030)),$E36*1/20,IF(AND(RIGHT($A36,1)*1=2,OR(S$1=2031,S$1=2032,S$1=2033,S$1=2034,S$1=2035,S$1=2036,S$1=2037)),$E36*1/10,IF(AND(RIGHT($A36,1)*1=2,OR(S$1=2038,S$1=2039,S$1=2040)),$E36*1/20,
IF(AND(RIGHT($A36,1)*1=3,S$1&gt;=INDEX('4. Mengen- und Kostenannahmen'!$L:$L,MATCH($B36,'4. Mengen- und Kostenannahmen'!$B:$B,0)),S$1&lt;=INDEX('4. Mengen- und Kostenannahmen'!$M:$M,MATCH($B36,'4. Mengen- und Kostenannahmen'!$B:$B,0))),$E36*(1/(1+INDEX('4. Mengen- und Kostenannahmen'!$M:$M,MATCH($B36,'4. Mengen- und Kostenannahmen'!$B:$B,0))-INDEX('4. Mengen- und Kostenannahmen'!$L:$L,MATCH($B36,'4. Mengen- und Kostenannahmen'!$B:$B,0)))),
IF(AND(RIGHT($A36,1)*1=4,S$1=INDEX('4. Mengen- und Kostenannahmen'!$H:$H,MATCH($B36,'4. Mengen- und Kostenannahmen'!$B:$B,0))),$E36,
IF(AND(RIGHT($A36,1)*1=5,S$1&lt;&gt;2026),$E36,""))))))))</f>
        <v/>
      </c>
      <c r="T36" s="233" t="str">
        <f t="array" ref="T36">IF(RIGHT($A36,1)*1=0,"",
IF(AND(RIGHT($A36,1)*1=1,OR(T$1=2026,T$1=2027)),$E36/2,
IF(AND(RIGHT($A36,1)*1=2,OR(T$1=2028,T$1=2029,T$1=2030)),$E36*1/20,IF(AND(RIGHT($A36,1)*1=2,OR(T$1=2031,T$1=2032,T$1=2033,T$1=2034,T$1=2035,T$1=2036,T$1=2037)),$E36*1/10,IF(AND(RIGHT($A36,1)*1=2,OR(T$1=2038,T$1=2039,T$1=2040)),$E36*1/20,
IF(AND(RIGHT($A36,1)*1=3,T$1&gt;=INDEX('4. Mengen- und Kostenannahmen'!$L:$L,MATCH($B36,'4. Mengen- und Kostenannahmen'!$B:$B,0)),T$1&lt;=INDEX('4. Mengen- und Kostenannahmen'!$M:$M,MATCH($B36,'4. Mengen- und Kostenannahmen'!$B:$B,0))),$E36*(1/(1+INDEX('4. Mengen- und Kostenannahmen'!$M:$M,MATCH($B36,'4. Mengen- und Kostenannahmen'!$B:$B,0))-INDEX('4. Mengen- und Kostenannahmen'!$L:$L,MATCH($B36,'4. Mengen- und Kostenannahmen'!$B:$B,0)))),
IF(AND(RIGHT($A36,1)*1=4,T$1=INDEX('4. Mengen- und Kostenannahmen'!$H:$H,MATCH($B36,'4. Mengen- und Kostenannahmen'!$B:$B,0))),$E36,
IF(AND(RIGHT($A36,1)*1=5,T$1&lt;&gt;2026),$E36,""))))))))</f>
        <v/>
      </c>
    </row>
    <row r="37" ht="12.75" customHeight="1">
      <c r="A37" s="230" t="str">
        <f t="array" ref="A37">INDEX('4. Mengen- und Kostenannahmen'!$A:$A,MATCH(B37,'4. Mengen- und Kostenannahmen'!B:B,0))</f>
        <v>36.1</v>
      </c>
      <c r="B37" s="231">
        <f>'4. Mengen- und Kostenannahmen'!B38</f>
        <v>36</v>
      </c>
      <c r="C37" s="231" t="str">
        <f t="array" ref="C37">IF(RIGHT($A37,1)*1&lt;&gt;0,INDEX('4. Mengen- und Kostenannahmen'!D:D,MATCH($B37,'4. Mengen- und Kostenannahmen'!$B:$B,0)),"")</f>
        <v>Hitzeaktionen planen und umsetzen</v>
      </c>
      <c r="D37" s="231" t="str">
        <f t="array" ref="D37">IF(RIGHT($A37,1)*1&lt;&gt;0,INDEX('4. Mengen- und Kostenannahmen'!E:E,MATCH($B37,'4. Mengen- und Kostenannahmen'!$B:$B,0)),"")</f>
        <v>Landes- und Bezirkshitzeaktionsplanung</v>
      </c>
      <c r="E37" s="232">
        <f t="array" ref="E37">IF(C37&lt;&gt;"",INDEX('4. Mengen- und Kostenannahmen'!X:X,MATCH($B37,'4. Mengen- und Kostenannahmen'!B:B,0))*INDEX('4. Mengen- und Kostenannahmen'!AC:AC,MATCH($B37,'4. Mengen- und Kostenannahmen'!B:B,0)),"")</f>
        <v>520000</v>
      </c>
      <c r="F37" s="233">
        <f t="array" ref="F37">IF(RIGHT($A37,1)*1=0,"",
IF(AND(RIGHT($A37,1)*1=1,OR(F$1=2026,F$1=2027)),$E37/2,
IF(AND(RIGHT($A37,1)*1=2,OR(F$1=2028,F$1=2029,F$1=2030)),$E37*1/20,IF(AND(RIGHT($A37,1)*1=2,OR(F$1=2031,F$1=2032,F$1=2033,F$1=2034,F$1=2035,F$1=2036,F$1=2037)),$E37*1/10,IF(AND(RIGHT($A37,1)*1=2,OR(F$1=2038,F$1=2039,F$1=2040)),$E37*1/20,
IF(AND(RIGHT($A37,1)*1=3,F$1&gt;=INDEX('4. Mengen- und Kostenannahmen'!$L:$L,MATCH($B37,'4. Mengen- und Kostenannahmen'!$B:$B,0)),F$1&lt;=INDEX('4. Mengen- und Kostenannahmen'!$M:$M,MATCH($B37,'4. Mengen- und Kostenannahmen'!$B:$B,0))),$E37*(1/(1+INDEX('4. Mengen- und Kostenannahmen'!$M:$M,MATCH($B37,'4. Mengen- und Kostenannahmen'!$B:$B,0))-INDEX('4. Mengen- und Kostenannahmen'!$L:$L,MATCH($B37,'4. Mengen- und Kostenannahmen'!$B:$B,0)))),
IF(AND(RIGHT($A37,1)*1=4,F$1=INDEX('4. Mengen- und Kostenannahmen'!$H:$H,MATCH($B37,'4. Mengen- und Kostenannahmen'!$B:$B,0))),$E37,
IF(AND(RIGHT($A37,1)*1=5,F$1&lt;&gt;2026),$E37,""))))))))</f>
        <v>260000</v>
      </c>
      <c r="G37" s="233">
        <f t="array" ref="G37">IF(RIGHT($A37,1)*1=0,"",
IF(AND(RIGHT($A37,1)*1=1,OR(G$1=2026,G$1=2027)),$E37/2,
IF(AND(RIGHT($A37,1)*1=2,OR(G$1=2028,G$1=2029,G$1=2030)),$E37*1/20,IF(AND(RIGHT($A37,1)*1=2,OR(G$1=2031,G$1=2032,G$1=2033,G$1=2034,G$1=2035,G$1=2036,G$1=2037)),$E37*1/10,IF(AND(RIGHT($A37,1)*1=2,OR(G$1=2038,G$1=2039,G$1=2040)),$E37*1/20,
IF(AND(RIGHT($A37,1)*1=3,G$1&gt;=INDEX('4. Mengen- und Kostenannahmen'!$L:$L,MATCH($B37,'4. Mengen- und Kostenannahmen'!$B:$B,0)),G$1&lt;=INDEX('4. Mengen- und Kostenannahmen'!$M:$M,MATCH($B37,'4. Mengen- und Kostenannahmen'!$B:$B,0))),$E37*(1/(1+INDEX('4. Mengen- und Kostenannahmen'!$M:$M,MATCH($B37,'4. Mengen- und Kostenannahmen'!$B:$B,0))-INDEX('4. Mengen- und Kostenannahmen'!$L:$L,MATCH($B37,'4. Mengen- und Kostenannahmen'!$B:$B,0)))),
IF(AND(RIGHT($A37,1)*1=4,G$1=INDEX('4. Mengen- und Kostenannahmen'!$H:$H,MATCH($B37,'4. Mengen- und Kostenannahmen'!$B:$B,0))),$E37,
IF(AND(RIGHT($A37,1)*1=5,G$1&lt;&gt;2026),$E37,""))))))))</f>
        <v>260000</v>
      </c>
      <c r="H37" s="233" t="str">
        <f t="array" ref="H37">IF(RIGHT($A37,1)*1=0,"",
IF(AND(RIGHT($A37,1)*1=1,OR(H$1=2026,H$1=2027)),$E37/2,
IF(AND(RIGHT($A37,1)*1=2,OR(H$1=2028,H$1=2029,H$1=2030)),$E37*1/20,IF(AND(RIGHT($A37,1)*1=2,OR(H$1=2031,H$1=2032,H$1=2033,H$1=2034,H$1=2035,H$1=2036,H$1=2037)),$E37*1/10,IF(AND(RIGHT($A37,1)*1=2,OR(H$1=2038,H$1=2039,H$1=2040)),$E37*1/20,
IF(AND(RIGHT($A37,1)*1=3,H$1&gt;=INDEX('4. Mengen- und Kostenannahmen'!$L:$L,MATCH($B37,'4. Mengen- und Kostenannahmen'!$B:$B,0)),H$1&lt;=INDEX('4. Mengen- und Kostenannahmen'!$M:$M,MATCH($B37,'4. Mengen- und Kostenannahmen'!$B:$B,0))),$E37*(1/(1+INDEX('4. Mengen- und Kostenannahmen'!$M:$M,MATCH($B37,'4. Mengen- und Kostenannahmen'!$B:$B,0))-INDEX('4. Mengen- und Kostenannahmen'!$L:$L,MATCH($B37,'4. Mengen- und Kostenannahmen'!$B:$B,0)))),
IF(AND(RIGHT($A37,1)*1=4,H$1=INDEX('4. Mengen- und Kostenannahmen'!$H:$H,MATCH($B37,'4. Mengen- und Kostenannahmen'!$B:$B,0))),$E37,
IF(AND(RIGHT($A37,1)*1=5,H$1&lt;&gt;2026),$E37,""))))))))</f>
        <v/>
      </c>
      <c r="I37" s="233" t="str">
        <f t="array" ref="I37">IF(RIGHT($A37,1)*1=0,"",
IF(AND(RIGHT($A37,1)*1=1,OR(I$1=2026,I$1=2027)),$E37/2,
IF(AND(RIGHT($A37,1)*1=2,OR(I$1=2028,I$1=2029,I$1=2030)),$E37*1/20,IF(AND(RIGHT($A37,1)*1=2,OR(I$1=2031,I$1=2032,I$1=2033,I$1=2034,I$1=2035,I$1=2036,I$1=2037)),$E37*1/10,IF(AND(RIGHT($A37,1)*1=2,OR(I$1=2038,I$1=2039,I$1=2040)),$E37*1/20,
IF(AND(RIGHT($A37,1)*1=3,I$1&gt;=INDEX('4. Mengen- und Kostenannahmen'!$L:$L,MATCH($B37,'4. Mengen- und Kostenannahmen'!$B:$B,0)),I$1&lt;=INDEX('4. Mengen- und Kostenannahmen'!$M:$M,MATCH($B37,'4. Mengen- und Kostenannahmen'!$B:$B,0))),$E37*(1/(1+INDEX('4. Mengen- und Kostenannahmen'!$M:$M,MATCH($B37,'4. Mengen- und Kostenannahmen'!$B:$B,0))-INDEX('4. Mengen- und Kostenannahmen'!$L:$L,MATCH($B37,'4. Mengen- und Kostenannahmen'!$B:$B,0)))),
IF(AND(RIGHT($A37,1)*1=4,I$1=INDEX('4. Mengen- und Kostenannahmen'!$H:$H,MATCH($B37,'4. Mengen- und Kostenannahmen'!$B:$B,0))),$E37,
IF(AND(RIGHT($A37,1)*1=5,I$1&lt;&gt;2026),$E37,""))))))))</f>
        <v/>
      </c>
      <c r="J37" s="233" t="str">
        <f t="array" ref="J37">IF(RIGHT($A37,1)*1=0,"",
IF(AND(RIGHT($A37,1)*1=1,OR(J$1=2026,J$1=2027)),$E37/2,
IF(AND(RIGHT($A37,1)*1=2,OR(J$1=2028,J$1=2029,J$1=2030)),$E37*1/20,IF(AND(RIGHT($A37,1)*1=2,OR(J$1=2031,J$1=2032,J$1=2033,J$1=2034,J$1=2035,J$1=2036,J$1=2037)),$E37*1/10,IF(AND(RIGHT($A37,1)*1=2,OR(J$1=2038,J$1=2039,J$1=2040)),$E37*1/20,
IF(AND(RIGHT($A37,1)*1=3,J$1&gt;=INDEX('4. Mengen- und Kostenannahmen'!$L:$L,MATCH($B37,'4. Mengen- und Kostenannahmen'!$B:$B,0)),J$1&lt;=INDEX('4. Mengen- und Kostenannahmen'!$M:$M,MATCH($B37,'4. Mengen- und Kostenannahmen'!$B:$B,0))),$E37*(1/(1+INDEX('4. Mengen- und Kostenannahmen'!$M:$M,MATCH($B37,'4. Mengen- und Kostenannahmen'!$B:$B,0))-INDEX('4. Mengen- und Kostenannahmen'!$L:$L,MATCH($B37,'4. Mengen- und Kostenannahmen'!$B:$B,0)))),
IF(AND(RIGHT($A37,1)*1=4,J$1=INDEX('4. Mengen- und Kostenannahmen'!$H:$H,MATCH($B37,'4. Mengen- und Kostenannahmen'!$B:$B,0))),$E37,
IF(AND(RIGHT($A37,1)*1=5,J$1&lt;&gt;2026),$E37,""))))))))</f>
        <v/>
      </c>
      <c r="K37" s="233" t="str">
        <f t="array" ref="K37">IF(RIGHT($A37,1)*1=0,"",
IF(AND(RIGHT($A37,1)*1=1,OR(K$1=2026,K$1=2027)),$E37/2,
IF(AND(RIGHT($A37,1)*1=2,OR(K$1=2028,K$1=2029,K$1=2030)),$E37*1/20,IF(AND(RIGHT($A37,1)*1=2,OR(K$1=2031,K$1=2032,K$1=2033,K$1=2034,K$1=2035,K$1=2036,K$1=2037)),$E37*1/10,IF(AND(RIGHT($A37,1)*1=2,OR(K$1=2038,K$1=2039,K$1=2040)),$E37*1/20,
IF(AND(RIGHT($A37,1)*1=3,K$1&gt;=INDEX('4. Mengen- und Kostenannahmen'!$L:$L,MATCH($B37,'4. Mengen- und Kostenannahmen'!$B:$B,0)),K$1&lt;=INDEX('4. Mengen- und Kostenannahmen'!$M:$M,MATCH($B37,'4. Mengen- und Kostenannahmen'!$B:$B,0))),$E37*(1/(1+INDEX('4. Mengen- und Kostenannahmen'!$M:$M,MATCH($B37,'4. Mengen- und Kostenannahmen'!$B:$B,0))-INDEX('4. Mengen- und Kostenannahmen'!$L:$L,MATCH($B37,'4. Mengen- und Kostenannahmen'!$B:$B,0)))),
IF(AND(RIGHT($A37,1)*1=4,K$1=INDEX('4. Mengen- und Kostenannahmen'!$H:$H,MATCH($B37,'4. Mengen- und Kostenannahmen'!$B:$B,0))),$E37,
IF(AND(RIGHT($A37,1)*1=5,K$1&lt;&gt;2026),$E37,""))))))))</f>
        <v/>
      </c>
      <c r="L37" s="233" t="str">
        <f t="array" ref="L37">IF(RIGHT($A37,1)*1=0,"",
IF(AND(RIGHT($A37,1)*1=1,OR(L$1=2026,L$1=2027)),$E37/2,
IF(AND(RIGHT($A37,1)*1=2,OR(L$1=2028,L$1=2029,L$1=2030)),$E37*1/20,IF(AND(RIGHT($A37,1)*1=2,OR(L$1=2031,L$1=2032,L$1=2033,L$1=2034,L$1=2035,L$1=2036,L$1=2037)),$E37*1/10,IF(AND(RIGHT($A37,1)*1=2,OR(L$1=2038,L$1=2039,L$1=2040)),$E37*1/20,
IF(AND(RIGHT($A37,1)*1=3,L$1&gt;=INDEX('4. Mengen- und Kostenannahmen'!$L:$L,MATCH($B37,'4. Mengen- und Kostenannahmen'!$B:$B,0)),L$1&lt;=INDEX('4. Mengen- und Kostenannahmen'!$M:$M,MATCH($B37,'4. Mengen- und Kostenannahmen'!$B:$B,0))),$E37*(1/(1+INDEX('4. Mengen- und Kostenannahmen'!$M:$M,MATCH($B37,'4. Mengen- und Kostenannahmen'!$B:$B,0))-INDEX('4. Mengen- und Kostenannahmen'!$L:$L,MATCH($B37,'4. Mengen- und Kostenannahmen'!$B:$B,0)))),
IF(AND(RIGHT($A37,1)*1=4,L$1=INDEX('4. Mengen- und Kostenannahmen'!$H:$H,MATCH($B37,'4. Mengen- und Kostenannahmen'!$B:$B,0))),$E37,
IF(AND(RIGHT($A37,1)*1=5,L$1&lt;&gt;2026),$E37,""))))))))</f>
        <v/>
      </c>
      <c r="M37" s="233" t="str">
        <f t="array" ref="M37">IF(RIGHT($A37,1)*1=0,"",
IF(AND(RIGHT($A37,1)*1=1,OR(M$1=2026,M$1=2027)),$E37/2,
IF(AND(RIGHT($A37,1)*1=2,OR(M$1=2028,M$1=2029,M$1=2030)),$E37*1/20,IF(AND(RIGHT($A37,1)*1=2,OR(M$1=2031,M$1=2032,M$1=2033,M$1=2034,M$1=2035,M$1=2036,M$1=2037)),$E37*1/10,IF(AND(RIGHT($A37,1)*1=2,OR(M$1=2038,M$1=2039,M$1=2040)),$E37*1/20,
IF(AND(RIGHT($A37,1)*1=3,M$1&gt;=INDEX('4. Mengen- und Kostenannahmen'!$L:$L,MATCH($B37,'4. Mengen- und Kostenannahmen'!$B:$B,0)),M$1&lt;=INDEX('4. Mengen- und Kostenannahmen'!$M:$M,MATCH($B37,'4. Mengen- und Kostenannahmen'!$B:$B,0))),$E37*(1/(1+INDEX('4. Mengen- und Kostenannahmen'!$M:$M,MATCH($B37,'4. Mengen- und Kostenannahmen'!$B:$B,0))-INDEX('4. Mengen- und Kostenannahmen'!$L:$L,MATCH($B37,'4. Mengen- und Kostenannahmen'!$B:$B,0)))),
IF(AND(RIGHT($A37,1)*1=4,M$1=INDEX('4. Mengen- und Kostenannahmen'!$H:$H,MATCH($B37,'4. Mengen- und Kostenannahmen'!$B:$B,0))),$E37,
IF(AND(RIGHT($A37,1)*1=5,M$1&lt;&gt;2026),$E37,""))))))))</f>
        <v/>
      </c>
      <c r="N37" s="233" t="str">
        <f t="array" ref="N37">IF(RIGHT($A37,1)*1=0,"",
IF(AND(RIGHT($A37,1)*1=1,OR(N$1=2026,N$1=2027)),$E37/2,
IF(AND(RIGHT($A37,1)*1=2,OR(N$1=2028,N$1=2029,N$1=2030)),$E37*1/20,IF(AND(RIGHT($A37,1)*1=2,OR(N$1=2031,N$1=2032,N$1=2033,N$1=2034,N$1=2035,N$1=2036,N$1=2037)),$E37*1/10,IF(AND(RIGHT($A37,1)*1=2,OR(N$1=2038,N$1=2039,N$1=2040)),$E37*1/20,
IF(AND(RIGHT($A37,1)*1=3,N$1&gt;=INDEX('4. Mengen- und Kostenannahmen'!$L:$L,MATCH($B37,'4. Mengen- und Kostenannahmen'!$B:$B,0)),N$1&lt;=INDEX('4. Mengen- und Kostenannahmen'!$M:$M,MATCH($B37,'4. Mengen- und Kostenannahmen'!$B:$B,0))),$E37*(1/(1+INDEX('4. Mengen- und Kostenannahmen'!$M:$M,MATCH($B37,'4. Mengen- und Kostenannahmen'!$B:$B,0))-INDEX('4. Mengen- und Kostenannahmen'!$L:$L,MATCH($B37,'4. Mengen- und Kostenannahmen'!$B:$B,0)))),
IF(AND(RIGHT($A37,1)*1=4,N$1=INDEX('4. Mengen- und Kostenannahmen'!$H:$H,MATCH($B37,'4. Mengen- und Kostenannahmen'!$B:$B,0))),$E37,
IF(AND(RIGHT($A37,1)*1=5,N$1&lt;&gt;2026),$E37,""))))))))</f>
        <v/>
      </c>
      <c r="O37" s="233" t="str">
        <f t="array" ref="O37">IF(RIGHT($A37,1)*1=0,"",
IF(AND(RIGHT($A37,1)*1=1,OR(O$1=2026,O$1=2027)),$E37/2,
IF(AND(RIGHT($A37,1)*1=2,OR(O$1=2028,O$1=2029,O$1=2030)),$E37*1/20,IF(AND(RIGHT($A37,1)*1=2,OR(O$1=2031,O$1=2032,O$1=2033,O$1=2034,O$1=2035,O$1=2036,O$1=2037)),$E37*1/10,IF(AND(RIGHT($A37,1)*1=2,OR(O$1=2038,O$1=2039,O$1=2040)),$E37*1/20,
IF(AND(RIGHT($A37,1)*1=3,O$1&gt;=INDEX('4. Mengen- und Kostenannahmen'!$L:$L,MATCH($B37,'4. Mengen- und Kostenannahmen'!$B:$B,0)),O$1&lt;=INDEX('4. Mengen- und Kostenannahmen'!$M:$M,MATCH($B37,'4. Mengen- und Kostenannahmen'!$B:$B,0))),$E37*(1/(1+INDEX('4. Mengen- und Kostenannahmen'!$M:$M,MATCH($B37,'4. Mengen- und Kostenannahmen'!$B:$B,0))-INDEX('4. Mengen- und Kostenannahmen'!$L:$L,MATCH($B37,'4. Mengen- und Kostenannahmen'!$B:$B,0)))),
IF(AND(RIGHT($A37,1)*1=4,O$1=INDEX('4. Mengen- und Kostenannahmen'!$H:$H,MATCH($B37,'4. Mengen- und Kostenannahmen'!$B:$B,0))),$E37,
IF(AND(RIGHT($A37,1)*1=5,O$1&lt;&gt;2026),$E37,""))))))))</f>
        <v/>
      </c>
      <c r="P37" s="233" t="str">
        <f t="array" ref="P37">IF(RIGHT($A37,1)*1=0,"",
IF(AND(RIGHT($A37,1)*1=1,OR(P$1=2026,P$1=2027)),$E37/2,
IF(AND(RIGHT($A37,1)*1=2,OR(P$1=2028,P$1=2029,P$1=2030)),$E37*1/20,IF(AND(RIGHT($A37,1)*1=2,OR(P$1=2031,P$1=2032,P$1=2033,P$1=2034,P$1=2035,P$1=2036,P$1=2037)),$E37*1/10,IF(AND(RIGHT($A37,1)*1=2,OR(P$1=2038,P$1=2039,P$1=2040)),$E37*1/20,
IF(AND(RIGHT($A37,1)*1=3,P$1&gt;=INDEX('4. Mengen- und Kostenannahmen'!$L:$L,MATCH($B37,'4. Mengen- und Kostenannahmen'!$B:$B,0)),P$1&lt;=INDEX('4. Mengen- und Kostenannahmen'!$M:$M,MATCH($B37,'4. Mengen- und Kostenannahmen'!$B:$B,0))),$E37*(1/(1+INDEX('4. Mengen- und Kostenannahmen'!$M:$M,MATCH($B37,'4. Mengen- und Kostenannahmen'!$B:$B,0))-INDEX('4. Mengen- und Kostenannahmen'!$L:$L,MATCH($B37,'4. Mengen- und Kostenannahmen'!$B:$B,0)))),
IF(AND(RIGHT($A37,1)*1=4,P$1=INDEX('4. Mengen- und Kostenannahmen'!$H:$H,MATCH($B37,'4. Mengen- und Kostenannahmen'!$B:$B,0))),$E37,
IF(AND(RIGHT($A37,1)*1=5,P$1&lt;&gt;2026),$E37,""))))))))</f>
        <v/>
      </c>
      <c r="Q37" s="233" t="str">
        <f t="array" ref="Q37">IF(RIGHT($A37,1)*1=0,"",
IF(AND(RIGHT($A37,1)*1=1,OR(Q$1=2026,Q$1=2027)),$E37/2,
IF(AND(RIGHT($A37,1)*1=2,OR(Q$1=2028,Q$1=2029,Q$1=2030)),$E37*1/20,IF(AND(RIGHT($A37,1)*1=2,OR(Q$1=2031,Q$1=2032,Q$1=2033,Q$1=2034,Q$1=2035,Q$1=2036,Q$1=2037)),$E37*1/10,IF(AND(RIGHT($A37,1)*1=2,OR(Q$1=2038,Q$1=2039,Q$1=2040)),$E37*1/20,
IF(AND(RIGHT($A37,1)*1=3,Q$1&gt;=INDEX('4. Mengen- und Kostenannahmen'!$L:$L,MATCH($B37,'4. Mengen- und Kostenannahmen'!$B:$B,0)),Q$1&lt;=INDEX('4. Mengen- und Kostenannahmen'!$M:$M,MATCH($B37,'4. Mengen- und Kostenannahmen'!$B:$B,0))),$E37*(1/(1+INDEX('4. Mengen- und Kostenannahmen'!$M:$M,MATCH($B37,'4. Mengen- und Kostenannahmen'!$B:$B,0))-INDEX('4. Mengen- und Kostenannahmen'!$L:$L,MATCH($B37,'4. Mengen- und Kostenannahmen'!$B:$B,0)))),
IF(AND(RIGHT($A37,1)*1=4,Q$1=INDEX('4. Mengen- und Kostenannahmen'!$H:$H,MATCH($B37,'4. Mengen- und Kostenannahmen'!$B:$B,0))),$E37,
IF(AND(RIGHT($A37,1)*1=5,Q$1&lt;&gt;2026),$E37,""))))))))</f>
        <v/>
      </c>
      <c r="R37" s="233" t="str">
        <f t="array" ref="R37">IF(RIGHT($A37,1)*1=0,"",
IF(AND(RIGHT($A37,1)*1=1,OR(R$1=2026,R$1=2027)),$E37/2,
IF(AND(RIGHT($A37,1)*1=2,OR(R$1=2028,R$1=2029,R$1=2030)),$E37*1/20,IF(AND(RIGHT($A37,1)*1=2,OR(R$1=2031,R$1=2032,R$1=2033,R$1=2034,R$1=2035,R$1=2036,R$1=2037)),$E37*1/10,IF(AND(RIGHT($A37,1)*1=2,OR(R$1=2038,R$1=2039,R$1=2040)),$E37*1/20,
IF(AND(RIGHT($A37,1)*1=3,R$1&gt;=INDEX('4. Mengen- und Kostenannahmen'!$L:$L,MATCH($B37,'4. Mengen- und Kostenannahmen'!$B:$B,0)),R$1&lt;=INDEX('4. Mengen- und Kostenannahmen'!$M:$M,MATCH($B37,'4. Mengen- und Kostenannahmen'!$B:$B,0))),$E37*(1/(1+INDEX('4. Mengen- und Kostenannahmen'!$M:$M,MATCH($B37,'4. Mengen- und Kostenannahmen'!$B:$B,0))-INDEX('4. Mengen- und Kostenannahmen'!$L:$L,MATCH($B37,'4. Mengen- und Kostenannahmen'!$B:$B,0)))),
IF(AND(RIGHT($A37,1)*1=4,R$1=INDEX('4. Mengen- und Kostenannahmen'!$H:$H,MATCH($B37,'4. Mengen- und Kostenannahmen'!$B:$B,0))),$E37,
IF(AND(RIGHT($A37,1)*1=5,R$1&lt;&gt;2026),$E37,""))))))))</f>
        <v/>
      </c>
      <c r="S37" s="233" t="str">
        <f t="array" ref="S37">IF(RIGHT($A37,1)*1=0,"",
IF(AND(RIGHT($A37,1)*1=1,OR(S$1=2026,S$1=2027)),$E37/2,
IF(AND(RIGHT($A37,1)*1=2,OR(S$1=2028,S$1=2029,S$1=2030)),$E37*1/20,IF(AND(RIGHT($A37,1)*1=2,OR(S$1=2031,S$1=2032,S$1=2033,S$1=2034,S$1=2035,S$1=2036,S$1=2037)),$E37*1/10,IF(AND(RIGHT($A37,1)*1=2,OR(S$1=2038,S$1=2039,S$1=2040)),$E37*1/20,
IF(AND(RIGHT($A37,1)*1=3,S$1&gt;=INDEX('4. Mengen- und Kostenannahmen'!$L:$L,MATCH($B37,'4. Mengen- und Kostenannahmen'!$B:$B,0)),S$1&lt;=INDEX('4. Mengen- und Kostenannahmen'!$M:$M,MATCH($B37,'4. Mengen- und Kostenannahmen'!$B:$B,0))),$E37*(1/(1+INDEX('4. Mengen- und Kostenannahmen'!$M:$M,MATCH($B37,'4. Mengen- und Kostenannahmen'!$B:$B,0))-INDEX('4. Mengen- und Kostenannahmen'!$L:$L,MATCH($B37,'4. Mengen- und Kostenannahmen'!$B:$B,0)))),
IF(AND(RIGHT($A37,1)*1=4,S$1=INDEX('4. Mengen- und Kostenannahmen'!$H:$H,MATCH($B37,'4. Mengen- und Kostenannahmen'!$B:$B,0))),$E37,
IF(AND(RIGHT($A37,1)*1=5,S$1&lt;&gt;2026),$E37,""))))))))</f>
        <v/>
      </c>
      <c r="T37" s="233" t="str">
        <f t="array" ref="T37">IF(RIGHT($A37,1)*1=0,"",
IF(AND(RIGHT($A37,1)*1=1,OR(T$1=2026,T$1=2027)),$E37/2,
IF(AND(RIGHT($A37,1)*1=2,OR(T$1=2028,T$1=2029,T$1=2030)),$E37*1/20,IF(AND(RIGHT($A37,1)*1=2,OR(T$1=2031,T$1=2032,T$1=2033,T$1=2034,T$1=2035,T$1=2036,T$1=2037)),$E37*1/10,IF(AND(RIGHT($A37,1)*1=2,OR(T$1=2038,T$1=2039,T$1=2040)),$E37*1/20,
IF(AND(RIGHT($A37,1)*1=3,T$1&gt;=INDEX('4. Mengen- und Kostenannahmen'!$L:$L,MATCH($B37,'4. Mengen- und Kostenannahmen'!$B:$B,0)),T$1&lt;=INDEX('4. Mengen- und Kostenannahmen'!$M:$M,MATCH($B37,'4. Mengen- und Kostenannahmen'!$B:$B,0))),$E37*(1/(1+INDEX('4. Mengen- und Kostenannahmen'!$M:$M,MATCH($B37,'4. Mengen- und Kostenannahmen'!$B:$B,0))-INDEX('4. Mengen- und Kostenannahmen'!$L:$L,MATCH($B37,'4. Mengen- und Kostenannahmen'!$B:$B,0)))),
IF(AND(RIGHT($A37,1)*1=4,T$1=INDEX('4. Mengen- und Kostenannahmen'!$H:$H,MATCH($B37,'4. Mengen- und Kostenannahmen'!$B:$B,0))),$E37,
IF(AND(RIGHT($A37,1)*1=5,T$1&lt;&gt;2026),$E37,""))))))))</f>
        <v/>
      </c>
    </row>
    <row r="38" ht="12.75" customHeight="1">
      <c r="A38" s="230" t="str">
        <f t="array" ref="A38">INDEX('4. Mengen- und Kostenannahmen'!$A:$A,MATCH(B38,'4. Mengen- und Kostenannahmen'!B:B,0))</f>
        <v>37.5</v>
      </c>
      <c r="B38" s="231">
        <f>'4. Mengen- und Kostenannahmen'!B39</f>
        <v>37</v>
      </c>
      <c r="C38" s="231" t="str">
        <f t="array" ref="C38">IF(RIGHT($A38,1)*1&lt;&gt;0,INDEX('4. Mengen- und Kostenannahmen'!D:D,MATCH($B38,'4. Mengen- und Kostenannahmen'!$B:$B,0)),"")</f>
        <v>Klimaanpassungsgovernance aufsetzen</v>
      </c>
      <c r="D38" s="231" t="str">
        <f t="array" ref="D38">IF(RIGHT($A38,1)*1&lt;&gt;0,INDEX('4. Mengen- und Kostenannahmen'!E:E,MATCH($B38,'4. Mengen- und Kostenannahmen'!$B:$B,0)),"")</f>
        <v>Aufstellung und Aktualisierung Klimaanpassungsprogramm</v>
      </c>
      <c r="E38" s="232">
        <f t="array" ref="E38">IF(C38&lt;&gt;"",INDEX('4. Mengen- und Kostenannahmen'!X:X,MATCH($B38,'4. Mengen- und Kostenannahmen'!B:B,0))*INDEX('4. Mengen- und Kostenannahmen'!AC:AC,MATCH($B38,'4. Mengen- und Kostenannahmen'!B:B,0)),"")</f>
        <v>100000</v>
      </c>
      <c r="F38" s="233" t="str">
        <f t="array" ref="F38">IF(RIGHT($A38,1)*1=0,"",
IF(AND(RIGHT($A38,1)*1=1,OR(F$1=2026,F$1=2027)),$E38/2,
IF(AND(RIGHT($A38,1)*1=2,OR(F$1=2028,F$1=2029,F$1=2030)),$E38*1/20,IF(AND(RIGHT($A38,1)*1=2,OR(F$1=2031,F$1=2032,F$1=2033,F$1=2034,F$1=2035,F$1=2036,F$1=2037)),$E38*1/10,IF(AND(RIGHT($A38,1)*1=2,OR(F$1=2038,F$1=2039,F$1=2040)),$E38*1/20,
IF(AND(RIGHT($A38,1)*1=3,F$1&gt;=INDEX('4. Mengen- und Kostenannahmen'!$L:$L,MATCH($B38,'4. Mengen- und Kostenannahmen'!$B:$B,0)),F$1&lt;=INDEX('4. Mengen- und Kostenannahmen'!$M:$M,MATCH($B38,'4. Mengen- und Kostenannahmen'!$B:$B,0))),$E38*(1/(1+INDEX('4. Mengen- und Kostenannahmen'!$M:$M,MATCH($B38,'4. Mengen- und Kostenannahmen'!$B:$B,0))-INDEX('4. Mengen- und Kostenannahmen'!$L:$L,MATCH($B38,'4. Mengen- und Kostenannahmen'!$B:$B,0)))),
IF(AND(RIGHT($A38,1)*1=4,F$1=INDEX('4. Mengen- und Kostenannahmen'!$H:$H,MATCH($B38,'4. Mengen- und Kostenannahmen'!$B:$B,0))),$E38,
IF(AND(RIGHT($A38,1)*1=5,F$1&lt;&gt;2026),$E38,""))))))))</f>
        <v/>
      </c>
      <c r="G38" s="233">
        <f t="array" ref="G38">IF(RIGHT($A38,1)*1=0,"",
IF(AND(RIGHT($A38,1)*1=1,OR(G$1=2026,G$1=2027)),$E38/2,
IF(AND(RIGHT($A38,1)*1=2,OR(G$1=2028,G$1=2029,G$1=2030)),$E38*1/20,IF(AND(RIGHT($A38,1)*1=2,OR(G$1=2031,G$1=2032,G$1=2033,G$1=2034,G$1=2035,G$1=2036,G$1=2037)),$E38*1/10,IF(AND(RIGHT($A38,1)*1=2,OR(G$1=2038,G$1=2039,G$1=2040)),$E38*1/20,
IF(AND(RIGHT($A38,1)*1=3,G$1&gt;=INDEX('4. Mengen- und Kostenannahmen'!$L:$L,MATCH($B38,'4. Mengen- und Kostenannahmen'!$B:$B,0)),G$1&lt;=INDEX('4. Mengen- und Kostenannahmen'!$M:$M,MATCH($B38,'4. Mengen- und Kostenannahmen'!$B:$B,0))),$E38*(1/(1+INDEX('4. Mengen- und Kostenannahmen'!$M:$M,MATCH($B38,'4. Mengen- und Kostenannahmen'!$B:$B,0))-INDEX('4. Mengen- und Kostenannahmen'!$L:$L,MATCH($B38,'4. Mengen- und Kostenannahmen'!$B:$B,0)))),
IF(AND(RIGHT($A38,1)*1=4,G$1=INDEX('4. Mengen- und Kostenannahmen'!$H:$H,MATCH($B38,'4. Mengen- und Kostenannahmen'!$B:$B,0))),$E38,
IF(AND(RIGHT($A38,1)*1=5,G$1&lt;&gt;2026),$E38,""))))))))</f>
        <v>100000</v>
      </c>
      <c r="H38" s="233">
        <f t="array" ref="H38">IF(RIGHT($A38,1)*1=0,"",
IF(AND(RIGHT($A38,1)*1=1,OR(H$1=2026,H$1=2027)),$E38/2,
IF(AND(RIGHT($A38,1)*1=2,OR(H$1=2028,H$1=2029,H$1=2030)),$E38*1/20,IF(AND(RIGHT($A38,1)*1=2,OR(H$1=2031,H$1=2032,H$1=2033,H$1=2034,H$1=2035,H$1=2036,H$1=2037)),$E38*1/10,IF(AND(RIGHT($A38,1)*1=2,OR(H$1=2038,H$1=2039,H$1=2040)),$E38*1/20,
IF(AND(RIGHT($A38,1)*1=3,H$1&gt;=INDEX('4. Mengen- und Kostenannahmen'!$L:$L,MATCH($B38,'4. Mengen- und Kostenannahmen'!$B:$B,0)),H$1&lt;=INDEX('4. Mengen- und Kostenannahmen'!$M:$M,MATCH($B38,'4. Mengen- und Kostenannahmen'!$B:$B,0))),$E38*(1/(1+INDEX('4. Mengen- und Kostenannahmen'!$M:$M,MATCH($B38,'4. Mengen- und Kostenannahmen'!$B:$B,0))-INDEX('4. Mengen- und Kostenannahmen'!$L:$L,MATCH($B38,'4. Mengen- und Kostenannahmen'!$B:$B,0)))),
IF(AND(RIGHT($A38,1)*1=4,H$1=INDEX('4. Mengen- und Kostenannahmen'!$H:$H,MATCH($B38,'4. Mengen- und Kostenannahmen'!$B:$B,0))),$E38,
IF(AND(RIGHT($A38,1)*1=5,H$1&lt;&gt;2026),$E38,""))))))))</f>
        <v>100000</v>
      </c>
      <c r="I38" s="233">
        <f t="array" ref="I38">IF(RIGHT($A38,1)*1=0,"",
IF(AND(RIGHT($A38,1)*1=1,OR(I$1=2026,I$1=2027)),$E38/2,
IF(AND(RIGHT($A38,1)*1=2,OR(I$1=2028,I$1=2029,I$1=2030)),$E38*1/20,IF(AND(RIGHT($A38,1)*1=2,OR(I$1=2031,I$1=2032,I$1=2033,I$1=2034,I$1=2035,I$1=2036,I$1=2037)),$E38*1/10,IF(AND(RIGHT($A38,1)*1=2,OR(I$1=2038,I$1=2039,I$1=2040)),$E38*1/20,
IF(AND(RIGHT($A38,1)*1=3,I$1&gt;=INDEX('4. Mengen- und Kostenannahmen'!$L:$L,MATCH($B38,'4. Mengen- und Kostenannahmen'!$B:$B,0)),I$1&lt;=INDEX('4. Mengen- und Kostenannahmen'!$M:$M,MATCH($B38,'4. Mengen- und Kostenannahmen'!$B:$B,0))),$E38*(1/(1+INDEX('4. Mengen- und Kostenannahmen'!$M:$M,MATCH($B38,'4. Mengen- und Kostenannahmen'!$B:$B,0))-INDEX('4. Mengen- und Kostenannahmen'!$L:$L,MATCH($B38,'4. Mengen- und Kostenannahmen'!$B:$B,0)))),
IF(AND(RIGHT($A38,1)*1=4,I$1=INDEX('4. Mengen- und Kostenannahmen'!$H:$H,MATCH($B38,'4. Mengen- und Kostenannahmen'!$B:$B,0))),$E38,
IF(AND(RIGHT($A38,1)*1=5,I$1&lt;&gt;2026),$E38,""))))))))</f>
        <v>100000</v>
      </c>
      <c r="J38" s="233">
        <f t="array" ref="J38">IF(RIGHT($A38,1)*1=0,"",
IF(AND(RIGHT($A38,1)*1=1,OR(J$1=2026,J$1=2027)),$E38/2,
IF(AND(RIGHT($A38,1)*1=2,OR(J$1=2028,J$1=2029,J$1=2030)),$E38*1/20,IF(AND(RIGHT($A38,1)*1=2,OR(J$1=2031,J$1=2032,J$1=2033,J$1=2034,J$1=2035,J$1=2036,J$1=2037)),$E38*1/10,IF(AND(RIGHT($A38,1)*1=2,OR(J$1=2038,J$1=2039,J$1=2040)),$E38*1/20,
IF(AND(RIGHT($A38,1)*1=3,J$1&gt;=INDEX('4. Mengen- und Kostenannahmen'!$L:$L,MATCH($B38,'4. Mengen- und Kostenannahmen'!$B:$B,0)),J$1&lt;=INDEX('4. Mengen- und Kostenannahmen'!$M:$M,MATCH($B38,'4. Mengen- und Kostenannahmen'!$B:$B,0))),$E38*(1/(1+INDEX('4. Mengen- und Kostenannahmen'!$M:$M,MATCH($B38,'4. Mengen- und Kostenannahmen'!$B:$B,0))-INDEX('4. Mengen- und Kostenannahmen'!$L:$L,MATCH($B38,'4. Mengen- und Kostenannahmen'!$B:$B,0)))),
IF(AND(RIGHT($A38,1)*1=4,J$1=INDEX('4. Mengen- und Kostenannahmen'!$H:$H,MATCH($B38,'4. Mengen- und Kostenannahmen'!$B:$B,0))),$E38,
IF(AND(RIGHT($A38,1)*1=5,J$1&lt;&gt;2026),$E38,""))))))))</f>
        <v>100000</v>
      </c>
      <c r="K38" s="233">
        <f t="array" ref="K38">IF(RIGHT($A38,1)*1=0,"",
IF(AND(RIGHT($A38,1)*1=1,OR(K$1=2026,K$1=2027)),$E38/2,
IF(AND(RIGHT($A38,1)*1=2,OR(K$1=2028,K$1=2029,K$1=2030)),$E38*1/20,IF(AND(RIGHT($A38,1)*1=2,OR(K$1=2031,K$1=2032,K$1=2033,K$1=2034,K$1=2035,K$1=2036,K$1=2037)),$E38*1/10,IF(AND(RIGHT($A38,1)*1=2,OR(K$1=2038,K$1=2039,K$1=2040)),$E38*1/20,
IF(AND(RIGHT($A38,1)*1=3,K$1&gt;=INDEX('4. Mengen- und Kostenannahmen'!$L:$L,MATCH($B38,'4. Mengen- und Kostenannahmen'!$B:$B,0)),K$1&lt;=INDEX('4. Mengen- und Kostenannahmen'!$M:$M,MATCH($B38,'4. Mengen- und Kostenannahmen'!$B:$B,0))),$E38*(1/(1+INDEX('4. Mengen- und Kostenannahmen'!$M:$M,MATCH($B38,'4. Mengen- und Kostenannahmen'!$B:$B,0))-INDEX('4. Mengen- und Kostenannahmen'!$L:$L,MATCH($B38,'4. Mengen- und Kostenannahmen'!$B:$B,0)))),
IF(AND(RIGHT($A38,1)*1=4,K$1=INDEX('4. Mengen- und Kostenannahmen'!$H:$H,MATCH($B38,'4. Mengen- und Kostenannahmen'!$B:$B,0))),$E38,
IF(AND(RIGHT($A38,1)*1=5,K$1&lt;&gt;2026),$E38,""))))))))</f>
        <v>100000</v>
      </c>
      <c r="L38" s="233">
        <f t="array" ref="L38">IF(RIGHT($A38,1)*1=0,"",
IF(AND(RIGHT($A38,1)*1=1,OR(L$1=2026,L$1=2027)),$E38/2,
IF(AND(RIGHT($A38,1)*1=2,OR(L$1=2028,L$1=2029,L$1=2030)),$E38*1/20,IF(AND(RIGHT($A38,1)*1=2,OR(L$1=2031,L$1=2032,L$1=2033,L$1=2034,L$1=2035,L$1=2036,L$1=2037)),$E38*1/10,IF(AND(RIGHT($A38,1)*1=2,OR(L$1=2038,L$1=2039,L$1=2040)),$E38*1/20,
IF(AND(RIGHT($A38,1)*1=3,L$1&gt;=INDEX('4. Mengen- und Kostenannahmen'!$L:$L,MATCH($B38,'4. Mengen- und Kostenannahmen'!$B:$B,0)),L$1&lt;=INDEX('4. Mengen- und Kostenannahmen'!$M:$M,MATCH($B38,'4. Mengen- und Kostenannahmen'!$B:$B,0))),$E38*(1/(1+INDEX('4. Mengen- und Kostenannahmen'!$M:$M,MATCH($B38,'4. Mengen- und Kostenannahmen'!$B:$B,0))-INDEX('4. Mengen- und Kostenannahmen'!$L:$L,MATCH($B38,'4. Mengen- und Kostenannahmen'!$B:$B,0)))),
IF(AND(RIGHT($A38,1)*1=4,L$1=INDEX('4. Mengen- und Kostenannahmen'!$H:$H,MATCH($B38,'4. Mengen- und Kostenannahmen'!$B:$B,0))),$E38,
IF(AND(RIGHT($A38,1)*1=5,L$1&lt;&gt;2026),$E38,""))))))))</f>
        <v>100000</v>
      </c>
      <c r="M38" s="233">
        <f t="array" ref="M38">IF(RIGHT($A38,1)*1=0,"",
IF(AND(RIGHT($A38,1)*1=1,OR(M$1=2026,M$1=2027)),$E38/2,
IF(AND(RIGHT($A38,1)*1=2,OR(M$1=2028,M$1=2029,M$1=2030)),$E38*1/20,IF(AND(RIGHT($A38,1)*1=2,OR(M$1=2031,M$1=2032,M$1=2033,M$1=2034,M$1=2035,M$1=2036,M$1=2037)),$E38*1/10,IF(AND(RIGHT($A38,1)*1=2,OR(M$1=2038,M$1=2039,M$1=2040)),$E38*1/20,
IF(AND(RIGHT($A38,1)*1=3,M$1&gt;=INDEX('4. Mengen- und Kostenannahmen'!$L:$L,MATCH($B38,'4. Mengen- und Kostenannahmen'!$B:$B,0)),M$1&lt;=INDEX('4. Mengen- und Kostenannahmen'!$M:$M,MATCH($B38,'4. Mengen- und Kostenannahmen'!$B:$B,0))),$E38*(1/(1+INDEX('4. Mengen- und Kostenannahmen'!$M:$M,MATCH($B38,'4. Mengen- und Kostenannahmen'!$B:$B,0))-INDEX('4. Mengen- und Kostenannahmen'!$L:$L,MATCH($B38,'4. Mengen- und Kostenannahmen'!$B:$B,0)))),
IF(AND(RIGHT($A38,1)*1=4,M$1=INDEX('4. Mengen- und Kostenannahmen'!$H:$H,MATCH($B38,'4. Mengen- und Kostenannahmen'!$B:$B,0))),$E38,
IF(AND(RIGHT($A38,1)*1=5,M$1&lt;&gt;2026),$E38,""))))))))</f>
        <v>100000</v>
      </c>
      <c r="N38" s="233">
        <f t="array" ref="N38">IF(RIGHT($A38,1)*1=0,"",
IF(AND(RIGHT($A38,1)*1=1,OR(N$1=2026,N$1=2027)),$E38/2,
IF(AND(RIGHT($A38,1)*1=2,OR(N$1=2028,N$1=2029,N$1=2030)),$E38*1/20,IF(AND(RIGHT($A38,1)*1=2,OR(N$1=2031,N$1=2032,N$1=2033,N$1=2034,N$1=2035,N$1=2036,N$1=2037)),$E38*1/10,IF(AND(RIGHT($A38,1)*1=2,OR(N$1=2038,N$1=2039,N$1=2040)),$E38*1/20,
IF(AND(RIGHT($A38,1)*1=3,N$1&gt;=INDEX('4. Mengen- und Kostenannahmen'!$L:$L,MATCH($B38,'4. Mengen- und Kostenannahmen'!$B:$B,0)),N$1&lt;=INDEX('4. Mengen- und Kostenannahmen'!$M:$M,MATCH($B38,'4. Mengen- und Kostenannahmen'!$B:$B,0))),$E38*(1/(1+INDEX('4. Mengen- und Kostenannahmen'!$M:$M,MATCH($B38,'4. Mengen- und Kostenannahmen'!$B:$B,0))-INDEX('4. Mengen- und Kostenannahmen'!$L:$L,MATCH($B38,'4. Mengen- und Kostenannahmen'!$B:$B,0)))),
IF(AND(RIGHT($A38,1)*1=4,N$1=INDEX('4. Mengen- und Kostenannahmen'!$H:$H,MATCH($B38,'4. Mengen- und Kostenannahmen'!$B:$B,0))),$E38,
IF(AND(RIGHT($A38,1)*1=5,N$1&lt;&gt;2026),$E38,""))))))))</f>
        <v>100000</v>
      </c>
      <c r="O38" s="233">
        <f t="array" ref="O38">IF(RIGHT($A38,1)*1=0,"",
IF(AND(RIGHT($A38,1)*1=1,OR(O$1=2026,O$1=2027)),$E38/2,
IF(AND(RIGHT($A38,1)*1=2,OR(O$1=2028,O$1=2029,O$1=2030)),$E38*1/20,IF(AND(RIGHT($A38,1)*1=2,OR(O$1=2031,O$1=2032,O$1=2033,O$1=2034,O$1=2035,O$1=2036,O$1=2037)),$E38*1/10,IF(AND(RIGHT($A38,1)*1=2,OR(O$1=2038,O$1=2039,O$1=2040)),$E38*1/20,
IF(AND(RIGHT($A38,1)*1=3,O$1&gt;=INDEX('4. Mengen- und Kostenannahmen'!$L:$L,MATCH($B38,'4. Mengen- und Kostenannahmen'!$B:$B,0)),O$1&lt;=INDEX('4. Mengen- und Kostenannahmen'!$M:$M,MATCH($B38,'4. Mengen- und Kostenannahmen'!$B:$B,0))),$E38*(1/(1+INDEX('4. Mengen- und Kostenannahmen'!$M:$M,MATCH($B38,'4. Mengen- und Kostenannahmen'!$B:$B,0))-INDEX('4. Mengen- und Kostenannahmen'!$L:$L,MATCH($B38,'4. Mengen- und Kostenannahmen'!$B:$B,0)))),
IF(AND(RIGHT($A38,1)*1=4,O$1=INDEX('4. Mengen- und Kostenannahmen'!$H:$H,MATCH($B38,'4. Mengen- und Kostenannahmen'!$B:$B,0))),$E38,
IF(AND(RIGHT($A38,1)*1=5,O$1&lt;&gt;2026),$E38,""))))))))</f>
        <v>100000</v>
      </c>
      <c r="P38" s="233">
        <f t="array" ref="P38">IF(RIGHT($A38,1)*1=0,"",
IF(AND(RIGHT($A38,1)*1=1,OR(P$1=2026,P$1=2027)),$E38/2,
IF(AND(RIGHT($A38,1)*1=2,OR(P$1=2028,P$1=2029,P$1=2030)),$E38*1/20,IF(AND(RIGHT($A38,1)*1=2,OR(P$1=2031,P$1=2032,P$1=2033,P$1=2034,P$1=2035,P$1=2036,P$1=2037)),$E38*1/10,IF(AND(RIGHT($A38,1)*1=2,OR(P$1=2038,P$1=2039,P$1=2040)),$E38*1/20,
IF(AND(RIGHT($A38,1)*1=3,P$1&gt;=INDEX('4. Mengen- und Kostenannahmen'!$L:$L,MATCH($B38,'4. Mengen- und Kostenannahmen'!$B:$B,0)),P$1&lt;=INDEX('4. Mengen- und Kostenannahmen'!$M:$M,MATCH($B38,'4. Mengen- und Kostenannahmen'!$B:$B,0))),$E38*(1/(1+INDEX('4. Mengen- und Kostenannahmen'!$M:$M,MATCH($B38,'4. Mengen- und Kostenannahmen'!$B:$B,0))-INDEX('4. Mengen- und Kostenannahmen'!$L:$L,MATCH($B38,'4. Mengen- und Kostenannahmen'!$B:$B,0)))),
IF(AND(RIGHT($A38,1)*1=4,P$1=INDEX('4. Mengen- und Kostenannahmen'!$H:$H,MATCH($B38,'4. Mengen- und Kostenannahmen'!$B:$B,0))),$E38,
IF(AND(RIGHT($A38,1)*1=5,P$1&lt;&gt;2026),$E38,""))))))))</f>
        <v>100000</v>
      </c>
      <c r="Q38" s="233">
        <f t="array" ref="Q38">IF(RIGHT($A38,1)*1=0,"",
IF(AND(RIGHT($A38,1)*1=1,OR(Q$1=2026,Q$1=2027)),$E38/2,
IF(AND(RIGHT($A38,1)*1=2,OR(Q$1=2028,Q$1=2029,Q$1=2030)),$E38*1/20,IF(AND(RIGHT($A38,1)*1=2,OR(Q$1=2031,Q$1=2032,Q$1=2033,Q$1=2034,Q$1=2035,Q$1=2036,Q$1=2037)),$E38*1/10,IF(AND(RIGHT($A38,1)*1=2,OR(Q$1=2038,Q$1=2039,Q$1=2040)),$E38*1/20,
IF(AND(RIGHT($A38,1)*1=3,Q$1&gt;=INDEX('4. Mengen- und Kostenannahmen'!$L:$L,MATCH($B38,'4. Mengen- und Kostenannahmen'!$B:$B,0)),Q$1&lt;=INDEX('4. Mengen- und Kostenannahmen'!$M:$M,MATCH($B38,'4. Mengen- und Kostenannahmen'!$B:$B,0))),$E38*(1/(1+INDEX('4. Mengen- und Kostenannahmen'!$M:$M,MATCH($B38,'4. Mengen- und Kostenannahmen'!$B:$B,0))-INDEX('4. Mengen- und Kostenannahmen'!$L:$L,MATCH($B38,'4. Mengen- und Kostenannahmen'!$B:$B,0)))),
IF(AND(RIGHT($A38,1)*1=4,Q$1=INDEX('4. Mengen- und Kostenannahmen'!$H:$H,MATCH($B38,'4. Mengen- und Kostenannahmen'!$B:$B,0))),$E38,
IF(AND(RIGHT($A38,1)*1=5,Q$1&lt;&gt;2026),$E38,""))))))))</f>
        <v>100000</v>
      </c>
      <c r="R38" s="233">
        <f t="array" ref="R38">IF(RIGHT($A38,1)*1=0,"",
IF(AND(RIGHT($A38,1)*1=1,OR(R$1=2026,R$1=2027)),$E38/2,
IF(AND(RIGHT($A38,1)*1=2,OR(R$1=2028,R$1=2029,R$1=2030)),$E38*1/20,IF(AND(RIGHT($A38,1)*1=2,OR(R$1=2031,R$1=2032,R$1=2033,R$1=2034,R$1=2035,R$1=2036,R$1=2037)),$E38*1/10,IF(AND(RIGHT($A38,1)*1=2,OR(R$1=2038,R$1=2039,R$1=2040)),$E38*1/20,
IF(AND(RIGHT($A38,1)*1=3,R$1&gt;=INDEX('4. Mengen- und Kostenannahmen'!$L:$L,MATCH($B38,'4. Mengen- und Kostenannahmen'!$B:$B,0)),R$1&lt;=INDEX('4. Mengen- und Kostenannahmen'!$M:$M,MATCH($B38,'4. Mengen- und Kostenannahmen'!$B:$B,0))),$E38*(1/(1+INDEX('4. Mengen- und Kostenannahmen'!$M:$M,MATCH($B38,'4. Mengen- und Kostenannahmen'!$B:$B,0))-INDEX('4. Mengen- und Kostenannahmen'!$L:$L,MATCH($B38,'4. Mengen- und Kostenannahmen'!$B:$B,0)))),
IF(AND(RIGHT($A38,1)*1=4,R$1=INDEX('4. Mengen- und Kostenannahmen'!$H:$H,MATCH($B38,'4. Mengen- und Kostenannahmen'!$B:$B,0))),$E38,
IF(AND(RIGHT($A38,1)*1=5,R$1&lt;&gt;2026),$E38,""))))))))</f>
        <v>100000</v>
      </c>
      <c r="S38" s="233">
        <f t="array" ref="S38">IF(RIGHT($A38,1)*1=0,"",
IF(AND(RIGHT($A38,1)*1=1,OR(S$1=2026,S$1=2027)),$E38/2,
IF(AND(RIGHT($A38,1)*1=2,OR(S$1=2028,S$1=2029,S$1=2030)),$E38*1/20,IF(AND(RIGHT($A38,1)*1=2,OR(S$1=2031,S$1=2032,S$1=2033,S$1=2034,S$1=2035,S$1=2036,S$1=2037)),$E38*1/10,IF(AND(RIGHT($A38,1)*1=2,OR(S$1=2038,S$1=2039,S$1=2040)),$E38*1/20,
IF(AND(RIGHT($A38,1)*1=3,S$1&gt;=INDEX('4. Mengen- und Kostenannahmen'!$L:$L,MATCH($B38,'4. Mengen- und Kostenannahmen'!$B:$B,0)),S$1&lt;=INDEX('4. Mengen- und Kostenannahmen'!$M:$M,MATCH($B38,'4. Mengen- und Kostenannahmen'!$B:$B,0))),$E38*(1/(1+INDEX('4. Mengen- und Kostenannahmen'!$M:$M,MATCH($B38,'4. Mengen- und Kostenannahmen'!$B:$B,0))-INDEX('4. Mengen- und Kostenannahmen'!$L:$L,MATCH($B38,'4. Mengen- und Kostenannahmen'!$B:$B,0)))),
IF(AND(RIGHT($A38,1)*1=4,S$1=INDEX('4. Mengen- und Kostenannahmen'!$H:$H,MATCH($B38,'4. Mengen- und Kostenannahmen'!$B:$B,0))),$E38,
IF(AND(RIGHT($A38,1)*1=5,S$1&lt;&gt;2026),$E38,""))))))))</f>
        <v>100000</v>
      </c>
      <c r="T38" s="233">
        <f t="array" ref="T38">IF(RIGHT($A38,1)*1=0,"",
IF(AND(RIGHT($A38,1)*1=1,OR(T$1=2026,T$1=2027)),$E38/2,
IF(AND(RIGHT($A38,1)*1=2,OR(T$1=2028,T$1=2029,T$1=2030)),$E38*1/20,IF(AND(RIGHT($A38,1)*1=2,OR(T$1=2031,T$1=2032,T$1=2033,T$1=2034,T$1=2035,T$1=2036,T$1=2037)),$E38*1/10,IF(AND(RIGHT($A38,1)*1=2,OR(T$1=2038,T$1=2039,T$1=2040)),$E38*1/20,
IF(AND(RIGHT($A38,1)*1=3,T$1&gt;=INDEX('4. Mengen- und Kostenannahmen'!$L:$L,MATCH($B38,'4. Mengen- und Kostenannahmen'!$B:$B,0)),T$1&lt;=INDEX('4. Mengen- und Kostenannahmen'!$M:$M,MATCH($B38,'4. Mengen- und Kostenannahmen'!$B:$B,0))),$E38*(1/(1+INDEX('4. Mengen- und Kostenannahmen'!$M:$M,MATCH($B38,'4. Mengen- und Kostenannahmen'!$B:$B,0))-INDEX('4. Mengen- und Kostenannahmen'!$L:$L,MATCH($B38,'4. Mengen- und Kostenannahmen'!$B:$B,0)))),
IF(AND(RIGHT($A38,1)*1=4,T$1=INDEX('4. Mengen- und Kostenannahmen'!$H:$H,MATCH($B38,'4. Mengen- und Kostenannahmen'!$B:$B,0))),$E38,
IF(AND(RIGHT($A38,1)*1=5,T$1&lt;&gt;2026),$E38,""))))))))</f>
        <v>100000</v>
      </c>
    </row>
    <row r="39" ht="12.75" customHeight="1">
      <c r="A39" s="230" t="str">
        <f t="array" ref="A39">INDEX('4. Mengen- und Kostenannahmen'!$A:$A,MATCH(B39,'4. Mengen- und Kostenannahmen'!B:B,0))</f>
        <v>38.5</v>
      </c>
      <c r="B39" s="231">
        <f>'4. Mengen- und Kostenannahmen'!B40</f>
        <v>38</v>
      </c>
      <c r="C39" s="231" t="str">
        <f t="array" ref="C39">IF(RIGHT($A39,1)*1&lt;&gt;0,INDEX('4. Mengen- und Kostenannahmen'!D:D,MATCH($B39,'4. Mengen- und Kostenannahmen'!$B:$B,0)),"")</f>
        <v>Klimaanpassungsgovernance aufsetzen</v>
      </c>
      <c r="D39" s="231" t="str">
        <f t="array" ref="D39">IF(RIGHT($A39,1)*1&lt;&gt;0,INDEX('4. Mengen- und Kostenannahmen'!E:E,MATCH($B39,'4. Mengen- und Kostenannahmen'!$B:$B,0)),"")</f>
        <v>Einsetzung Risikowetterrat</v>
      </c>
      <c r="E39" s="232">
        <f t="array" ref="E39">IF(C39&lt;&gt;"",INDEX('4. Mengen- und Kostenannahmen'!X:X,MATCH($B39,'4. Mengen- und Kostenannahmen'!B:B,0))*INDEX('4. Mengen- und Kostenannahmen'!AC:AC,MATCH($B39,'4. Mengen- und Kostenannahmen'!B:B,0)),"")</f>
        <v>120000</v>
      </c>
      <c r="F39" s="233" t="str">
        <f t="array" ref="F39">IF(RIGHT($A39,1)*1=0,"",
IF(AND(RIGHT($A39,1)*1=1,OR(F$1=2026,F$1=2027)),$E39/2,
IF(AND(RIGHT($A39,1)*1=2,OR(F$1=2028,F$1=2029,F$1=2030)),$E39*1/20,IF(AND(RIGHT($A39,1)*1=2,OR(F$1=2031,F$1=2032,F$1=2033,F$1=2034,F$1=2035,F$1=2036,F$1=2037)),$E39*1/10,IF(AND(RIGHT($A39,1)*1=2,OR(F$1=2038,F$1=2039,F$1=2040)),$E39*1/20,
IF(AND(RIGHT($A39,1)*1=3,F$1&gt;=INDEX('4. Mengen- und Kostenannahmen'!$L:$L,MATCH($B39,'4. Mengen- und Kostenannahmen'!$B:$B,0)),F$1&lt;=INDEX('4. Mengen- und Kostenannahmen'!$M:$M,MATCH($B39,'4. Mengen- und Kostenannahmen'!$B:$B,0))),$E39*(1/(1+INDEX('4. Mengen- und Kostenannahmen'!$M:$M,MATCH($B39,'4. Mengen- und Kostenannahmen'!$B:$B,0))-INDEX('4. Mengen- und Kostenannahmen'!$L:$L,MATCH($B39,'4. Mengen- und Kostenannahmen'!$B:$B,0)))),
IF(AND(RIGHT($A39,1)*1=4,F$1=INDEX('4. Mengen- und Kostenannahmen'!$H:$H,MATCH($B39,'4. Mengen- und Kostenannahmen'!$B:$B,0))),$E39,
IF(AND(RIGHT($A39,1)*1=5,F$1&lt;&gt;2026),$E39,""))))))))</f>
        <v/>
      </c>
      <c r="G39" s="233">
        <f t="array" ref="G39">IF(RIGHT($A39,1)*1=0,"",
IF(AND(RIGHT($A39,1)*1=1,OR(G$1=2026,G$1=2027)),$E39/2,
IF(AND(RIGHT($A39,1)*1=2,OR(G$1=2028,G$1=2029,G$1=2030)),$E39*1/20,IF(AND(RIGHT($A39,1)*1=2,OR(G$1=2031,G$1=2032,G$1=2033,G$1=2034,G$1=2035,G$1=2036,G$1=2037)),$E39*1/10,IF(AND(RIGHT($A39,1)*1=2,OR(G$1=2038,G$1=2039,G$1=2040)),$E39*1/20,
IF(AND(RIGHT($A39,1)*1=3,G$1&gt;=INDEX('4. Mengen- und Kostenannahmen'!$L:$L,MATCH($B39,'4. Mengen- und Kostenannahmen'!$B:$B,0)),G$1&lt;=INDEX('4. Mengen- und Kostenannahmen'!$M:$M,MATCH($B39,'4. Mengen- und Kostenannahmen'!$B:$B,0))),$E39*(1/(1+INDEX('4. Mengen- und Kostenannahmen'!$M:$M,MATCH($B39,'4. Mengen- und Kostenannahmen'!$B:$B,0))-INDEX('4. Mengen- und Kostenannahmen'!$L:$L,MATCH($B39,'4. Mengen- und Kostenannahmen'!$B:$B,0)))),
IF(AND(RIGHT($A39,1)*1=4,G$1=INDEX('4. Mengen- und Kostenannahmen'!$H:$H,MATCH($B39,'4. Mengen- und Kostenannahmen'!$B:$B,0))),$E39,
IF(AND(RIGHT($A39,1)*1=5,G$1&lt;&gt;2026),$E39,""))))))))</f>
        <v>120000</v>
      </c>
      <c r="H39" s="233">
        <f t="array" ref="H39">IF(RIGHT($A39,1)*1=0,"",
IF(AND(RIGHT($A39,1)*1=1,OR(H$1=2026,H$1=2027)),$E39/2,
IF(AND(RIGHT($A39,1)*1=2,OR(H$1=2028,H$1=2029,H$1=2030)),$E39*1/20,IF(AND(RIGHT($A39,1)*1=2,OR(H$1=2031,H$1=2032,H$1=2033,H$1=2034,H$1=2035,H$1=2036,H$1=2037)),$E39*1/10,IF(AND(RIGHT($A39,1)*1=2,OR(H$1=2038,H$1=2039,H$1=2040)),$E39*1/20,
IF(AND(RIGHT($A39,1)*1=3,H$1&gt;=INDEX('4. Mengen- und Kostenannahmen'!$L:$L,MATCH($B39,'4. Mengen- und Kostenannahmen'!$B:$B,0)),H$1&lt;=INDEX('4. Mengen- und Kostenannahmen'!$M:$M,MATCH($B39,'4. Mengen- und Kostenannahmen'!$B:$B,0))),$E39*(1/(1+INDEX('4. Mengen- und Kostenannahmen'!$M:$M,MATCH($B39,'4. Mengen- und Kostenannahmen'!$B:$B,0))-INDEX('4. Mengen- und Kostenannahmen'!$L:$L,MATCH($B39,'4. Mengen- und Kostenannahmen'!$B:$B,0)))),
IF(AND(RIGHT($A39,1)*1=4,H$1=INDEX('4. Mengen- und Kostenannahmen'!$H:$H,MATCH($B39,'4. Mengen- und Kostenannahmen'!$B:$B,0))),$E39,
IF(AND(RIGHT($A39,1)*1=5,H$1&lt;&gt;2026),$E39,""))))))))</f>
        <v>120000</v>
      </c>
      <c r="I39" s="233">
        <f t="array" ref="I39">IF(RIGHT($A39,1)*1=0,"",
IF(AND(RIGHT($A39,1)*1=1,OR(I$1=2026,I$1=2027)),$E39/2,
IF(AND(RIGHT($A39,1)*1=2,OR(I$1=2028,I$1=2029,I$1=2030)),$E39*1/20,IF(AND(RIGHT($A39,1)*1=2,OR(I$1=2031,I$1=2032,I$1=2033,I$1=2034,I$1=2035,I$1=2036,I$1=2037)),$E39*1/10,IF(AND(RIGHT($A39,1)*1=2,OR(I$1=2038,I$1=2039,I$1=2040)),$E39*1/20,
IF(AND(RIGHT($A39,1)*1=3,I$1&gt;=INDEX('4. Mengen- und Kostenannahmen'!$L:$L,MATCH($B39,'4. Mengen- und Kostenannahmen'!$B:$B,0)),I$1&lt;=INDEX('4. Mengen- und Kostenannahmen'!$M:$M,MATCH($B39,'4. Mengen- und Kostenannahmen'!$B:$B,0))),$E39*(1/(1+INDEX('4. Mengen- und Kostenannahmen'!$M:$M,MATCH($B39,'4. Mengen- und Kostenannahmen'!$B:$B,0))-INDEX('4. Mengen- und Kostenannahmen'!$L:$L,MATCH($B39,'4. Mengen- und Kostenannahmen'!$B:$B,0)))),
IF(AND(RIGHT($A39,1)*1=4,I$1=INDEX('4. Mengen- und Kostenannahmen'!$H:$H,MATCH($B39,'4. Mengen- und Kostenannahmen'!$B:$B,0))),$E39,
IF(AND(RIGHT($A39,1)*1=5,I$1&lt;&gt;2026),$E39,""))))))))</f>
        <v>120000</v>
      </c>
      <c r="J39" s="233">
        <f t="array" ref="J39">IF(RIGHT($A39,1)*1=0,"",
IF(AND(RIGHT($A39,1)*1=1,OR(J$1=2026,J$1=2027)),$E39/2,
IF(AND(RIGHT($A39,1)*1=2,OR(J$1=2028,J$1=2029,J$1=2030)),$E39*1/20,IF(AND(RIGHT($A39,1)*1=2,OR(J$1=2031,J$1=2032,J$1=2033,J$1=2034,J$1=2035,J$1=2036,J$1=2037)),$E39*1/10,IF(AND(RIGHT($A39,1)*1=2,OR(J$1=2038,J$1=2039,J$1=2040)),$E39*1/20,
IF(AND(RIGHT($A39,1)*1=3,J$1&gt;=INDEX('4. Mengen- und Kostenannahmen'!$L:$L,MATCH($B39,'4. Mengen- und Kostenannahmen'!$B:$B,0)),J$1&lt;=INDEX('4. Mengen- und Kostenannahmen'!$M:$M,MATCH($B39,'4. Mengen- und Kostenannahmen'!$B:$B,0))),$E39*(1/(1+INDEX('4. Mengen- und Kostenannahmen'!$M:$M,MATCH($B39,'4. Mengen- und Kostenannahmen'!$B:$B,0))-INDEX('4. Mengen- und Kostenannahmen'!$L:$L,MATCH($B39,'4. Mengen- und Kostenannahmen'!$B:$B,0)))),
IF(AND(RIGHT($A39,1)*1=4,J$1=INDEX('4. Mengen- und Kostenannahmen'!$H:$H,MATCH($B39,'4. Mengen- und Kostenannahmen'!$B:$B,0))),$E39,
IF(AND(RIGHT($A39,1)*1=5,J$1&lt;&gt;2026),$E39,""))))))))</f>
        <v>120000</v>
      </c>
      <c r="K39" s="233">
        <f t="array" ref="K39">IF(RIGHT($A39,1)*1=0,"",
IF(AND(RIGHT($A39,1)*1=1,OR(K$1=2026,K$1=2027)),$E39/2,
IF(AND(RIGHT($A39,1)*1=2,OR(K$1=2028,K$1=2029,K$1=2030)),$E39*1/20,IF(AND(RIGHT($A39,1)*1=2,OR(K$1=2031,K$1=2032,K$1=2033,K$1=2034,K$1=2035,K$1=2036,K$1=2037)),$E39*1/10,IF(AND(RIGHT($A39,1)*1=2,OR(K$1=2038,K$1=2039,K$1=2040)),$E39*1/20,
IF(AND(RIGHT($A39,1)*1=3,K$1&gt;=INDEX('4. Mengen- und Kostenannahmen'!$L:$L,MATCH($B39,'4. Mengen- und Kostenannahmen'!$B:$B,0)),K$1&lt;=INDEX('4. Mengen- und Kostenannahmen'!$M:$M,MATCH($B39,'4. Mengen- und Kostenannahmen'!$B:$B,0))),$E39*(1/(1+INDEX('4. Mengen- und Kostenannahmen'!$M:$M,MATCH($B39,'4. Mengen- und Kostenannahmen'!$B:$B,0))-INDEX('4. Mengen- und Kostenannahmen'!$L:$L,MATCH($B39,'4. Mengen- und Kostenannahmen'!$B:$B,0)))),
IF(AND(RIGHT($A39,1)*1=4,K$1=INDEX('4. Mengen- und Kostenannahmen'!$H:$H,MATCH($B39,'4. Mengen- und Kostenannahmen'!$B:$B,0))),$E39,
IF(AND(RIGHT($A39,1)*1=5,K$1&lt;&gt;2026),$E39,""))))))))</f>
        <v>120000</v>
      </c>
      <c r="L39" s="233">
        <f t="array" ref="L39">IF(RIGHT($A39,1)*1=0,"",
IF(AND(RIGHT($A39,1)*1=1,OR(L$1=2026,L$1=2027)),$E39/2,
IF(AND(RIGHT($A39,1)*1=2,OR(L$1=2028,L$1=2029,L$1=2030)),$E39*1/20,IF(AND(RIGHT($A39,1)*1=2,OR(L$1=2031,L$1=2032,L$1=2033,L$1=2034,L$1=2035,L$1=2036,L$1=2037)),$E39*1/10,IF(AND(RIGHT($A39,1)*1=2,OR(L$1=2038,L$1=2039,L$1=2040)),$E39*1/20,
IF(AND(RIGHT($A39,1)*1=3,L$1&gt;=INDEX('4. Mengen- und Kostenannahmen'!$L:$L,MATCH($B39,'4. Mengen- und Kostenannahmen'!$B:$B,0)),L$1&lt;=INDEX('4. Mengen- und Kostenannahmen'!$M:$M,MATCH($B39,'4. Mengen- und Kostenannahmen'!$B:$B,0))),$E39*(1/(1+INDEX('4. Mengen- und Kostenannahmen'!$M:$M,MATCH($B39,'4. Mengen- und Kostenannahmen'!$B:$B,0))-INDEX('4. Mengen- und Kostenannahmen'!$L:$L,MATCH($B39,'4. Mengen- und Kostenannahmen'!$B:$B,0)))),
IF(AND(RIGHT($A39,1)*1=4,L$1=INDEX('4. Mengen- und Kostenannahmen'!$H:$H,MATCH($B39,'4. Mengen- und Kostenannahmen'!$B:$B,0))),$E39,
IF(AND(RIGHT($A39,1)*1=5,L$1&lt;&gt;2026),$E39,""))))))))</f>
        <v>120000</v>
      </c>
      <c r="M39" s="233">
        <f t="array" ref="M39">IF(RIGHT($A39,1)*1=0,"",
IF(AND(RIGHT($A39,1)*1=1,OR(M$1=2026,M$1=2027)),$E39/2,
IF(AND(RIGHT($A39,1)*1=2,OR(M$1=2028,M$1=2029,M$1=2030)),$E39*1/20,IF(AND(RIGHT($A39,1)*1=2,OR(M$1=2031,M$1=2032,M$1=2033,M$1=2034,M$1=2035,M$1=2036,M$1=2037)),$E39*1/10,IF(AND(RIGHT($A39,1)*1=2,OR(M$1=2038,M$1=2039,M$1=2040)),$E39*1/20,
IF(AND(RIGHT($A39,1)*1=3,M$1&gt;=INDEX('4. Mengen- und Kostenannahmen'!$L:$L,MATCH($B39,'4. Mengen- und Kostenannahmen'!$B:$B,0)),M$1&lt;=INDEX('4. Mengen- und Kostenannahmen'!$M:$M,MATCH($B39,'4. Mengen- und Kostenannahmen'!$B:$B,0))),$E39*(1/(1+INDEX('4. Mengen- und Kostenannahmen'!$M:$M,MATCH($B39,'4. Mengen- und Kostenannahmen'!$B:$B,0))-INDEX('4. Mengen- und Kostenannahmen'!$L:$L,MATCH($B39,'4. Mengen- und Kostenannahmen'!$B:$B,0)))),
IF(AND(RIGHT($A39,1)*1=4,M$1=INDEX('4. Mengen- und Kostenannahmen'!$H:$H,MATCH($B39,'4. Mengen- und Kostenannahmen'!$B:$B,0))),$E39,
IF(AND(RIGHT($A39,1)*1=5,M$1&lt;&gt;2026),$E39,""))))))))</f>
        <v>120000</v>
      </c>
      <c r="N39" s="233">
        <f t="array" ref="N39">IF(RIGHT($A39,1)*1=0,"",
IF(AND(RIGHT($A39,1)*1=1,OR(N$1=2026,N$1=2027)),$E39/2,
IF(AND(RIGHT($A39,1)*1=2,OR(N$1=2028,N$1=2029,N$1=2030)),$E39*1/20,IF(AND(RIGHT($A39,1)*1=2,OR(N$1=2031,N$1=2032,N$1=2033,N$1=2034,N$1=2035,N$1=2036,N$1=2037)),$E39*1/10,IF(AND(RIGHT($A39,1)*1=2,OR(N$1=2038,N$1=2039,N$1=2040)),$E39*1/20,
IF(AND(RIGHT($A39,1)*1=3,N$1&gt;=INDEX('4. Mengen- und Kostenannahmen'!$L:$L,MATCH($B39,'4. Mengen- und Kostenannahmen'!$B:$B,0)),N$1&lt;=INDEX('4. Mengen- und Kostenannahmen'!$M:$M,MATCH($B39,'4. Mengen- und Kostenannahmen'!$B:$B,0))),$E39*(1/(1+INDEX('4. Mengen- und Kostenannahmen'!$M:$M,MATCH($B39,'4. Mengen- und Kostenannahmen'!$B:$B,0))-INDEX('4. Mengen- und Kostenannahmen'!$L:$L,MATCH($B39,'4. Mengen- und Kostenannahmen'!$B:$B,0)))),
IF(AND(RIGHT($A39,1)*1=4,N$1=INDEX('4. Mengen- und Kostenannahmen'!$H:$H,MATCH($B39,'4. Mengen- und Kostenannahmen'!$B:$B,0))),$E39,
IF(AND(RIGHT($A39,1)*1=5,N$1&lt;&gt;2026),$E39,""))))))))</f>
        <v>120000</v>
      </c>
      <c r="O39" s="233">
        <f t="array" ref="O39">IF(RIGHT($A39,1)*1=0,"",
IF(AND(RIGHT($A39,1)*1=1,OR(O$1=2026,O$1=2027)),$E39/2,
IF(AND(RIGHT($A39,1)*1=2,OR(O$1=2028,O$1=2029,O$1=2030)),$E39*1/20,IF(AND(RIGHT($A39,1)*1=2,OR(O$1=2031,O$1=2032,O$1=2033,O$1=2034,O$1=2035,O$1=2036,O$1=2037)),$E39*1/10,IF(AND(RIGHT($A39,1)*1=2,OR(O$1=2038,O$1=2039,O$1=2040)),$E39*1/20,
IF(AND(RIGHT($A39,1)*1=3,O$1&gt;=INDEX('4. Mengen- und Kostenannahmen'!$L:$L,MATCH($B39,'4. Mengen- und Kostenannahmen'!$B:$B,0)),O$1&lt;=INDEX('4. Mengen- und Kostenannahmen'!$M:$M,MATCH($B39,'4. Mengen- und Kostenannahmen'!$B:$B,0))),$E39*(1/(1+INDEX('4. Mengen- und Kostenannahmen'!$M:$M,MATCH($B39,'4. Mengen- und Kostenannahmen'!$B:$B,0))-INDEX('4. Mengen- und Kostenannahmen'!$L:$L,MATCH($B39,'4. Mengen- und Kostenannahmen'!$B:$B,0)))),
IF(AND(RIGHT($A39,1)*1=4,O$1=INDEX('4. Mengen- und Kostenannahmen'!$H:$H,MATCH($B39,'4. Mengen- und Kostenannahmen'!$B:$B,0))),$E39,
IF(AND(RIGHT($A39,1)*1=5,O$1&lt;&gt;2026),$E39,""))))))))</f>
        <v>120000</v>
      </c>
      <c r="P39" s="233">
        <f t="array" ref="P39">IF(RIGHT($A39,1)*1=0,"",
IF(AND(RIGHT($A39,1)*1=1,OR(P$1=2026,P$1=2027)),$E39/2,
IF(AND(RIGHT($A39,1)*1=2,OR(P$1=2028,P$1=2029,P$1=2030)),$E39*1/20,IF(AND(RIGHT($A39,1)*1=2,OR(P$1=2031,P$1=2032,P$1=2033,P$1=2034,P$1=2035,P$1=2036,P$1=2037)),$E39*1/10,IF(AND(RIGHT($A39,1)*1=2,OR(P$1=2038,P$1=2039,P$1=2040)),$E39*1/20,
IF(AND(RIGHT($A39,1)*1=3,P$1&gt;=INDEX('4. Mengen- und Kostenannahmen'!$L:$L,MATCH($B39,'4. Mengen- und Kostenannahmen'!$B:$B,0)),P$1&lt;=INDEX('4. Mengen- und Kostenannahmen'!$M:$M,MATCH($B39,'4. Mengen- und Kostenannahmen'!$B:$B,0))),$E39*(1/(1+INDEX('4. Mengen- und Kostenannahmen'!$M:$M,MATCH($B39,'4. Mengen- und Kostenannahmen'!$B:$B,0))-INDEX('4. Mengen- und Kostenannahmen'!$L:$L,MATCH($B39,'4. Mengen- und Kostenannahmen'!$B:$B,0)))),
IF(AND(RIGHT($A39,1)*1=4,P$1=INDEX('4. Mengen- und Kostenannahmen'!$H:$H,MATCH($B39,'4. Mengen- und Kostenannahmen'!$B:$B,0))),$E39,
IF(AND(RIGHT($A39,1)*1=5,P$1&lt;&gt;2026),$E39,""))))))))</f>
        <v>120000</v>
      </c>
      <c r="Q39" s="233">
        <f t="array" ref="Q39">IF(RIGHT($A39,1)*1=0,"",
IF(AND(RIGHT($A39,1)*1=1,OR(Q$1=2026,Q$1=2027)),$E39/2,
IF(AND(RIGHT($A39,1)*1=2,OR(Q$1=2028,Q$1=2029,Q$1=2030)),$E39*1/20,IF(AND(RIGHT($A39,1)*1=2,OR(Q$1=2031,Q$1=2032,Q$1=2033,Q$1=2034,Q$1=2035,Q$1=2036,Q$1=2037)),$E39*1/10,IF(AND(RIGHT($A39,1)*1=2,OR(Q$1=2038,Q$1=2039,Q$1=2040)),$E39*1/20,
IF(AND(RIGHT($A39,1)*1=3,Q$1&gt;=INDEX('4. Mengen- und Kostenannahmen'!$L:$L,MATCH($B39,'4. Mengen- und Kostenannahmen'!$B:$B,0)),Q$1&lt;=INDEX('4. Mengen- und Kostenannahmen'!$M:$M,MATCH($B39,'4. Mengen- und Kostenannahmen'!$B:$B,0))),$E39*(1/(1+INDEX('4. Mengen- und Kostenannahmen'!$M:$M,MATCH($B39,'4. Mengen- und Kostenannahmen'!$B:$B,0))-INDEX('4. Mengen- und Kostenannahmen'!$L:$L,MATCH($B39,'4. Mengen- und Kostenannahmen'!$B:$B,0)))),
IF(AND(RIGHT($A39,1)*1=4,Q$1=INDEX('4. Mengen- und Kostenannahmen'!$H:$H,MATCH($B39,'4. Mengen- und Kostenannahmen'!$B:$B,0))),$E39,
IF(AND(RIGHT($A39,1)*1=5,Q$1&lt;&gt;2026),$E39,""))))))))</f>
        <v>120000</v>
      </c>
      <c r="R39" s="233">
        <f t="array" ref="R39">IF(RIGHT($A39,1)*1=0,"",
IF(AND(RIGHT($A39,1)*1=1,OR(R$1=2026,R$1=2027)),$E39/2,
IF(AND(RIGHT($A39,1)*1=2,OR(R$1=2028,R$1=2029,R$1=2030)),$E39*1/20,IF(AND(RIGHT($A39,1)*1=2,OR(R$1=2031,R$1=2032,R$1=2033,R$1=2034,R$1=2035,R$1=2036,R$1=2037)),$E39*1/10,IF(AND(RIGHT($A39,1)*1=2,OR(R$1=2038,R$1=2039,R$1=2040)),$E39*1/20,
IF(AND(RIGHT($A39,1)*1=3,R$1&gt;=INDEX('4. Mengen- und Kostenannahmen'!$L:$L,MATCH($B39,'4. Mengen- und Kostenannahmen'!$B:$B,0)),R$1&lt;=INDEX('4. Mengen- und Kostenannahmen'!$M:$M,MATCH($B39,'4. Mengen- und Kostenannahmen'!$B:$B,0))),$E39*(1/(1+INDEX('4. Mengen- und Kostenannahmen'!$M:$M,MATCH($B39,'4. Mengen- und Kostenannahmen'!$B:$B,0))-INDEX('4. Mengen- und Kostenannahmen'!$L:$L,MATCH($B39,'4. Mengen- und Kostenannahmen'!$B:$B,0)))),
IF(AND(RIGHT($A39,1)*1=4,R$1=INDEX('4. Mengen- und Kostenannahmen'!$H:$H,MATCH($B39,'4. Mengen- und Kostenannahmen'!$B:$B,0))),$E39,
IF(AND(RIGHT($A39,1)*1=5,R$1&lt;&gt;2026),$E39,""))))))))</f>
        <v>120000</v>
      </c>
      <c r="S39" s="233">
        <f t="array" ref="S39">IF(RIGHT($A39,1)*1=0,"",
IF(AND(RIGHT($A39,1)*1=1,OR(S$1=2026,S$1=2027)),$E39/2,
IF(AND(RIGHT($A39,1)*1=2,OR(S$1=2028,S$1=2029,S$1=2030)),$E39*1/20,IF(AND(RIGHT($A39,1)*1=2,OR(S$1=2031,S$1=2032,S$1=2033,S$1=2034,S$1=2035,S$1=2036,S$1=2037)),$E39*1/10,IF(AND(RIGHT($A39,1)*1=2,OR(S$1=2038,S$1=2039,S$1=2040)),$E39*1/20,
IF(AND(RIGHT($A39,1)*1=3,S$1&gt;=INDEX('4. Mengen- und Kostenannahmen'!$L:$L,MATCH($B39,'4. Mengen- und Kostenannahmen'!$B:$B,0)),S$1&lt;=INDEX('4. Mengen- und Kostenannahmen'!$M:$M,MATCH($B39,'4. Mengen- und Kostenannahmen'!$B:$B,0))),$E39*(1/(1+INDEX('4. Mengen- und Kostenannahmen'!$M:$M,MATCH($B39,'4. Mengen- und Kostenannahmen'!$B:$B,0))-INDEX('4. Mengen- und Kostenannahmen'!$L:$L,MATCH($B39,'4. Mengen- und Kostenannahmen'!$B:$B,0)))),
IF(AND(RIGHT($A39,1)*1=4,S$1=INDEX('4. Mengen- und Kostenannahmen'!$H:$H,MATCH($B39,'4. Mengen- und Kostenannahmen'!$B:$B,0))),$E39,
IF(AND(RIGHT($A39,1)*1=5,S$1&lt;&gt;2026),$E39,""))))))))</f>
        <v>120000</v>
      </c>
      <c r="T39" s="233">
        <f t="array" ref="T39">IF(RIGHT($A39,1)*1=0,"",
IF(AND(RIGHT($A39,1)*1=1,OR(T$1=2026,T$1=2027)),$E39/2,
IF(AND(RIGHT($A39,1)*1=2,OR(T$1=2028,T$1=2029,T$1=2030)),$E39*1/20,IF(AND(RIGHT($A39,1)*1=2,OR(T$1=2031,T$1=2032,T$1=2033,T$1=2034,T$1=2035,T$1=2036,T$1=2037)),$E39*1/10,IF(AND(RIGHT($A39,1)*1=2,OR(T$1=2038,T$1=2039,T$1=2040)),$E39*1/20,
IF(AND(RIGHT($A39,1)*1=3,T$1&gt;=INDEX('4. Mengen- und Kostenannahmen'!$L:$L,MATCH($B39,'4. Mengen- und Kostenannahmen'!$B:$B,0)),T$1&lt;=INDEX('4. Mengen- und Kostenannahmen'!$M:$M,MATCH($B39,'4. Mengen- und Kostenannahmen'!$B:$B,0))),$E39*(1/(1+INDEX('4. Mengen- und Kostenannahmen'!$M:$M,MATCH($B39,'4. Mengen- und Kostenannahmen'!$B:$B,0))-INDEX('4. Mengen- und Kostenannahmen'!$L:$L,MATCH($B39,'4. Mengen- und Kostenannahmen'!$B:$B,0)))),
IF(AND(RIGHT($A39,1)*1=4,T$1=INDEX('4. Mengen- und Kostenannahmen'!$H:$H,MATCH($B39,'4. Mengen- und Kostenannahmen'!$B:$B,0))),$E39,
IF(AND(RIGHT($A39,1)*1=5,T$1&lt;&gt;2026),$E39,""))))))))</f>
        <v>120000</v>
      </c>
    </row>
    <row r="40" ht="12.75" customHeight="1">
      <c r="A40" s="230" t="str">
        <f t="array" ref="A40">INDEX('4. Mengen- und Kostenannahmen'!$A:$A,MATCH(B40,'4. Mengen- und Kostenannahmen'!B:B,0))</f>
        <v>39.5</v>
      </c>
      <c r="B40" s="231">
        <f>'4. Mengen- und Kostenannahmen'!B41</f>
        <v>39</v>
      </c>
      <c r="C40" s="231" t="str">
        <f t="array" ref="C40">IF(RIGHT($A40,1)*1&lt;&gt;0,INDEX('4. Mengen- und Kostenannahmen'!D:D,MATCH($B40,'4. Mengen- und Kostenannahmen'!$B:$B,0)),"")</f>
        <v>Klimaanpassungsgovernance aufsetzen</v>
      </c>
      <c r="D40" s="231" t="str">
        <f t="array" ref="D40">IF(RIGHT($A40,1)*1&lt;&gt;0,INDEX('4. Mengen- und Kostenannahmen'!E:E,MATCH($B40,'4. Mengen- und Kostenannahmen'!$B:$B,0)),"")</f>
        <v>Einsetzung Geschäftsstelle</v>
      </c>
      <c r="E40" s="232">
        <f t="array" ref="E40">IF(C40&lt;&gt;"",INDEX('4. Mengen- und Kostenannahmen'!X:X,MATCH($B40,'4. Mengen- und Kostenannahmen'!B:B,0))*INDEX('4. Mengen- und Kostenannahmen'!AC:AC,MATCH($B40,'4. Mengen- und Kostenannahmen'!B:B,0)),"")</f>
        <v>180000</v>
      </c>
      <c r="F40" s="233" t="str">
        <f t="array" ref="F40">IF(RIGHT($A40,1)*1=0,"",
IF(AND(RIGHT($A40,1)*1=1,OR(F$1=2026,F$1=2027)),$E40/2,
IF(AND(RIGHT($A40,1)*1=2,OR(F$1=2028,F$1=2029,F$1=2030)),$E40*1/20,IF(AND(RIGHT($A40,1)*1=2,OR(F$1=2031,F$1=2032,F$1=2033,F$1=2034,F$1=2035,F$1=2036,F$1=2037)),$E40*1/10,IF(AND(RIGHT($A40,1)*1=2,OR(F$1=2038,F$1=2039,F$1=2040)),$E40*1/20,
IF(AND(RIGHT($A40,1)*1=3,F$1&gt;=INDEX('4. Mengen- und Kostenannahmen'!$L:$L,MATCH($B40,'4. Mengen- und Kostenannahmen'!$B:$B,0)),F$1&lt;=INDEX('4. Mengen- und Kostenannahmen'!$M:$M,MATCH($B40,'4. Mengen- und Kostenannahmen'!$B:$B,0))),$E40*(1/(1+INDEX('4. Mengen- und Kostenannahmen'!$M:$M,MATCH($B40,'4. Mengen- und Kostenannahmen'!$B:$B,0))-INDEX('4. Mengen- und Kostenannahmen'!$L:$L,MATCH($B40,'4. Mengen- und Kostenannahmen'!$B:$B,0)))),
IF(AND(RIGHT($A40,1)*1=4,F$1=INDEX('4. Mengen- und Kostenannahmen'!$H:$H,MATCH($B40,'4. Mengen- und Kostenannahmen'!$B:$B,0))),$E40,
IF(AND(RIGHT($A40,1)*1=5,F$1&lt;&gt;2026),$E40,""))))))))</f>
        <v/>
      </c>
      <c r="G40" s="233">
        <f t="array" ref="G40">IF(RIGHT($A40,1)*1=0,"",
IF(AND(RIGHT($A40,1)*1=1,OR(G$1=2026,G$1=2027)),$E40/2,
IF(AND(RIGHT($A40,1)*1=2,OR(G$1=2028,G$1=2029,G$1=2030)),$E40*1/20,IF(AND(RIGHT($A40,1)*1=2,OR(G$1=2031,G$1=2032,G$1=2033,G$1=2034,G$1=2035,G$1=2036,G$1=2037)),$E40*1/10,IF(AND(RIGHT($A40,1)*1=2,OR(G$1=2038,G$1=2039,G$1=2040)),$E40*1/20,
IF(AND(RIGHT($A40,1)*1=3,G$1&gt;=INDEX('4. Mengen- und Kostenannahmen'!$L:$L,MATCH($B40,'4. Mengen- und Kostenannahmen'!$B:$B,0)),G$1&lt;=INDEX('4. Mengen- und Kostenannahmen'!$M:$M,MATCH($B40,'4. Mengen- und Kostenannahmen'!$B:$B,0))),$E40*(1/(1+INDEX('4. Mengen- und Kostenannahmen'!$M:$M,MATCH($B40,'4. Mengen- und Kostenannahmen'!$B:$B,0))-INDEX('4. Mengen- und Kostenannahmen'!$L:$L,MATCH($B40,'4. Mengen- und Kostenannahmen'!$B:$B,0)))),
IF(AND(RIGHT($A40,1)*1=4,G$1=INDEX('4. Mengen- und Kostenannahmen'!$H:$H,MATCH($B40,'4. Mengen- und Kostenannahmen'!$B:$B,0))),$E40,
IF(AND(RIGHT($A40,1)*1=5,G$1&lt;&gt;2026),$E40,""))))))))</f>
        <v>180000</v>
      </c>
      <c r="H40" s="233">
        <f t="array" ref="H40">IF(RIGHT($A40,1)*1=0,"",
IF(AND(RIGHT($A40,1)*1=1,OR(H$1=2026,H$1=2027)),$E40/2,
IF(AND(RIGHT($A40,1)*1=2,OR(H$1=2028,H$1=2029,H$1=2030)),$E40*1/20,IF(AND(RIGHT($A40,1)*1=2,OR(H$1=2031,H$1=2032,H$1=2033,H$1=2034,H$1=2035,H$1=2036,H$1=2037)),$E40*1/10,IF(AND(RIGHT($A40,1)*1=2,OR(H$1=2038,H$1=2039,H$1=2040)),$E40*1/20,
IF(AND(RIGHT($A40,1)*1=3,H$1&gt;=INDEX('4. Mengen- und Kostenannahmen'!$L:$L,MATCH($B40,'4. Mengen- und Kostenannahmen'!$B:$B,0)),H$1&lt;=INDEX('4. Mengen- und Kostenannahmen'!$M:$M,MATCH($B40,'4. Mengen- und Kostenannahmen'!$B:$B,0))),$E40*(1/(1+INDEX('4. Mengen- und Kostenannahmen'!$M:$M,MATCH($B40,'4. Mengen- und Kostenannahmen'!$B:$B,0))-INDEX('4. Mengen- und Kostenannahmen'!$L:$L,MATCH($B40,'4. Mengen- und Kostenannahmen'!$B:$B,0)))),
IF(AND(RIGHT($A40,1)*1=4,H$1=INDEX('4. Mengen- und Kostenannahmen'!$H:$H,MATCH($B40,'4. Mengen- und Kostenannahmen'!$B:$B,0))),$E40,
IF(AND(RIGHT($A40,1)*1=5,H$1&lt;&gt;2026),$E40,""))))))))</f>
        <v>180000</v>
      </c>
      <c r="I40" s="233">
        <f t="array" ref="I40">IF(RIGHT($A40,1)*1=0,"",
IF(AND(RIGHT($A40,1)*1=1,OR(I$1=2026,I$1=2027)),$E40/2,
IF(AND(RIGHT($A40,1)*1=2,OR(I$1=2028,I$1=2029,I$1=2030)),$E40*1/20,IF(AND(RIGHT($A40,1)*1=2,OR(I$1=2031,I$1=2032,I$1=2033,I$1=2034,I$1=2035,I$1=2036,I$1=2037)),$E40*1/10,IF(AND(RIGHT($A40,1)*1=2,OR(I$1=2038,I$1=2039,I$1=2040)),$E40*1/20,
IF(AND(RIGHT($A40,1)*1=3,I$1&gt;=INDEX('4. Mengen- und Kostenannahmen'!$L:$L,MATCH($B40,'4. Mengen- und Kostenannahmen'!$B:$B,0)),I$1&lt;=INDEX('4. Mengen- und Kostenannahmen'!$M:$M,MATCH($B40,'4. Mengen- und Kostenannahmen'!$B:$B,0))),$E40*(1/(1+INDEX('4. Mengen- und Kostenannahmen'!$M:$M,MATCH($B40,'4. Mengen- und Kostenannahmen'!$B:$B,0))-INDEX('4. Mengen- und Kostenannahmen'!$L:$L,MATCH($B40,'4. Mengen- und Kostenannahmen'!$B:$B,0)))),
IF(AND(RIGHT($A40,1)*1=4,I$1=INDEX('4. Mengen- und Kostenannahmen'!$H:$H,MATCH($B40,'4. Mengen- und Kostenannahmen'!$B:$B,0))),$E40,
IF(AND(RIGHT($A40,1)*1=5,I$1&lt;&gt;2026),$E40,""))))))))</f>
        <v>180000</v>
      </c>
      <c r="J40" s="233">
        <f t="array" ref="J40">IF(RIGHT($A40,1)*1=0,"",
IF(AND(RIGHT($A40,1)*1=1,OR(J$1=2026,J$1=2027)),$E40/2,
IF(AND(RIGHT($A40,1)*1=2,OR(J$1=2028,J$1=2029,J$1=2030)),$E40*1/20,IF(AND(RIGHT($A40,1)*1=2,OR(J$1=2031,J$1=2032,J$1=2033,J$1=2034,J$1=2035,J$1=2036,J$1=2037)),$E40*1/10,IF(AND(RIGHT($A40,1)*1=2,OR(J$1=2038,J$1=2039,J$1=2040)),$E40*1/20,
IF(AND(RIGHT($A40,1)*1=3,J$1&gt;=INDEX('4. Mengen- und Kostenannahmen'!$L:$L,MATCH($B40,'4. Mengen- und Kostenannahmen'!$B:$B,0)),J$1&lt;=INDEX('4. Mengen- und Kostenannahmen'!$M:$M,MATCH($B40,'4. Mengen- und Kostenannahmen'!$B:$B,0))),$E40*(1/(1+INDEX('4. Mengen- und Kostenannahmen'!$M:$M,MATCH($B40,'4. Mengen- und Kostenannahmen'!$B:$B,0))-INDEX('4. Mengen- und Kostenannahmen'!$L:$L,MATCH($B40,'4. Mengen- und Kostenannahmen'!$B:$B,0)))),
IF(AND(RIGHT($A40,1)*1=4,J$1=INDEX('4. Mengen- und Kostenannahmen'!$H:$H,MATCH($B40,'4. Mengen- und Kostenannahmen'!$B:$B,0))),$E40,
IF(AND(RIGHT($A40,1)*1=5,J$1&lt;&gt;2026),$E40,""))))))))</f>
        <v>180000</v>
      </c>
      <c r="K40" s="233">
        <f t="array" ref="K40">IF(RIGHT($A40,1)*1=0,"",
IF(AND(RIGHT($A40,1)*1=1,OR(K$1=2026,K$1=2027)),$E40/2,
IF(AND(RIGHT($A40,1)*1=2,OR(K$1=2028,K$1=2029,K$1=2030)),$E40*1/20,IF(AND(RIGHT($A40,1)*1=2,OR(K$1=2031,K$1=2032,K$1=2033,K$1=2034,K$1=2035,K$1=2036,K$1=2037)),$E40*1/10,IF(AND(RIGHT($A40,1)*1=2,OR(K$1=2038,K$1=2039,K$1=2040)),$E40*1/20,
IF(AND(RIGHT($A40,1)*1=3,K$1&gt;=INDEX('4. Mengen- und Kostenannahmen'!$L:$L,MATCH($B40,'4. Mengen- und Kostenannahmen'!$B:$B,0)),K$1&lt;=INDEX('4. Mengen- und Kostenannahmen'!$M:$M,MATCH($B40,'4. Mengen- und Kostenannahmen'!$B:$B,0))),$E40*(1/(1+INDEX('4. Mengen- und Kostenannahmen'!$M:$M,MATCH($B40,'4. Mengen- und Kostenannahmen'!$B:$B,0))-INDEX('4. Mengen- und Kostenannahmen'!$L:$L,MATCH($B40,'4. Mengen- und Kostenannahmen'!$B:$B,0)))),
IF(AND(RIGHT($A40,1)*1=4,K$1=INDEX('4. Mengen- und Kostenannahmen'!$H:$H,MATCH($B40,'4. Mengen- und Kostenannahmen'!$B:$B,0))),$E40,
IF(AND(RIGHT($A40,1)*1=5,K$1&lt;&gt;2026),$E40,""))))))))</f>
        <v>180000</v>
      </c>
      <c r="L40" s="233">
        <f t="array" ref="L40">IF(RIGHT($A40,1)*1=0,"",
IF(AND(RIGHT($A40,1)*1=1,OR(L$1=2026,L$1=2027)),$E40/2,
IF(AND(RIGHT($A40,1)*1=2,OR(L$1=2028,L$1=2029,L$1=2030)),$E40*1/20,IF(AND(RIGHT($A40,1)*1=2,OR(L$1=2031,L$1=2032,L$1=2033,L$1=2034,L$1=2035,L$1=2036,L$1=2037)),$E40*1/10,IF(AND(RIGHT($A40,1)*1=2,OR(L$1=2038,L$1=2039,L$1=2040)),$E40*1/20,
IF(AND(RIGHT($A40,1)*1=3,L$1&gt;=INDEX('4. Mengen- und Kostenannahmen'!$L:$L,MATCH($B40,'4. Mengen- und Kostenannahmen'!$B:$B,0)),L$1&lt;=INDEX('4. Mengen- und Kostenannahmen'!$M:$M,MATCH($B40,'4. Mengen- und Kostenannahmen'!$B:$B,0))),$E40*(1/(1+INDEX('4. Mengen- und Kostenannahmen'!$M:$M,MATCH($B40,'4. Mengen- und Kostenannahmen'!$B:$B,0))-INDEX('4. Mengen- und Kostenannahmen'!$L:$L,MATCH($B40,'4. Mengen- und Kostenannahmen'!$B:$B,0)))),
IF(AND(RIGHT($A40,1)*1=4,L$1=INDEX('4. Mengen- und Kostenannahmen'!$H:$H,MATCH($B40,'4. Mengen- und Kostenannahmen'!$B:$B,0))),$E40,
IF(AND(RIGHT($A40,1)*1=5,L$1&lt;&gt;2026),$E40,""))))))))</f>
        <v>180000</v>
      </c>
      <c r="M40" s="233">
        <f t="array" ref="M40">IF(RIGHT($A40,1)*1=0,"",
IF(AND(RIGHT($A40,1)*1=1,OR(M$1=2026,M$1=2027)),$E40/2,
IF(AND(RIGHT($A40,1)*1=2,OR(M$1=2028,M$1=2029,M$1=2030)),$E40*1/20,IF(AND(RIGHT($A40,1)*1=2,OR(M$1=2031,M$1=2032,M$1=2033,M$1=2034,M$1=2035,M$1=2036,M$1=2037)),$E40*1/10,IF(AND(RIGHT($A40,1)*1=2,OR(M$1=2038,M$1=2039,M$1=2040)),$E40*1/20,
IF(AND(RIGHT($A40,1)*1=3,M$1&gt;=INDEX('4. Mengen- und Kostenannahmen'!$L:$L,MATCH($B40,'4. Mengen- und Kostenannahmen'!$B:$B,0)),M$1&lt;=INDEX('4. Mengen- und Kostenannahmen'!$M:$M,MATCH($B40,'4. Mengen- und Kostenannahmen'!$B:$B,0))),$E40*(1/(1+INDEX('4. Mengen- und Kostenannahmen'!$M:$M,MATCH($B40,'4. Mengen- und Kostenannahmen'!$B:$B,0))-INDEX('4. Mengen- und Kostenannahmen'!$L:$L,MATCH($B40,'4. Mengen- und Kostenannahmen'!$B:$B,0)))),
IF(AND(RIGHT($A40,1)*1=4,M$1=INDEX('4. Mengen- und Kostenannahmen'!$H:$H,MATCH($B40,'4. Mengen- und Kostenannahmen'!$B:$B,0))),$E40,
IF(AND(RIGHT($A40,1)*1=5,M$1&lt;&gt;2026),$E40,""))))))))</f>
        <v>180000</v>
      </c>
      <c r="N40" s="233">
        <f t="array" ref="N40">IF(RIGHT($A40,1)*1=0,"",
IF(AND(RIGHT($A40,1)*1=1,OR(N$1=2026,N$1=2027)),$E40/2,
IF(AND(RIGHT($A40,1)*1=2,OR(N$1=2028,N$1=2029,N$1=2030)),$E40*1/20,IF(AND(RIGHT($A40,1)*1=2,OR(N$1=2031,N$1=2032,N$1=2033,N$1=2034,N$1=2035,N$1=2036,N$1=2037)),$E40*1/10,IF(AND(RIGHT($A40,1)*1=2,OR(N$1=2038,N$1=2039,N$1=2040)),$E40*1/20,
IF(AND(RIGHT($A40,1)*1=3,N$1&gt;=INDEX('4. Mengen- und Kostenannahmen'!$L:$L,MATCH($B40,'4. Mengen- und Kostenannahmen'!$B:$B,0)),N$1&lt;=INDEX('4. Mengen- und Kostenannahmen'!$M:$M,MATCH($B40,'4. Mengen- und Kostenannahmen'!$B:$B,0))),$E40*(1/(1+INDEX('4. Mengen- und Kostenannahmen'!$M:$M,MATCH($B40,'4. Mengen- und Kostenannahmen'!$B:$B,0))-INDEX('4. Mengen- und Kostenannahmen'!$L:$L,MATCH($B40,'4. Mengen- und Kostenannahmen'!$B:$B,0)))),
IF(AND(RIGHT($A40,1)*1=4,N$1=INDEX('4. Mengen- und Kostenannahmen'!$H:$H,MATCH($B40,'4. Mengen- und Kostenannahmen'!$B:$B,0))),$E40,
IF(AND(RIGHT($A40,1)*1=5,N$1&lt;&gt;2026),$E40,""))))))))</f>
        <v>180000</v>
      </c>
      <c r="O40" s="233">
        <f t="array" ref="O40">IF(RIGHT($A40,1)*1=0,"",
IF(AND(RIGHT($A40,1)*1=1,OR(O$1=2026,O$1=2027)),$E40/2,
IF(AND(RIGHT($A40,1)*1=2,OR(O$1=2028,O$1=2029,O$1=2030)),$E40*1/20,IF(AND(RIGHT($A40,1)*1=2,OR(O$1=2031,O$1=2032,O$1=2033,O$1=2034,O$1=2035,O$1=2036,O$1=2037)),$E40*1/10,IF(AND(RIGHT($A40,1)*1=2,OR(O$1=2038,O$1=2039,O$1=2040)),$E40*1/20,
IF(AND(RIGHT($A40,1)*1=3,O$1&gt;=INDEX('4. Mengen- und Kostenannahmen'!$L:$L,MATCH($B40,'4. Mengen- und Kostenannahmen'!$B:$B,0)),O$1&lt;=INDEX('4. Mengen- und Kostenannahmen'!$M:$M,MATCH($B40,'4. Mengen- und Kostenannahmen'!$B:$B,0))),$E40*(1/(1+INDEX('4. Mengen- und Kostenannahmen'!$M:$M,MATCH($B40,'4. Mengen- und Kostenannahmen'!$B:$B,0))-INDEX('4. Mengen- und Kostenannahmen'!$L:$L,MATCH($B40,'4. Mengen- und Kostenannahmen'!$B:$B,0)))),
IF(AND(RIGHT($A40,1)*1=4,O$1=INDEX('4. Mengen- und Kostenannahmen'!$H:$H,MATCH($B40,'4. Mengen- und Kostenannahmen'!$B:$B,0))),$E40,
IF(AND(RIGHT($A40,1)*1=5,O$1&lt;&gt;2026),$E40,""))))))))</f>
        <v>180000</v>
      </c>
      <c r="P40" s="233">
        <f t="array" ref="P40">IF(RIGHT($A40,1)*1=0,"",
IF(AND(RIGHT($A40,1)*1=1,OR(P$1=2026,P$1=2027)),$E40/2,
IF(AND(RIGHT($A40,1)*1=2,OR(P$1=2028,P$1=2029,P$1=2030)),$E40*1/20,IF(AND(RIGHT($A40,1)*1=2,OR(P$1=2031,P$1=2032,P$1=2033,P$1=2034,P$1=2035,P$1=2036,P$1=2037)),$E40*1/10,IF(AND(RIGHT($A40,1)*1=2,OR(P$1=2038,P$1=2039,P$1=2040)),$E40*1/20,
IF(AND(RIGHT($A40,1)*1=3,P$1&gt;=INDEX('4. Mengen- und Kostenannahmen'!$L:$L,MATCH($B40,'4. Mengen- und Kostenannahmen'!$B:$B,0)),P$1&lt;=INDEX('4. Mengen- und Kostenannahmen'!$M:$M,MATCH($B40,'4. Mengen- und Kostenannahmen'!$B:$B,0))),$E40*(1/(1+INDEX('4. Mengen- und Kostenannahmen'!$M:$M,MATCH($B40,'4. Mengen- und Kostenannahmen'!$B:$B,0))-INDEX('4. Mengen- und Kostenannahmen'!$L:$L,MATCH($B40,'4. Mengen- und Kostenannahmen'!$B:$B,0)))),
IF(AND(RIGHT($A40,1)*1=4,P$1=INDEX('4. Mengen- und Kostenannahmen'!$H:$H,MATCH($B40,'4. Mengen- und Kostenannahmen'!$B:$B,0))),$E40,
IF(AND(RIGHT($A40,1)*1=5,P$1&lt;&gt;2026),$E40,""))))))))</f>
        <v>180000</v>
      </c>
      <c r="Q40" s="233">
        <f t="array" ref="Q40">IF(RIGHT($A40,1)*1=0,"",
IF(AND(RIGHT($A40,1)*1=1,OR(Q$1=2026,Q$1=2027)),$E40/2,
IF(AND(RIGHT($A40,1)*1=2,OR(Q$1=2028,Q$1=2029,Q$1=2030)),$E40*1/20,IF(AND(RIGHT($A40,1)*1=2,OR(Q$1=2031,Q$1=2032,Q$1=2033,Q$1=2034,Q$1=2035,Q$1=2036,Q$1=2037)),$E40*1/10,IF(AND(RIGHT($A40,1)*1=2,OR(Q$1=2038,Q$1=2039,Q$1=2040)),$E40*1/20,
IF(AND(RIGHT($A40,1)*1=3,Q$1&gt;=INDEX('4. Mengen- und Kostenannahmen'!$L:$L,MATCH($B40,'4. Mengen- und Kostenannahmen'!$B:$B,0)),Q$1&lt;=INDEX('4. Mengen- und Kostenannahmen'!$M:$M,MATCH($B40,'4. Mengen- und Kostenannahmen'!$B:$B,0))),$E40*(1/(1+INDEX('4. Mengen- und Kostenannahmen'!$M:$M,MATCH($B40,'4. Mengen- und Kostenannahmen'!$B:$B,0))-INDEX('4. Mengen- und Kostenannahmen'!$L:$L,MATCH($B40,'4. Mengen- und Kostenannahmen'!$B:$B,0)))),
IF(AND(RIGHT($A40,1)*1=4,Q$1=INDEX('4. Mengen- und Kostenannahmen'!$H:$H,MATCH($B40,'4. Mengen- und Kostenannahmen'!$B:$B,0))),$E40,
IF(AND(RIGHT($A40,1)*1=5,Q$1&lt;&gt;2026),$E40,""))))))))</f>
        <v>180000</v>
      </c>
      <c r="R40" s="233">
        <f t="array" ref="R40">IF(RIGHT($A40,1)*1=0,"",
IF(AND(RIGHT($A40,1)*1=1,OR(R$1=2026,R$1=2027)),$E40/2,
IF(AND(RIGHT($A40,1)*1=2,OR(R$1=2028,R$1=2029,R$1=2030)),$E40*1/20,IF(AND(RIGHT($A40,1)*1=2,OR(R$1=2031,R$1=2032,R$1=2033,R$1=2034,R$1=2035,R$1=2036,R$1=2037)),$E40*1/10,IF(AND(RIGHT($A40,1)*1=2,OR(R$1=2038,R$1=2039,R$1=2040)),$E40*1/20,
IF(AND(RIGHT($A40,1)*1=3,R$1&gt;=INDEX('4. Mengen- und Kostenannahmen'!$L:$L,MATCH($B40,'4. Mengen- und Kostenannahmen'!$B:$B,0)),R$1&lt;=INDEX('4. Mengen- und Kostenannahmen'!$M:$M,MATCH($B40,'4. Mengen- und Kostenannahmen'!$B:$B,0))),$E40*(1/(1+INDEX('4. Mengen- und Kostenannahmen'!$M:$M,MATCH($B40,'4. Mengen- und Kostenannahmen'!$B:$B,0))-INDEX('4. Mengen- und Kostenannahmen'!$L:$L,MATCH($B40,'4. Mengen- und Kostenannahmen'!$B:$B,0)))),
IF(AND(RIGHT($A40,1)*1=4,R$1=INDEX('4. Mengen- und Kostenannahmen'!$H:$H,MATCH($B40,'4. Mengen- und Kostenannahmen'!$B:$B,0))),$E40,
IF(AND(RIGHT($A40,1)*1=5,R$1&lt;&gt;2026),$E40,""))))))))</f>
        <v>180000</v>
      </c>
      <c r="S40" s="233">
        <f t="array" ref="S40">IF(RIGHT($A40,1)*1=0,"",
IF(AND(RIGHT($A40,1)*1=1,OR(S$1=2026,S$1=2027)),$E40/2,
IF(AND(RIGHT($A40,1)*1=2,OR(S$1=2028,S$1=2029,S$1=2030)),$E40*1/20,IF(AND(RIGHT($A40,1)*1=2,OR(S$1=2031,S$1=2032,S$1=2033,S$1=2034,S$1=2035,S$1=2036,S$1=2037)),$E40*1/10,IF(AND(RIGHT($A40,1)*1=2,OR(S$1=2038,S$1=2039,S$1=2040)),$E40*1/20,
IF(AND(RIGHT($A40,1)*1=3,S$1&gt;=INDEX('4. Mengen- und Kostenannahmen'!$L:$L,MATCH($B40,'4. Mengen- und Kostenannahmen'!$B:$B,0)),S$1&lt;=INDEX('4. Mengen- und Kostenannahmen'!$M:$M,MATCH($B40,'4. Mengen- und Kostenannahmen'!$B:$B,0))),$E40*(1/(1+INDEX('4. Mengen- und Kostenannahmen'!$M:$M,MATCH($B40,'4. Mengen- und Kostenannahmen'!$B:$B,0))-INDEX('4. Mengen- und Kostenannahmen'!$L:$L,MATCH($B40,'4. Mengen- und Kostenannahmen'!$B:$B,0)))),
IF(AND(RIGHT($A40,1)*1=4,S$1=INDEX('4. Mengen- und Kostenannahmen'!$H:$H,MATCH($B40,'4. Mengen- und Kostenannahmen'!$B:$B,0))),$E40,
IF(AND(RIGHT($A40,1)*1=5,S$1&lt;&gt;2026),$E40,""))))))))</f>
        <v>180000</v>
      </c>
      <c r="T40" s="233">
        <f t="array" ref="T40">IF(RIGHT($A40,1)*1=0,"",
IF(AND(RIGHT($A40,1)*1=1,OR(T$1=2026,T$1=2027)),$E40/2,
IF(AND(RIGHT($A40,1)*1=2,OR(T$1=2028,T$1=2029,T$1=2030)),$E40*1/20,IF(AND(RIGHT($A40,1)*1=2,OR(T$1=2031,T$1=2032,T$1=2033,T$1=2034,T$1=2035,T$1=2036,T$1=2037)),$E40*1/10,IF(AND(RIGHT($A40,1)*1=2,OR(T$1=2038,T$1=2039,T$1=2040)),$E40*1/20,
IF(AND(RIGHT($A40,1)*1=3,T$1&gt;=INDEX('4. Mengen- und Kostenannahmen'!$L:$L,MATCH($B40,'4. Mengen- und Kostenannahmen'!$B:$B,0)),T$1&lt;=INDEX('4. Mengen- und Kostenannahmen'!$M:$M,MATCH($B40,'4. Mengen- und Kostenannahmen'!$B:$B,0))),$E40*(1/(1+INDEX('4. Mengen- und Kostenannahmen'!$M:$M,MATCH($B40,'4. Mengen- und Kostenannahmen'!$B:$B,0))-INDEX('4. Mengen- und Kostenannahmen'!$L:$L,MATCH($B40,'4. Mengen- und Kostenannahmen'!$B:$B,0)))),
IF(AND(RIGHT($A40,1)*1=4,T$1=INDEX('4. Mengen- und Kostenannahmen'!$H:$H,MATCH($B40,'4. Mengen- und Kostenannahmen'!$B:$B,0))),$E40,
IF(AND(RIGHT($A40,1)*1=5,T$1&lt;&gt;2026),$E40,""))))))))</f>
        <v>180000</v>
      </c>
    </row>
    <row r="41" ht="12.75" customHeight="1">
      <c r="A41" s="230" t="str">
        <f t="array" ref="A41">INDEX('4. Mengen- und Kostenannahmen'!$A:$A,MATCH(B41,'4. Mengen- und Kostenannahmen'!B:B,0))</f>
        <v>40.5</v>
      </c>
      <c r="B41" s="231">
        <f>'4. Mengen- und Kostenannahmen'!B42</f>
        <v>40</v>
      </c>
      <c r="C41" s="231" t="str">
        <f t="array" ref="C41">IF(RIGHT($A41,1)*1&lt;&gt;0,INDEX('4. Mengen- und Kostenannahmen'!D:D,MATCH($B41,'4. Mengen- und Kostenannahmen'!$B:$B,0)),"")</f>
        <v>Klimaanpassungsgovernance aufsetzen</v>
      </c>
      <c r="D41" s="231" t="str">
        <f t="array" ref="D41">IF(RIGHT($A41,1)*1&lt;&gt;0,INDEX('4. Mengen- und Kostenannahmen'!E:E,MATCH($B41,'4. Mengen- und Kostenannahmen'!$B:$B,0)),"")</f>
        <v>Aufgaben</v>
      </c>
      <c r="E41" s="232">
        <f t="array" ref="E41">IF(C41&lt;&gt;"",INDEX('4. Mengen- und Kostenannahmen'!X:X,MATCH($B41,'4. Mengen- und Kostenannahmen'!B:B,0))*INDEX('4. Mengen- und Kostenannahmen'!AC:AC,MATCH($B41,'4. Mengen- und Kostenannahmen'!B:B,0)),"")</f>
        <v>100000</v>
      </c>
      <c r="F41" s="233" t="str">
        <f t="array" ref="F41">IF(RIGHT($A41,1)*1=0,"",
IF(AND(RIGHT($A41,1)*1=1,OR(F$1=2026,F$1=2027)),$E41/2,
IF(AND(RIGHT($A41,1)*1=2,OR(F$1=2028,F$1=2029,F$1=2030)),$E41*1/20,IF(AND(RIGHT($A41,1)*1=2,OR(F$1=2031,F$1=2032,F$1=2033,F$1=2034,F$1=2035,F$1=2036,F$1=2037)),$E41*1/10,IF(AND(RIGHT($A41,1)*1=2,OR(F$1=2038,F$1=2039,F$1=2040)),$E41*1/20,
IF(AND(RIGHT($A41,1)*1=3,F$1&gt;=INDEX('4. Mengen- und Kostenannahmen'!$L:$L,MATCH($B41,'4. Mengen- und Kostenannahmen'!$B:$B,0)),F$1&lt;=INDEX('4. Mengen- und Kostenannahmen'!$M:$M,MATCH($B41,'4. Mengen- und Kostenannahmen'!$B:$B,0))),$E41*(1/(1+INDEX('4. Mengen- und Kostenannahmen'!$M:$M,MATCH($B41,'4. Mengen- und Kostenannahmen'!$B:$B,0))-INDEX('4. Mengen- und Kostenannahmen'!$L:$L,MATCH($B41,'4. Mengen- und Kostenannahmen'!$B:$B,0)))),
IF(AND(RIGHT($A41,1)*1=4,F$1=INDEX('4. Mengen- und Kostenannahmen'!$H:$H,MATCH($B41,'4. Mengen- und Kostenannahmen'!$B:$B,0))),$E41,
IF(AND(RIGHT($A41,1)*1=5,F$1&lt;&gt;2026),$E41,""))))))))</f>
        <v/>
      </c>
      <c r="G41" s="233">
        <f t="array" ref="G41">IF(RIGHT($A41,1)*1=0,"",
IF(AND(RIGHT($A41,1)*1=1,OR(G$1=2026,G$1=2027)),$E41/2,
IF(AND(RIGHT($A41,1)*1=2,OR(G$1=2028,G$1=2029,G$1=2030)),$E41*1/20,IF(AND(RIGHT($A41,1)*1=2,OR(G$1=2031,G$1=2032,G$1=2033,G$1=2034,G$1=2035,G$1=2036,G$1=2037)),$E41*1/10,IF(AND(RIGHT($A41,1)*1=2,OR(G$1=2038,G$1=2039,G$1=2040)),$E41*1/20,
IF(AND(RIGHT($A41,1)*1=3,G$1&gt;=INDEX('4. Mengen- und Kostenannahmen'!$L:$L,MATCH($B41,'4. Mengen- und Kostenannahmen'!$B:$B,0)),G$1&lt;=INDEX('4. Mengen- und Kostenannahmen'!$M:$M,MATCH($B41,'4. Mengen- und Kostenannahmen'!$B:$B,0))),$E41*(1/(1+INDEX('4. Mengen- und Kostenannahmen'!$M:$M,MATCH($B41,'4. Mengen- und Kostenannahmen'!$B:$B,0))-INDEX('4. Mengen- und Kostenannahmen'!$L:$L,MATCH($B41,'4. Mengen- und Kostenannahmen'!$B:$B,0)))),
IF(AND(RIGHT($A41,1)*1=4,G$1=INDEX('4. Mengen- und Kostenannahmen'!$H:$H,MATCH($B41,'4. Mengen- und Kostenannahmen'!$B:$B,0))),$E41,
IF(AND(RIGHT($A41,1)*1=5,G$1&lt;&gt;2026),$E41,""))))))))</f>
        <v>100000</v>
      </c>
      <c r="H41" s="233">
        <f t="array" ref="H41">IF(RIGHT($A41,1)*1=0,"",
IF(AND(RIGHT($A41,1)*1=1,OR(H$1=2026,H$1=2027)),$E41/2,
IF(AND(RIGHT($A41,1)*1=2,OR(H$1=2028,H$1=2029,H$1=2030)),$E41*1/20,IF(AND(RIGHT($A41,1)*1=2,OR(H$1=2031,H$1=2032,H$1=2033,H$1=2034,H$1=2035,H$1=2036,H$1=2037)),$E41*1/10,IF(AND(RIGHT($A41,1)*1=2,OR(H$1=2038,H$1=2039,H$1=2040)),$E41*1/20,
IF(AND(RIGHT($A41,1)*1=3,H$1&gt;=INDEX('4. Mengen- und Kostenannahmen'!$L:$L,MATCH($B41,'4. Mengen- und Kostenannahmen'!$B:$B,0)),H$1&lt;=INDEX('4. Mengen- und Kostenannahmen'!$M:$M,MATCH($B41,'4. Mengen- und Kostenannahmen'!$B:$B,0))),$E41*(1/(1+INDEX('4. Mengen- und Kostenannahmen'!$M:$M,MATCH($B41,'4. Mengen- und Kostenannahmen'!$B:$B,0))-INDEX('4. Mengen- und Kostenannahmen'!$L:$L,MATCH($B41,'4. Mengen- und Kostenannahmen'!$B:$B,0)))),
IF(AND(RIGHT($A41,1)*1=4,H$1=INDEX('4. Mengen- und Kostenannahmen'!$H:$H,MATCH($B41,'4. Mengen- und Kostenannahmen'!$B:$B,0))),$E41,
IF(AND(RIGHT($A41,1)*1=5,H$1&lt;&gt;2026),$E41,""))))))))</f>
        <v>100000</v>
      </c>
      <c r="I41" s="233">
        <f t="array" ref="I41">IF(RIGHT($A41,1)*1=0,"",
IF(AND(RIGHT($A41,1)*1=1,OR(I$1=2026,I$1=2027)),$E41/2,
IF(AND(RIGHT($A41,1)*1=2,OR(I$1=2028,I$1=2029,I$1=2030)),$E41*1/20,IF(AND(RIGHT($A41,1)*1=2,OR(I$1=2031,I$1=2032,I$1=2033,I$1=2034,I$1=2035,I$1=2036,I$1=2037)),$E41*1/10,IF(AND(RIGHT($A41,1)*1=2,OR(I$1=2038,I$1=2039,I$1=2040)),$E41*1/20,
IF(AND(RIGHT($A41,1)*1=3,I$1&gt;=INDEX('4. Mengen- und Kostenannahmen'!$L:$L,MATCH($B41,'4. Mengen- und Kostenannahmen'!$B:$B,0)),I$1&lt;=INDEX('4. Mengen- und Kostenannahmen'!$M:$M,MATCH($B41,'4. Mengen- und Kostenannahmen'!$B:$B,0))),$E41*(1/(1+INDEX('4. Mengen- und Kostenannahmen'!$M:$M,MATCH($B41,'4. Mengen- und Kostenannahmen'!$B:$B,0))-INDEX('4. Mengen- und Kostenannahmen'!$L:$L,MATCH($B41,'4. Mengen- und Kostenannahmen'!$B:$B,0)))),
IF(AND(RIGHT($A41,1)*1=4,I$1=INDEX('4. Mengen- und Kostenannahmen'!$H:$H,MATCH($B41,'4. Mengen- und Kostenannahmen'!$B:$B,0))),$E41,
IF(AND(RIGHT($A41,1)*1=5,I$1&lt;&gt;2026),$E41,""))))))))</f>
        <v>100000</v>
      </c>
      <c r="J41" s="233">
        <f t="array" ref="J41">IF(RIGHT($A41,1)*1=0,"",
IF(AND(RIGHT($A41,1)*1=1,OR(J$1=2026,J$1=2027)),$E41/2,
IF(AND(RIGHT($A41,1)*1=2,OR(J$1=2028,J$1=2029,J$1=2030)),$E41*1/20,IF(AND(RIGHT($A41,1)*1=2,OR(J$1=2031,J$1=2032,J$1=2033,J$1=2034,J$1=2035,J$1=2036,J$1=2037)),$E41*1/10,IF(AND(RIGHT($A41,1)*1=2,OR(J$1=2038,J$1=2039,J$1=2040)),$E41*1/20,
IF(AND(RIGHT($A41,1)*1=3,J$1&gt;=INDEX('4. Mengen- und Kostenannahmen'!$L:$L,MATCH($B41,'4. Mengen- und Kostenannahmen'!$B:$B,0)),J$1&lt;=INDEX('4. Mengen- und Kostenannahmen'!$M:$M,MATCH($B41,'4. Mengen- und Kostenannahmen'!$B:$B,0))),$E41*(1/(1+INDEX('4. Mengen- und Kostenannahmen'!$M:$M,MATCH($B41,'4. Mengen- und Kostenannahmen'!$B:$B,0))-INDEX('4. Mengen- und Kostenannahmen'!$L:$L,MATCH($B41,'4. Mengen- und Kostenannahmen'!$B:$B,0)))),
IF(AND(RIGHT($A41,1)*1=4,J$1=INDEX('4. Mengen- und Kostenannahmen'!$H:$H,MATCH($B41,'4. Mengen- und Kostenannahmen'!$B:$B,0))),$E41,
IF(AND(RIGHT($A41,1)*1=5,J$1&lt;&gt;2026),$E41,""))))))))</f>
        <v>100000</v>
      </c>
      <c r="K41" s="233">
        <f t="array" ref="K41">IF(RIGHT($A41,1)*1=0,"",
IF(AND(RIGHT($A41,1)*1=1,OR(K$1=2026,K$1=2027)),$E41/2,
IF(AND(RIGHT($A41,1)*1=2,OR(K$1=2028,K$1=2029,K$1=2030)),$E41*1/20,IF(AND(RIGHT($A41,1)*1=2,OR(K$1=2031,K$1=2032,K$1=2033,K$1=2034,K$1=2035,K$1=2036,K$1=2037)),$E41*1/10,IF(AND(RIGHT($A41,1)*1=2,OR(K$1=2038,K$1=2039,K$1=2040)),$E41*1/20,
IF(AND(RIGHT($A41,1)*1=3,K$1&gt;=INDEX('4. Mengen- und Kostenannahmen'!$L:$L,MATCH($B41,'4. Mengen- und Kostenannahmen'!$B:$B,0)),K$1&lt;=INDEX('4. Mengen- und Kostenannahmen'!$M:$M,MATCH($B41,'4. Mengen- und Kostenannahmen'!$B:$B,0))),$E41*(1/(1+INDEX('4. Mengen- und Kostenannahmen'!$M:$M,MATCH($B41,'4. Mengen- und Kostenannahmen'!$B:$B,0))-INDEX('4. Mengen- und Kostenannahmen'!$L:$L,MATCH($B41,'4. Mengen- und Kostenannahmen'!$B:$B,0)))),
IF(AND(RIGHT($A41,1)*1=4,K$1=INDEX('4. Mengen- und Kostenannahmen'!$H:$H,MATCH($B41,'4. Mengen- und Kostenannahmen'!$B:$B,0))),$E41,
IF(AND(RIGHT($A41,1)*1=5,K$1&lt;&gt;2026),$E41,""))))))))</f>
        <v>100000</v>
      </c>
      <c r="L41" s="233">
        <f t="array" ref="L41">IF(RIGHT($A41,1)*1=0,"",
IF(AND(RIGHT($A41,1)*1=1,OR(L$1=2026,L$1=2027)),$E41/2,
IF(AND(RIGHT($A41,1)*1=2,OR(L$1=2028,L$1=2029,L$1=2030)),$E41*1/20,IF(AND(RIGHT($A41,1)*1=2,OR(L$1=2031,L$1=2032,L$1=2033,L$1=2034,L$1=2035,L$1=2036,L$1=2037)),$E41*1/10,IF(AND(RIGHT($A41,1)*1=2,OR(L$1=2038,L$1=2039,L$1=2040)),$E41*1/20,
IF(AND(RIGHT($A41,1)*1=3,L$1&gt;=INDEX('4. Mengen- und Kostenannahmen'!$L:$L,MATCH($B41,'4. Mengen- und Kostenannahmen'!$B:$B,0)),L$1&lt;=INDEX('4. Mengen- und Kostenannahmen'!$M:$M,MATCH($B41,'4. Mengen- und Kostenannahmen'!$B:$B,0))),$E41*(1/(1+INDEX('4. Mengen- und Kostenannahmen'!$M:$M,MATCH($B41,'4. Mengen- und Kostenannahmen'!$B:$B,0))-INDEX('4. Mengen- und Kostenannahmen'!$L:$L,MATCH($B41,'4. Mengen- und Kostenannahmen'!$B:$B,0)))),
IF(AND(RIGHT($A41,1)*1=4,L$1=INDEX('4. Mengen- und Kostenannahmen'!$H:$H,MATCH($B41,'4. Mengen- und Kostenannahmen'!$B:$B,0))),$E41,
IF(AND(RIGHT($A41,1)*1=5,L$1&lt;&gt;2026),$E41,""))))))))</f>
        <v>100000</v>
      </c>
      <c r="M41" s="233">
        <f t="array" ref="M41">IF(RIGHT($A41,1)*1=0,"",
IF(AND(RIGHT($A41,1)*1=1,OR(M$1=2026,M$1=2027)),$E41/2,
IF(AND(RIGHT($A41,1)*1=2,OR(M$1=2028,M$1=2029,M$1=2030)),$E41*1/20,IF(AND(RIGHT($A41,1)*1=2,OR(M$1=2031,M$1=2032,M$1=2033,M$1=2034,M$1=2035,M$1=2036,M$1=2037)),$E41*1/10,IF(AND(RIGHT($A41,1)*1=2,OR(M$1=2038,M$1=2039,M$1=2040)),$E41*1/20,
IF(AND(RIGHT($A41,1)*1=3,M$1&gt;=INDEX('4. Mengen- und Kostenannahmen'!$L:$L,MATCH($B41,'4. Mengen- und Kostenannahmen'!$B:$B,0)),M$1&lt;=INDEX('4. Mengen- und Kostenannahmen'!$M:$M,MATCH($B41,'4. Mengen- und Kostenannahmen'!$B:$B,0))),$E41*(1/(1+INDEX('4. Mengen- und Kostenannahmen'!$M:$M,MATCH($B41,'4. Mengen- und Kostenannahmen'!$B:$B,0))-INDEX('4. Mengen- und Kostenannahmen'!$L:$L,MATCH($B41,'4. Mengen- und Kostenannahmen'!$B:$B,0)))),
IF(AND(RIGHT($A41,1)*1=4,M$1=INDEX('4. Mengen- und Kostenannahmen'!$H:$H,MATCH($B41,'4. Mengen- und Kostenannahmen'!$B:$B,0))),$E41,
IF(AND(RIGHT($A41,1)*1=5,M$1&lt;&gt;2026),$E41,""))))))))</f>
        <v>100000</v>
      </c>
      <c r="N41" s="233">
        <f t="array" ref="N41">IF(RIGHT($A41,1)*1=0,"",
IF(AND(RIGHT($A41,1)*1=1,OR(N$1=2026,N$1=2027)),$E41/2,
IF(AND(RIGHT($A41,1)*1=2,OR(N$1=2028,N$1=2029,N$1=2030)),$E41*1/20,IF(AND(RIGHT($A41,1)*1=2,OR(N$1=2031,N$1=2032,N$1=2033,N$1=2034,N$1=2035,N$1=2036,N$1=2037)),$E41*1/10,IF(AND(RIGHT($A41,1)*1=2,OR(N$1=2038,N$1=2039,N$1=2040)),$E41*1/20,
IF(AND(RIGHT($A41,1)*1=3,N$1&gt;=INDEX('4. Mengen- und Kostenannahmen'!$L:$L,MATCH($B41,'4. Mengen- und Kostenannahmen'!$B:$B,0)),N$1&lt;=INDEX('4. Mengen- und Kostenannahmen'!$M:$M,MATCH($B41,'4. Mengen- und Kostenannahmen'!$B:$B,0))),$E41*(1/(1+INDEX('4. Mengen- und Kostenannahmen'!$M:$M,MATCH($B41,'4. Mengen- und Kostenannahmen'!$B:$B,0))-INDEX('4. Mengen- und Kostenannahmen'!$L:$L,MATCH($B41,'4. Mengen- und Kostenannahmen'!$B:$B,0)))),
IF(AND(RIGHT($A41,1)*1=4,N$1=INDEX('4. Mengen- und Kostenannahmen'!$H:$H,MATCH($B41,'4. Mengen- und Kostenannahmen'!$B:$B,0))),$E41,
IF(AND(RIGHT($A41,1)*1=5,N$1&lt;&gt;2026),$E41,""))))))))</f>
        <v>100000</v>
      </c>
      <c r="O41" s="233">
        <f t="array" ref="O41">IF(RIGHT($A41,1)*1=0,"",
IF(AND(RIGHT($A41,1)*1=1,OR(O$1=2026,O$1=2027)),$E41/2,
IF(AND(RIGHT($A41,1)*1=2,OR(O$1=2028,O$1=2029,O$1=2030)),$E41*1/20,IF(AND(RIGHT($A41,1)*1=2,OR(O$1=2031,O$1=2032,O$1=2033,O$1=2034,O$1=2035,O$1=2036,O$1=2037)),$E41*1/10,IF(AND(RIGHT($A41,1)*1=2,OR(O$1=2038,O$1=2039,O$1=2040)),$E41*1/20,
IF(AND(RIGHT($A41,1)*1=3,O$1&gt;=INDEX('4. Mengen- und Kostenannahmen'!$L:$L,MATCH($B41,'4. Mengen- und Kostenannahmen'!$B:$B,0)),O$1&lt;=INDEX('4. Mengen- und Kostenannahmen'!$M:$M,MATCH($B41,'4. Mengen- und Kostenannahmen'!$B:$B,0))),$E41*(1/(1+INDEX('4. Mengen- und Kostenannahmen'!$M:$M,MATCH($B41,'4. Mengen- und Kostenannahmen'!$B:$B,0))-INDEX('4. Mengen- und Kostenannahmen'!$L:$L,MATCH($B41,'4. Mengen- und Kostenannahmen'!$B:$B,0)))),
IF(AND(RIGHT($A41,1)*1=4,O$1=INDEX('4. Mengen- und Kostenannahmen'!$H:$H,MATCH($B41,'4. Mengen- und Kostenannahmen'!$B:$B,0))),$E41,
IF(AND(RIGHT($A41,1)*1=5,O$1&lt;&gt;2026),$E41,""))))))))</f>
        <v>100000</v>
      </c>
      <c r="P41" s="233">
        <f t="array" ref="P41">IF(RIGHT($A41,1)*1=0,"",
IF(AND(RIGHT($A41,1)*1=1,OR(P$1=2026,P$1=2027)),$E41/2,
IF(AND(RIGHT($A41,1)*1=2,OR(P$1=2028,P$1=2029,P$1=2030)),$E41*1/20,IF(AND(RIGHT($A41,1)*1=2,OR(P$1=2031,P$1=2032,P$1=2033,P$1=2034,P$1=2035,P$1=2036,P$1=2037)),$E41*1/10,IF(AND(RIGHT($A41,1)*1=2,OR(P$1=2038,P$1=2039,P$1=2040)),$E41*1/20,
IF(AND(RIGHT($A41,1)*1=3,P$1&gt;=INDEX('4. Mengen- und Kostenannahmen'!$L:$L,MATCH($B41,'4. Mengen- und Kostenannahmen'!$B:$B,0)),P$1&lt;=INDEX('4. Mengen- und Kostenannahmen'!$M:$M,MATCH($B41,'4. Mengen- und Kostenannahmen'!$B:$B,0))),$E41*(1/(1+INDEX('4. Mengen- und Kostenannahmen'!$M:$M,MATCH($B41,'4. Mengen- und Kostenannahmen'!$B:$B,0))-INDEX('4. Mengen- und Kostenannahmen'!$L:$L,MATCH($B41,'4. Mengen- und Kostenannahmen'!$B:$B,0)))),
IF(AND(RIGHT($A41,1)*1=4,P$1=INDEX('4. Mengen- und Kostenannahmen'!$H:$H,MATCH($B41,'4. Mengen- und Kostenannahmen'!$B:$B,0))),$E41,
IF(AND(RIGHT($A41,1)*1=5,P$1&lt;&gt;2026),$E41,""))))))))</f>
        <v>100000</v>
      </c>
      <c r="Q41" s="233">
        <f t="array" ref="Q41">IF(RIGHT($A41,1)*1=0,"",
IF(AND(RIGHT($A41,1)*1=1,OR(Q$1=2026,Q$1=2027)),$E41/2,
IF(AND(RIGHT($A41,1)*1=2,OR(Q$1=2028,Q$1=2029,Q$1=2030)),$E41*1/20,IF(AND(RIGHT($A41,1)*1=2,OR(Q$1=2031,Q$1=2032,Q$1=2033,Q$1=2034,Q$1=2035,Q$1=2036,Q$1=2037)),$E41*1/10,IF(AND(RIGHT($A41,1)*1=2,OR(Q$1=2038,Q$1=2039,Q$1=2040)),$E41*1/20,
IF(AND(RIGHT($A41,1)*1=3,Q$1&gt;=INDEX('4. Mengen- und Kostenannahmen'!$L:$L,MATCH($B41,'4. Mengen- und Kostenannahmen'!$B:$B,0)),Q$1&lt;=INDEX('4. Mengen- und Kostenannahmen'!$M:$M,MATCH($B41,'4. Mengen- und Kostenannahmen'!$B:$B,0))),$E41*(1/(1+INDEX('4. Mengen- und Kostenannahmen'!$M:$M,MATCH($B41,'4. Mengen- und Kostenannahmen'!$B:$B,0))-INDEX('4. Mengen- und Kostenannahmen'!$L:$L,MATCH($B41,'4. Mengen- und Kostenannahmen'!$B:$B,0)))),
IF(AND(RIGHT($A41,1)*1=4,Q$1=INDEX('4. Mengen- und Kostenannahmen'!$H:$H,MATCH($B41,'4. Mengen- und Kostenannahmen'!$B:$B,0))),$E41,
IF(AND(RIGHT($A41,1)*1=5,Q$1&lt;&gt;2026),$E41,""))))))))</f>
        <v>100000</v>
      </c>
      <c r="R41" s="233">
        <f t="array" ref="R41">IF(RIGHT($A41,1)*1=0,"",
IF(AND(RIGHT($A41,1)*1=1,OR(R$1=2026,R$1=2027)),$E41/2,
IF(AND(RIGHT($A41,1)*1=2,OR(R$1=2028,R$1=2029,R$1=2030)),$E41*1/20,IF(AND(RIGHT($A41,1)*1=2,OR(R$1=2031,R$1=2032,R$1=2033,R$1=2034,R$1=2035,R$1=2036,R$1=2037)),$E41*1/10,IF(AND(RIGHT($A41,1)*1=2,OR(R$1=2038,R$1=2039,R$1=2040)),$E41*1/20,
IF(AND(RIGHT($A41,1)*1=3,R$1&gt;=INDEX('4. Mengen- und Kostenannahmen'!$L:$L,MATCH($B41,'4. Mengen- und Kostenannahmen'!$B:$B,0)),R$1&lt;=INDEX('4. Mengen- und Kostenannahmen'!$M:$M,MATCH($B41,'4. Mengen- und Kostenannahmen'!$B:$B,0))),$E41*(1/(1+INDEX('4. Mengen- und Kostenannahmen'!$M:$M,MATCH($B41,'4. Mengen- und Kostenannahmen'!$B:$B,0))-INDEX('4. Mengen- und Kostenannahmen'!$L:$L,MATCH($B41,'4. Mengen- und Kostenannahmen'!$B:$B,0)))),
IF(AND(RIGHT($A41,1)*1=4,R$1=INDEX('4. Mengen- und Kostenannahmen'!$H:$H,MATCH($B41,'4. Mengen- und Kostenannahmen'!$B:$B,0))),$E41,
IF(AND(RIGHT($A41,1)*1=5,R$1&lt;&gt;2026),$E41,""))))))))</f>
        <v>100000</v>
      </c>
      <c r="S41" s="233">
        <f t="array" ref="S41">IF(RIGHT($A41,1)*1=0,"",
IF(AND(RIGHT($A41,1)*1=1,OR(S$1=2026,S$1=2027)),$E41/2,
IF(AND(RIGHT($A41,1)*1=2,OR(S$1=2028,S$1=2029,S$1=2030)),$E41*1/20,IF(AND(RIGHT($A41,1)*1=2,OR(S$1=2031,S$1=2032,S$1=2033,S$1=2034,S$1=2035,S$1=2036,S$1=2037)),$E41*1/10,IF(AND(RIGHT($A41,1)*1=2,OR(S$1=2038,S$1=2039,S$1=2040)),$E41*1/20,
IF(AND(RIGHT($A41,1)*1=3,S$1&gt;=INDEX('4. Mengen- und Kostenannahmen'!$L:$L,MATCH($B41,'4. Mengen- und Kostenannahmen'!$B:$B,0)),S$1&lt;=INDEX('4. Mengen- und Kostenannahmen'!$M:$M,MATCH($B41,'4. Mengen- und Kostenannahmen'!$B:$B,0))),$E41*(1/(1+INDEX('4. Mengen- und Kostenannahmen'!$M:$M,MATCH($B41,'4. Mengen- und Kostenannahmen'!$B:$B,0))-INDEX('4. Mengen- und Kostenannahmen'!$L:$L,MATCH($B41,'4. Mengen- und Kostenannahmen'!$B:$B,0)))),
IF(AND(RIGHT($A41,1)*1=4,S$1=INDEX('4. Mengen- und Kostenannahmen'!$H:$H,MATCH($B41,'4. Mengen- und Kostenannahmen'!$B:$B,0))),$E41,
IF(AND(RIGHT($A41,1)*1=5,S$1&lt;&gt;2026),$E41,""))))))))</f>
        <v>100000</v>
      </c>
      <c r="T41" s="233">
        <f t="array" ref="T41">IF(RIGHT($A41,1)*1=0,"",
IF(AND(RIGHT($A41,1)*1=1,OR(T$1=2026,T$1=2027)),$E41/2,
IF(AND(RIGHT($A41,1)*1=2,OR(T$1=2028,T$1=2029,T$1=2030)),$E41*1/20,IF(AND(RIGHT($A41,1)*1=2,OR(T$1=2031,T$1=2032,T$1=2033,T$1=2034,T$1=2035,T$1=2036,T$1=2037)),$E41*1/10,IF(AND(RIGHT($A41,1)*1=2,OR(T$1=2038,T$1=2039,T$1=2040)),$E41*1/20,
IF(AND(RIGHT($A41,1)*1=3,T$1&gt;=INDEX('4. Mengen- und Kostenannahmen'!$L:$L,MATCH($B41,'4. Mengen- und Kostenannahmen'!$B:$B,0)),T$1&lt;=INDEX('4. Mengen- und Kostenannahmen'!$M:$M,MATCH($B41,'4. Mengen- und Kostenannahmen'!$B:$B,0))),$E41*(1/(1+INDEX('4. Mengen- und Kostenannahmen'!$M:$M,MATCH($B41,'4. Mengen- und Kostenannahmen'!$B:$B,0))-INDEX('4. Mengen- und Kostenannahmen'!$L:$L,MATCH($B41,'4. Mengen- und Kostenannahmen'!$B:$B,0)))),
IF(AND(RIGHT($A41,1)*1=4,T$1=INDEX('4. Mengen- und Kostenannahmen'!$H:$H,MATCH($B41,'4. Mengen- und Kostenannahmen'!$B:$B,0))),$E41,
IF(AND(RIGHT($A41,1)*1=5,T$1&lt;&gt;2026),$E41,""))))))))</f>
        <v>100000</v>
      </c>
    </row>
    <row r="42" ht="12.75" customHeight="1">
      <c r="A42" s="230" t="str">
        <f t="array" ref="A42">INDEX('4. Mengen- und Kostenannahmen'!$A:$A,MATCH(B42,'4. Mengen- und Kostenannahmen'!B:B,0))</f>
        <v>41.5</v>
      </c>
      <c r="B42" s="231">
        <f>'4. Mengen- und Kostenannahmen'!B43</f>
        <v>41</v>
      </c>
      <c r="C42" s="231" t="str">
        <f t="array" ref="C42">IF(RIGHT($A42,1)*1&lt;&gt;0,INDEX('4. Mengen- und Kostenannahmen'!D:D,MATCH($B42,'4. Mengen- und Kostenannahmen'!$B:$B,0)),"")</f>
        <v>Klimarisikoanalyse und -strategie sicherstellen</v>
      </c>
      <c r="D42" s="231" t="str">
        <f t="array" ref="D42">IF(RIGHT($A42,1)*1&lt;&gt;0,INDEX('4. Mengen- und Kostenannahmen'!E:E,MATCH($B42,'4. Mengen- und Kostenannahmen'!$B:$B,0)),"")</f>
        <v>Erarbeitung Simulationen Risikoanalyse; Handlungsbedarf; erstmalige Aufstellung und Aktualisierung</v>
      </c>
      <c r="E42" s="232">
        <f t="array" ref="E42">IF(C42&lt;&gt;"",INDEX('4. Mengen- und Kostenannahmen'!X:X,MATCH($B42,'4. Mengen- und Kostenannahmen'!B:B,0))*INDEX('4. Mengen- und Kostenannahmen'!AC:AC,MATCH($B42,'4. Mengen- und Kostenannahmen'!B:B,0)),"")</f>
        <v>40000</v>
      </c>
      <c r="F42" s="233" t="str">
        <f t="array" ref="F42">IF(RIGHT($A42,1)*1=0,"",
IF(AND(RIGHT($A42,1)*1=1,OR(F$1=2026,F$1=2027)),$E42/2,
IF(AND(RIGHT($A42,1)*1=2,OR(F$1=2028,F$1=2029,F$1=2030)),$E42*1/20,IF(AND(RIGHT($A42,1)*1=2,OR(F$1=2031,F$1=2032,F$1=2033,F$1=2034,F$1=2035,F$1=2036,F$1=2037)),$E42*1/10,IF(AND(RIGHT($A42,1)*1=2,OR(F$1=2038,F$1=2039,F$1=2040)),$E42*1/20,
IF(AND(RIGHT($A42,1)*1=3,F$1&gt;=INDEX('4. Mengen- und Kostenannahmen'!$L:$L,MATCH($B42,'4. Mengen- und Kostenannahmen'!$B:$B,0)),F$1&lt;=INDEX('4. Mengen- und Kostenannahmen'!$M:$M,MATCH($B42,'4. Mengen- und Kostenannahmen'!$B:$B,0))),$E42*(1/(1+INDEX('4. Mengen- und Kostenannahmen'!$M:$M,MATCH($B42,'4. Mengen- und Kostenannahmen'!$B:$B,0))-INDEX('4. Mengen- und Kostenannahmen'!$L:$L,MATCH($B42,'4. Mengen- und Kostenannahmen'!$B:$B,0)))),
IF(AND(RIGHT($A42,1)*1=4,F$1=INDEX('4. Mengen- und Kostenannahmen'!$H:$H,MATCH($B42,'4. Mengen- und Kostenannahmen'!$B:$B,0))),$E42,
IF(AND(RIGHT($A42,1)*1=5,F$1&lt;&gt;2026),$E42,""))))))))</f>
        <v/>
      </c>
      <c r="G42" s="233">
        <f t="array" ref="G42">IF(RIGHT($A42,1)*1=0,"",
IF(AND(RIGHT($A42,1)*1=1,OR(G$1=2026,G$1=2027)),$E42/2,
IF(AND(RIGHT($A42,1)*1=2,OR(G$1=2028,G$1=2029,G$1=2030)),$E42*1/20,IF(AND(RIGHT($A42,1)*1=2,OR(G$1=2031,G$1=2032,G$1=2033,G$1=2034,G$1=2035,G$1=2036,G$1=2037)),$E42*1/10,IF(AND(RIGHT($A42,1)*1=2,OR(G$1=2038,G$1=2039,G$1=2040)),$E42*1/20,
IF(AND(RIGHT($A42,1)*1=3,G$1&gt;=INDEX('4. Mengen- und Kostenannahmen'!$L:$L,MATCH($B42,'4. Mengen- und Kostenannahmen'!$B:$B,0)),G$1&lt;=INDEX('4. Mengen- und Kostenannahmen'!$M:$M,MATCH($B42,'4. Mengen- und Kostenannahmen'!$B:$B,0))),$E42*(1/(1+INDEX('4. Mengen- und Kostenannahmen'!$M:$M,MATCH($B42,'4. Mengen- und Kostenannahmen'!$B:$B,0))-INDEX('4. Mengen- und Kostenannahmen'!$L:$L,MATCH($B42,'4. Mengen- und Kostenannahmen'!$B:$B,0)))),
IF(AND(RIGHT($A42,1)*1=4,G$1=INDEX('4. Mengen- und Kostenannahmen'!$H:$H,MATCH($B42,'4. Mengen- und Kostenannahmen'!$B:$B,0))),$E42,
IF(AND(RIGHT($A42,1)*1=5,G$1&lt;&gt;2026),$E42,""))))))))</f>
        <v>40000</v>
      </c>
      <c r="H42" s="233">
        <f t="array" ref="H42">IF(RIGHT($A42,1)*1=0,"",
IF(AND(RIGHT($A42,1)*1=1,OR(H$1=2026,H$1=2027)),$E42/2,
IF(AND(RIGHT($A42,1)*1=2,OR(H$1=2028,H$1=2029,H$1=2030)),$E42*1/20,IF(AND(RIGHT($A42,1)*1=2,OR(H$1=2031,H$1=2032,H$1=2033,H$1=2034,H$1=2035,H$1=2036,H$1=2037)),$E42*1/10,IF(AND(RIGHT($A42,1)*1=2,OR(H$1=2038,H$1=2039,H$1=2040)),$E42*1/20,
IF(AND(RIGHT($A42,1)*1=3,H$1&gt;=INDEX('4. Mengen- und Kostenannahmen'!$L:$L,MATCH($B42,'4. Mengen- und Kostenannahmen'!$B:$B,0)),H$1&lt;=INDEX('4. Mengen- und Kostenannahmen'!$M:$M,MATCH($B42,'4. Mengen- und Kostenannahmen'!$B:$B,0))),$E42*(1/(1+INDEX('4. Mengen- und Kostenannahmen'!$M:$M,MATCH($B42,'4. Mengen- und Kostenannahmen'!$B:$B,0))-INDEX('4. Mengen- und Kostenannahmen'!$L:$L,MATCH($B42,'4. Mengen- und Kostenannahmen'!$B:$B,0)))),
IF(AND(RIGHT($A42,1)*1=4,H$1=INDEX('4. Mengen- und Kostenannahmen'!$H:$H,MATCH($B42,'4. Mengen- und Kostenannahmen'!$B:$B,0))),$E42,
IF(AND(RIGHT($A42,1)*1=5,H$1&lt;&gt;2026),$E42,""))))))))</f>
        <v>40000</v>
      </c>
      <c r="I42" s="233">
        <f t="array" ref="I42">IF(RIGHT($A42,1)*1=0,"",
IF(AND(RIGHT($A42,1)*1=1,OR(I$1=2026,I$1=2027)),$E42/2,
IF(AND(RIGHT($A42,1)*1=2,OR(I$1=2028,I$1=2029,I$1=2030)),$E42*1/20,IF(AND(RIGHT($A42,1)*1=2,OR(I$1=2031,I$1=2032,I$1=2033,I$1=2034,I$1=2035,I$1=2036,I$1=2037)),$E42*1/10,IF(AND(RIGHT($A42,1)*1=2,OR(I$1=2038,I$1=2039,I$1=2040)),$E42*1/20,
IF(AND(RIGHT($A42,1)*1=3,I$1&gt;=INDEX('4. Mengen- und Kostenannahmen'!$L:$L,MATCH($B42,'4. Mengen- und Kostenannahmen'!$B:$B,0)),I$1&lt;=INDEX('4. Mengen- und Kostenannahmen'!$M:$M,MATCH($B42,'4. Mengen- und Kostenannahmen'!$B:$B,0))),$E42*(1/(1+INDEX('4. Mengen- und Kostenannahmen'!$M:$M,MATCH($B42,'4. Mengen- und Kostenannahmen'!$B:$B,0))-INDEX('4. Mengen- und Kostenannahmen'!$L:$L,MATCH($B42,'4. Mengen- und Kostenannahmen'!$B:$B,0)))),
IF(AND(RIGHT($A42,1)*1=4,I$1=INDEX('4. Mengen- und Kostenannahmen'!$H:$H,MATCH($B42,'4. Mengen- und Kostenannahmen'!$B:$B,0))),$E42,
IF(AND(RIGHT($A42,1)*1=5,I$1&lt;&gt;2026),$E42,""))))))))</f>
        <v>40000</v>
      </c>
      <c r="J42" s="233">
        <f t="array" ref="J42">IF(RIGHT($A42,1)*1=0,"",
IF(AND(RIGHT($A42,1)*1=1,OR(J$1=2026,J$1=2027)),$E42/2,
IF(AND(RIGHT($A42,1)*1=2,OR(J$1=2028,J$1=2029,J$1=2030)),$E42*1/20,IF(AND(RIGHT($A42,1)*1=2,OR(J$1=2031,J$1=2032,J$1=2033,J$1=2034,J$1=2035,J$1=2036,J$1=2037)),$E42*1/10,IF(AND(RIGHT($A42,1)*1=2,OR(J$1=2038,J$1=2039,J$1=2040)),$E42*1/20,
IF(AND(RIGHT($A42,1)*1=3,J$1&gt;=INDEX('4. Mengen- und Kostenannahmen'!$L:$L,MATCH($B42,'4. Mengen- und Kostenannahmen'!$B:$B,0)),J$1&lt;=INDEX('4. Mengen- und Kostenannahmen'!$M:$M,MATCH($B42,'4. Mengen- und Kostenannahmen'!$B:$B,0))),$E42*(1/(1+INDEX('4. Mengen- und Kostenannahmen'!$M:$M,MATCH($B42,'4. Mengen- und Kostenannahmen'!$B:$B,0))-INDEX('4. Mengen- und Kostenannahmen'!$L:$L,MATCH($B42,'4. Mengen- und Kostenannahmen'!$B:$B,0)))),
IF(AND(RIGHT($A42,1)*1=4,J$1=INDEX('4. Mengen- und Kostenannahmen'!$H:$H,MATCH($B42,'4. Mengen- und Kostenannahmen'!$B:$B,0))),$E42,
IF(AND(RIGHT($A42,1)*1=5,J$1&lt;&gt;2026),$E42,""))))))))</f>
        <v>40000</v>
      </c>
      <c r="K42" s="233">
        <f t="array" ref="K42">IF(RIGHT($A42,1)*1=0,"",
IF(AND(RIGHT($A42,1)*1=1,OR(K$1=2026,K$1=2027)),$E42/2,
IF(AND(RIGHT($A42,1)*1=2,OR(K$1=2028,K$1=2029,K$1=2030)),$E42*1/20,IF(AND(RIGHT($A42,1)*1=2,OR(K$1=2031,K$1=2032,K$1=2033,K$1=2034,K$1=2035,K$1=2036,K$1=2037)),$E42*1/10,IF(AND(RIGHT($A42,1)*1=2,OR(K$1=2038,K$1=2039,K$1=2040)),$E42*1/20,
IF(AND(RIGHT($A42,1)*1=3,K$1&gt;=INDEX('4. Mengen- und Kostenannahmen'!$L:$L,MATCH($B42,'4. Mengen- und Kostenannahmen'!$B:$B,0)),K$1&lt;=INDEX('4. Mengen- und Kostenannahmen'!$M:$M,MATCH($B42,'4. Mengen- und Kostenannahmen'!$B:$B,0))),$E42*(1/(1+INDEX('4. Mengen- und Kostenannahmen'!$M:$M,MATCH($B42,'4. Mengen- und Kostenannahmen'!$B:$B,0))-INDEX('4. Mengen- und Kostenannahmen'!$L:$L,MATCH($B42,'4. Mengen- und Kostenannahmen'!$B:$B,0)))),
IF(AND(RIGHT($A42,1)*1=4,K$1=INDEX('4. Mengen- und Kostenannahmen'!$H:$H,MATCH($B42,'4. Mengen- und Kostenannahmen'!$B:$B,0))),$E42,
IF(AND(RIGHT($A42,1)*1=5,K$1&lt;&gt;2026),$E42,""))))))))</f>
        <v>40000</v>
      </c>
      <c r="L42" s="233">
        <f t="array" ref="L42">IF(RIGHT($A42,1)*1=0,"",
IF(AND(RIGHT($A42,1)*1=1,OR(L$1=2026,L$1=2027)),$E42/2,
IF(AND(RIGHT($A42,1)*1=2,OR(L$1=2028,L$1=2029,L$1=2030)),$E42*1/20,IF(AND(RIGHT($A42,1)*1=2,OR(L$1=2031,L$1=2032,L$1=2033,L$1=2034,L$1=2035,L$1=2036,L$1=2037)),$E42*1/10,IF(AND(RIGHT($A42,1)*1=2,OR(L$1=2038,L$1=2039,L$1=2040)),$E42*1/20,
IF(AND(RIGHT($A42,1)*1=3,L$1&gt;=INDEX('4. Mengen- und Kostenannahmen'!$L:$L,MATCH($B42,'4. Mengen- und Kostenannahmen'!$B:$B,0)),L$1&lt;=INDEX('4. Mengen- und Kostenannahmen'!$M:$M,MATCH($B42,'4. Mengen- und Kostenannahmen'!$B:$B,0))),$E42*(1/(1+INDEX('4. Mengen- und Kostenannahmen'!$M:$M,MATCH($B42,'4. Mengen- und Kostenannahmen'!$B:$B,0))-INDEX('4. Mengen- und Kostenannahmen'!$L:$L,MATCH($B42,'4. Mengen- und Kostenannahmen'!$B:$B,0)))),
IF(AND(RIGHT($A42,1)*1=4,L$1=INDEX('4. Mengen- und Kostenannahmen'!$H:$H,MATCH($B42,'4. Mengen- und Kostenannahmen'!$B:$B,0))),$E42,
IF(AND(RIGHT($A42,1)*1=5,L$1&lt;&gt;2026),$E42,""))))))))</f>
        <v>40000</v>
      </c>
      <c r="M42" s="233">
        <f t="array" ref="M42">IF(RIGHT($A42,1)*1=0,"",
IF(AND(RIGHT($A42,1)*1=1,OR(M$1=2026,M$1=2027)),$E42/2,
IF(AND(RIGHT($A42,1)*1=2,OR(M$1=2028,M$1=2029,M$1=2030)),$E42*1/20,IF(AND(RIGHT($A42,1)*1=2,OR(M$1=2031,M$1=2032,M$1=2033,M$1=2034,M$1=2035,M$1=2036,M$1=2037)),$E42*1/10,IF(AND(RIGHT($A42,1)*1=2,OR(M$1=2038,M$1=2039,M$1=2040)),$E42*1/20,
IF(AND(RIGHT($A42,1)*1=3,M$1&gt;=INDEX('4. Mengen- und Kostenannahmen'!$L:$L,MATCH($B42,'4. Mengen- und Kostenannahmen'!$B:$B,0)),M$1&lt;=INDEX('4. Mengen- und Kostenannahmen'!$M:$M,MATCH($B42,'4. Mengen- und Kostenannahmen'!$B:$B,0))),$E42*(1/(1+INDEX('4. Mengen- und Kostenannahmen'!$M:$M,MATCH($B42,'4. Mengen- und Kostenannahmen'!$B:$B,0))-INDEX('4. Mengen- und Kostenannahmen'!$L:$L,MATCH($B42,'4. Mengen- und Kostenannahmen'!$B:$B,0)))),
IF(AND(RIGHT($A42,1)*1=4,M$1=INDEX('4. Mengen- und Kostenannahmen'!$H:$H,MATCH($B42,'4. Mengen- und Kostenannahmen'!$B:$B,0))),$E42,
IF(AND(RIGHT($A42,1)*1=5,M$1&lt;&gt;2026),$E42,""))))))))</f>
        <v>40000</v>
      </c>
      <c r="N42" s="233">
        <f t="array" ref="N42">IF(RIGHT($A42,1)*1=0,"",
IF(AND(RIGHT($A42,1)*1=1,OR(N$1=2026,N$1=2027)),$E42/2,
IF(AND(RIGHT($A42,1)*1=2,OR(N$1=2028,N$1=2029,N$1=2030)),$E42*1/20,IF(AND(RIGHT($A42,1)*1=2,OR(N$1=2031,N$1=2032,N$1=2033,N$1=2034,N$1=2035,N$1=2036,N$1=2037)),$E42*1/10,IF(AND(RIGHT($A42,1)*1=2,OR(N$1=2038,N$1=2039,N$1=2040)),$E42*1/20,
IF(AND(RIGHT($A42,1)*1=3,N$1&gt;=INDEX('4. Mengen- und Kostenannahmen'!$L:$L,MATCH($B42,'4. Mengen- und Kostenannahmen'!$B:$B,0)),N$1&lt;=INDEX('4. Mengen- und Kostenannahmen'!$M:$M,MATCH($B42,'4. Mengen- und Kostenannahmen'!$B:$B,0))),$E42*(1/(1+INDEX('4. Mengen- und Kostenannahmen'!$M:$M,MATCH($B42,'4. Mengen- und Kostenannahmen'!$B:$B,0))-INDEX('4. Mengen- und Kostenannahmen'!$L:$L,MATCH($B42,'4. Mengen- und Kostenannahmen'!$B:$B,0)))),
IF(AND(RIGHT($A42,1)*1=4,N$1=INDEX('4. Mengen- und Kostenannahmen'!$H:$H,MATCH($B42,'4. Mengen- und Kostenannahmen'!$B:$B,0))),$E42,
IF(AND(RIGHT($A42,1)*1=5,N$1&lt;&gt;2026),$E42,""))))))))</f>
        <v>40000</v>
      </c>
      <c r="O42" s="233">
        <f t="array" ref="O42">IF(RIGHT($A42,1)*1=0,"",
IF(AND(RIGHT($A42,1)*1=1,OR(O$1=2026,O$1=2027)),$E42/2,
IF(AND(RIGHT($A42,1)*1=2,OR(O$1=2028,O$1=2029,O$1=2030)),$E42*1/20,IF(AND(RIGHT($A42,1)*1=2,OR(O$1=2031,O$1=2032,O$1=2033,O$1=2034,O$1=2035,O$1=2036,O$1=2037)),$E42*1/10,IF(AND(RIGHT($A42,1)*1=2,OR(O$1=2038,O$1=2039,O$1=2040)),$E42*1/20,
IF(AND(RIGHT($A42,1)*1=3,O$1&gt;=INDEX('4. Mengen- und Kostenannahmen'!$L:$L,MATCH($B42,'4. Mengen- und Kostenannahmen'!$B:$B,0)),O$1&lt;=INDEX('4. Mengen- und Kostenannahmen'!$M:$M,MATCH($B42,'4. Mengen- und Kostenannahmen'!$B:$B,0))),$E42*(1/(1+INDEX('4. Mengen- und Kostenannahmen'!$M:$M,MATCH($B42,'4. Mengen- und Kostenannahmen'!$B:$B,0))-INDEX('4. Mengen- und Kostenannahmen'!$L:$L,MATCH($B42,'4. Mengen- und Kostenannahmen'!$B:$B,0)))),
IF(AND(RIGHT($A42,1)*1=4,O$1=INDEX('4. Mengen- und Kostenannahmen'!$H:$H,MATCH($B42,'4. Mengen- und Kostenannahmen'!$B:$B,0))),$E42,
IF(AND(RIGHT($A42,1)*1=5,O$1&lt;&gt;2026),$E42,""))))))))</f>
        <v>40000</v>
      </c>
      <c r="P42" s="233">
        <f t="array" ref="P42">IF(RIGHT($A42,1)*1=0,"",
IF(AND(RIGHT($A42,1)*1=1,OR(P$1=2026,P$1=2027)),$E42/2,
IF(AND(RIGHT($A42,1)*1=2,OR(P$1=2028,P$1=2029,P$1=2030)),$E42*1/20,IF(AND(RIGHT($A42,1)*1=2,OR(P$1=2031,P$1=2032,P$1=2033,P$1=2034,P$1=2035,P$1=2036,P$1=2037)),$E42*1/10,IF(AND(RIGHT($A42,1)*1=2,OR(P$1=2038,P$1=2039,P$1=2040)),$E42*1/20,
IF(AND(RIGHT($A42,1)*1=3,P$1&gt;=INDEX('4. Mengen- und Kostenannahmen'!$L:$L,MATCH($B42,'4. Mengen- und Kostenannahmen'!$B:$B,0)),P$1&lt;=INDEX('4. Mengen- und Kostenannahmen'!$M:$M,MATCH($B42,'4. Mengen- und Kostenannahmen'!$B:$B,0))),$E42*(1/(1+INDEX('4. Mengen- und Kostenannahmen'!$M:$M,MATCH($B42,'4. Mengen- und Kostenannahmen'!$B:$B,0))-INDEX('4. Mengen- und Kostenannahmen'!$L:$L,MATCH($B42,'4. Mengen- und Kostenannahmen'!$B:$B,0)))),
IF(AND(RIGHT($A42,1)*1=4,P$1=INDEX('4. Mengen- und Kostenannahmen'!$H:$H,MATCH($B42,'4. Mengen- und Kostenannahmen'!$B:$B,0))),$E42,
IF(AND(RIGHT($A42,1)*1=5,P$1&lt;&gt;2026),$E42,""))))))))</f>
        <v>40000</v>
      </c>
      <c r="Q42" s="233">
        <f t="array" ref="Q42">IF(RIGHT($A42,1)*1=0,"",
IF(AND(RIGHT($A42,1)*1=1,OR(Q$1=2026,Q$1=2027)),$E42/2,
IF(AND(RIGHT($A42,1)*1=2,OR(Q$1=2028,Q$1=2029,Q$1=2030)),$E42*1/20,IF(AND(RIGHT($A42,1)*1=2,OR(Q$1=2031,Q$1=2032,Q$1=2033,Q$1=2034,Q$1=2035,Q$1=2036,Q$1=2037)),$E42*1/10,IF(AND(RIGHT($A42,1)*1=2,OR(Q$1=2038,Q$1=2039,Q$1=2040)),$E42*1/20,
IF(AND(RIGHT($A42,1)*1=3,Q$1&gt;=INDEX('4. Mengen- und Kostenannahmen'!$L:$L,MATCH($B42,'4. Mengen- und Kostenannahmen'!$B:$B,0)),Q$1&lt;=INDEX('4. Mengen- und Kostenannahmen'!$M:$M,MATCH($B42,'4. Mengen- und Kostenannahmen'!$B:$B,0))),$E42*(1/(1+INDEX('4. Mengen- und Kostenannahmen'!$M:$M,MATCH($B42,'4. Mengen- und Kostenannahmen'!$B:$B,0))-INDEX('4. Mengen- und Kostenannahmen'!$L:$L,MATCH($B42,'4. Mengen- und Kostenannahmen'!$B:$B,0)))),
IF(AND(RIGHT($A42,1)*1=4,Q$1=INDEX('4. Mengen- und Kostenannahmen'!$H:$H,MATCH($B42,'4. Mengen- und Kostenannahmen'!$B:$B,0))),$E42,
IF(AND(RIGHT($A42,1)*1=5,Q$1&lt;&gt;2026),$E42,""))))))))</f>
        <v>40000</v>
      </c>
      <c r="R42" s="233">
        <f t="array" ref="R42">IF(RIGHT($A42,1)*1=0,"",
IF(AND(RIGHT($A42,1)*1=1,OR(R$1=2026,R$1=2027)),$E42/2,
IF(AND(RIGHT($A42,1)*1=2,OR(R$1=2028,R$1=2029,R$1=2030)),$E42*1/20,IF(AND(RIGHT($A42,1)*1=2,OR(R$1=2031,R$1=2032,R$1=2033,R$1=2034,R$1=2035,R$1=2036,R$1=2037)),$E42*1/10,IF(AND(RIGHT($A42,1)*1=2,OR(R$1=2038,R$1=2039,R$1=2040)),$E42*1/20,
IF(AND(RIGHT($A42,1)*1=3,R$1&gt;=INDEX('4. Mengen- und Kostenannahmen'!$L:$L,MATCH($B42,'4. Mengen- und Kostenannahmen'!$B:$B,0)),R$1&lt;=INDEX('4. Mengen- und Kostenannahmen'!$M:$M,MATCH($B42,'4. Mengen- und Kostenannahmen'!$B:$B,0))),$E42*(1/(1+INDEX('4. Mengen- und Kostenannahmen'!$M:$M,MATCH($B42,'4. Mengen- und Kostenannahmen'!$B:$B,0))-INDEX('4. Mengen- und Kostenannahmen'!$L:$L,MATCH($B42,'4. Mengen- und Kostenannahmen'!$B:$B,0)))),
IF(AND(RIGHT($A42,1)*1=4,R$1=INDEX('4. Mengen- und Kostenannahmen'!$H:$H,MATCH($B42,'4. Mengen- und Kostenannahmen'!$B:$B,0))),$E42,
IF(AND(RIGHT($A42,1)*1=5,R$1&lt;&gt;2026),$E42,""))))))))</f>
        <v>40000</v>
      </c>
      <c r="S42" s="233">
        <f t="array" ref="S42">IF(RIGHT($A42,1)*1=0,"",
IF(AND(RIGHT($A42,1)*1=1,OR(S$1=2026,S$1=2027)),$E42/2,
IF(AND(RIGHT($A42,1)*1=2,OR(S$1=2028,S$1=2029,S$1=2030)),$E42*1/20,IF(AND(RIGHT($A42,1)*1=2,OR(S$1=2031,S$1=2032,S$1=2033,S$1=2034,S$1=2035,S$1=2036,S$1=2037)),$E42*1/10,IF(AND(RIGHT($A42,1)*1=2,OR(S$1=2038,S$1=2039,S$1=2040)),$E42*1/20,
IF(AND(RIGHT($A42,1)*1=3,S$1&gt;=INDEX('4. Mengen- und Kostenannahmen'!$L:$L,MATCH($B42,'4. Mengen- und Kostenannahmen'!$B:$B,0)),S$1&lt;=INDEX('4. Mengen- und Kostenannahmen'!$M:$M,MATCH($B42,'4. Mengen- und Kostenannahmen'!$B:$B,0))),$E42*(1/(1+INDEX('4. Mengen- und Kostenannahmen'!$M:$M,MATCH($B42,'4. Mengen- und Kostenannahmen'!$B:$B,0))-INDEX('4. Mengen- und Kostenannahmen'!$L:$L,MATCH($B42,'4. Mengen- und Kostenannahmen'!$B:$B,0)))),
IF(AND(RIGHT($A42,1)*1=4,S$1=INDEX('4. Mengen- und Kostenannahmen'!$H:$H,MATCH($B42,'4. Mengen- und Kostenannahmen'!$B:$B,0))),$E42,
IF(AND(RIGHT($A42,1)*1=5,S$1&lt;&gt;2026),$E42,""))))))))</f>
        <v>40000</v>
      </c>
      <c r="T42" s="233">
        <f t="array" ref="T42">IF(RIGHT($A42,1)*1=0,"",
IF(AND(RIGHT($A42,1)*1=1,OR(T$1=2026,T$1=2027)),$E42/2,
IF(AND(RIGHT($A42,1)*1=2,OR(T$1=2028,T$1=2029,T$1=2030)),$E42*1/20,IF(AND(RIGHT($A42,1)*1=2,OR(T$1=2031,T$1=2032,T$1=2033,T$1=2034,T$1=2035,T$1=2036,T$1=2037)),$E42*1/10,IF(AND(RIGHT($A42,1)*1=2,OR(T$1=2038,T$1=2039,T$1=2040)),$E42*1/20,
IF(AND(RIGHT($A42,1)*1=3,T$1&gt;=INDEX('4. Mengen- und Kostenannahmen'!$L:$L,MATCH($B42,'4. Mengen- und Kostenannahmen'!$B:$B,0)),T$1&lt;=INDEX('4. Mengen- und Kostenannahmen'!$M:$M,MATCH($B42,'4. Mengen- und Kostenannahmen'!$B:$B,0))),$E42*(1/(1+INDEX('4. Mengen- und Kostenannahmen'!$M:$M,MATCH($B42,'4. Mengen- und Kostenannahmen'!$B:$B,0))-INDEX('4. Mengen- und Kostenannahmen'!$L:$L,MATCH($B42,'4. Mengen- und Kostenannahmen'!$B:$B,0)))),
IF(AND(RIGHT($A42,1)*1=4,T$1=INDEX('4. Mengen- und Kostenannahmen'!$H:$H,MATCH($B42,'4. Mengen- und Kostenannahmen'!$B:$B,0))),$E42,
IF(AND(RIGHT($A42,1)*1=5,T$1&lt;&gt;2026),$E42,""))))))))</f>
        <v>40000</v>
      </c>
    </row>
    <row r="43" ht="12.75" customHeight="1">
      <c r="A43" s="230" t="str">
        <f t="array" ref="A43">INDEX('4. Mengen- und Kostenannahmen'!$A:$A,MATCH(B43,'4. Mengen- und Kostenannahmen'!B:B,0))</f>
        <v>42.0</v>
      </c>
      <c r="B43" s="231">
        <f>'4. Mengen- und Kostenannahmen'!B44</f>
        <v>42</v>
      </c>
      <c r="C43" s="231" t="str">
        <f t="array" ref="C43">IF(RIGHT($A43,1)*1&lt;&gt;0,INDEX('4. Mengen- und Kostenannahmen'!D:D,MATCH($B43,'4. Mengen- und Kostenannahmen'!$B:$B,0)),"")</f>
        <v/>
      </c>
      <c r="D43" s="231" t="str">
        <f t="array" ref="D43">IF(RIGHT($A43,1)*1&lt;&gt;0,INDEX('4. Mengen- und Kostenannahmen'!E:E,MATCH($B43,'4. Mengen- und Kostenannahmen'!$B:$B,0)),"")</f>
        <v/>
      </c>
      <c r="E43" s="232" t="str">
        <f t="array" ref="E43">IF(C43&lt;&gt;"",INDEX('4. Mengen- und Kostenannahmen'!X:X,MATCH($B43,'4. Mengen- und Kostenannahmen'!B:B,0))*INDEX('4. Mengen- und Kostenannahmen'!AC:AC,MATCH($B43,'4. Mengen- und Kostenannahmen'!B:B,0)),"")</f>
        <v/>
      </c>
      <c r="F43" s="233" t="str">
        <f t="array" ref="F43">IF(RIGHT($A43,1)*1=0,"",
IF(AND(RIGHT($A43,1)*1=1,OR(F$1=2026,F$1=2027)),$E43/2,
IF(AND(RIGHT($A43,1)*1=2,OR(F$1=2028,F$1=2029,F$1=2030)),$E43*1/20,IF(AND(RIGHT($A43,1)*1=2,OR(F$1=2031,F$1=2032,F$1=2033,F$1=2034,F$1=2035,F$1=2036,F$1=2037)),$E43*1/10,IF(AND(RIGHT($A43,1)*1=2,OR(F$1=2038,F$1=2039,F$1=2040)),$E43*1/20,
IF(AND(RIGHT($A43,1)*1=3,F$1&gt;=INDEX('4. Mengen- und Kostenannahmen'!$L:$L,MATCH($B43,'4. Mengen- und Kostenannahmen'!$B:$B,0)),F$1&lt;=INDEX('4. Mengen- und Kostenannahmen'!$M:$M,MATCH($B43,'4. Mengen- und Kostenannahmen'!$B:$B,0))),$E43*(1/(1+INDEX('4. Mengen- und Kostenannahmen'!$M:$M,MATCH($B43,'4. Mengen- und Kostenannahmen'!$B:$B,0))-INDEX('4. Mengen- und Kostenannahmen'!$L:$L,MATCH($B43,'4. Mengen- und Kostenannahmen'!$B:$B,0)))),
IF(AND(RIGHT($A43,1)*1=4,F$1=INDEX('4. Mengen- und Kostenannahmen'!$H:$H,MATCH($B43,'4. Mengen- und Kostenannahmen'!$B:$B,0))),$E43,
IF(AND(RIGHT($A43,1)*1=5,F$1&lt;&gt;2026),$E43,""))))))))</f>
        <v/>
      </c>
      <c r="G43" s="233" t="str">
        <f t="array" ref="G43">IF(RIGHT($A43,1)*1=0,"",
IF(AND(RIGHT($A43,1)*1=1,OR(G$1=2026,G$1=2027)),$E43/2,
IF(AND(RIGHT($A43,1)*1=2,OR(G$1=2028,G$1=2029,G$1=2030)),$E43*1/20,IF(AND(RIGHT($A43,1)*1=2,OR(G$1=2031,G$1=2032,G$1=2033,G$1=2034,G$1=2035,G$1=2036,G$1=2037)),$E43*1/10,IF(AND(RIGHT($A43,1)*1=2,OR(G$1=2038,G$1=2039,G$1=2040)),$E43*1/20,
IF(AND(RIGHT($A43,1)*1=3,G$1&gt;=INDEX('4. Mengen- und Kostenannahmen'!$L:$L,MATCH($B43,'4. Mengen- und Kostenannahmen'!$B:$B,0)),G$1&lt;=INDEX('4. Mengen- und Kostenannahmen'!$M:$M,MATCH($B43,'4. Mengen- und Kostenannahmen'!$B:$B,0))),$E43*(1/(1+INDEX('4. Mengen- und Kostenannahmen'!$M:$M,MATCH($B43,'4. Mengen- und Kostenannahmen'!$B:$B,0))-INDEX('4. Mengen- und Kostenannahmen'!$L:$L,MATCH($B43,'4. Mengen- und Kostenannahmen'!$B:$B,0)))),
IF(AND(RIGHT($A43,1)*1=4,G$1=INDEX('4. Mengen- und Kostenannahmen'!$H:$H,MATCH($B43,'4. Mengen- und Kostenannahmen'!$B:$B,0))),$E43,
IF(AND(RIGHT($A43,1)*1=5,G$1&lt;&gt;2026),$E43,""))))))))</f>
        <v/>
      </c>
      <c r="H43" s="233" t="str">
        <f t="array" ref="H43">IF(RIGHT($A43,1)*1=0,"",
IF(AND(RIGHT($A43,1)*1=1,OR(H$1=2026,H$1=2027)),$E43/2,
IF(AND(RIGHT($A43,1)*1=2,OR(H$1=2028,H$1=2029,H$1=2030)),$E43*1/20,IF(AND(RIGHT($A43,1)*1=2,OR(H$1=2031,H$1=2032,H$1=2033,H$1=2034,H$1=2035,H$1=2036,H$1=2037)),$E43*1/10,IF(AND(RIGHT($A43,1)*1=2,OR(H$1=2038,H$1=2039,H$1=2040)),$E43*1/20,
IF(AND(RIGHT($A43,1)*1=3,H$1&gt;=INDEX('4. Mengen- und Kostenannahmen'!$L:$L,MATCH($B43,'4. Mengen- und Kostenannahmen'!$B:$B,0)),H$1&lt;=INDEX('4. Mengen- und Kostenannahmen'!$M:$M,MATCH($B43,'4. Mengen- und Kostenannahmen'!$B:$B,0))),$E43*(1/(1+INDEX('4. Mengen- und Kostenannahmen'!$M:$M,MATCH($B43,'4. Mengen- und Kostenannahmen'!$B:$B,0))-INDEX('4. Mengen- und Kostenannahmen'!$L:$L,MATCH($B43,'4. Mengen- und Kostenannahmen'!$B:$B,0)))),
IF(AND(RIGHT($A43,1)*1=4,H$1=INDEX('4. Mengen- und Kostenannahmen'!$H:$H,MATCH($B43,'4. Mengen- und Kostenannahmen'!$B:$B,0))),$E43,
IF(AND(RIGHT($A43,1)*1=5,H$1&lt;&gt;2026),$E43,""))))))))</f>
        <v/>
      </c>
      <c r="I43" s="233" t="str">
        <f t="array" ref="I43">IF(RIGHT($A43,1)*1=0,"",
IF(AND(RIGHT($A43,1)*1=1,OR(I$1=2026,I$1=2027)),$E43/2,
IF(AND(RIGHT($A43,1)*1=2,OR(I$1=2028,I$1=2029,I$1=2030)),$E43*1/20,IF(AND(RIGHT($A43,1)*1=2,OR(I$1=2031,I$1=2032,I$1=2033,I$1=2034,I$1=2035,I$1=2036,I$1=2037)),$E43*1/10,IF(AND(RIGHT($A43,1)*1=2,OR(I$1=2038,I$1=2039,I$1=2040)),$E43*1/20,
IF(AND(RIGHT($A43,1)*1=3,I$1&gt;=INDEX('4. Mengen- und Kostenannahmen'!$L:$L,MATCH($B43,'4. Mengen- und Kostenannahmen'!$B:$B,0)),I$1&lt;=INDEX('4. Mengen- und Kostenannahmen'!$M:$M,MATCH($B43,'4. Mengen- und Kostenannahmen'!$B:$B,0))),$E43*(1/(1+INDEX('4. Mengen- und Kostenannahmen'!$M:$M,MATCH($B43,'4. Mengen- und Kostenannahmen'!$B:$B,0))-INDEX('4. Mengen- und Kostenannahmen'!$L:$L,MATCH($B43,'4. Mengen- und Kostenannahmen'!$B:$B,0)))),
IF(AND(RIGHT($A43,1)*1=4,I$1=INDEX('4. Mengen- und Kostenannahmen'!$H:$H,MATCH($B43,'4. Mengen- und Kostenannahmen'!$B:$B,0))),$E43,
IF(AND(RIGHT($A43,1)*1=5,I$1&lt;&gt;2026),$E43,""))))))))</f>
        <v/>
      </c>
      <c r="J43" s="233" t="str">
        <f t="array" ref="J43">IF(RIGHT($A43,1)*1=0,"",
IF(AND(RIGHT($A43,1)*1=1,OR(J$1=2026,J$1=2027)),$E43/2,
IF(AND(RIGHT($A43,1)*1=2,OR(J$1=2028,J$1=2029,J$1=2030)),$E43*1/20,IF(AND(RIGHT($A43,1)*1=2,OR(J$1=2031,J$1=2032,J$1=2033,J$1=2034,J$1=2035,J$1=2036,J$1=2037)),$E43*1/10,IF(AND(RIGHT($A43,1)*1=2,OR(J$1=2038,J$1=2039,J$1=2040)),$E43*1/20,
IF(AND(RIGHT($A43,1)*1=3,J$1&gt;=INDEX('4. Mengen- und Kostenannahmen'!$L:$L,MATCH($B43,'4. Mengen- und Kostenannahmen'!$B:$B,0)),J$1&lt;=INDEX('4. Mengen- und Kostenannahmen'!$M:$M,MATCH($B43,'4. Mengen- und Kostenannahmen'!$B:$B,0))),$E43*(1/(1+INDEX('4. Mengen- und Kostenannahmen'!$M:$M,MATCH($B43,'4. Mengen- und Kostenannahmen'!$B:$B,0))-INDEX('4. Mengen- und Kostenannahmen'!$L:$L,MATCH($B43,'4. Mengen- und Kostenannahmen'!$B:$B,0)))),
IF(AND(RIGHT($A43,1)*1=4,J$1=INDEX('4. Mengen- und Kostenannahmen'!$H:$H,MATCH($B43,'4. Mengen- und Kostenannahmen'!$B:$B,0))),$E43,
IF(AND(RIGHT($A43,1)*1=5,J$1&lt;&gt;2026),$E43,""))))))))</f>
        <v/>
      </c>
      <c r="K43" s="233" t="str">
        <f t="array" ref="K43">IF(RIGHT($A43,1)*1=0,"",
IF(AND(RIGHT($A43,1)*1=1,OR(K$1=2026,K$1=2027)),$E43/2,
IF(AND(RIGHT($A43,1)*1=2,OR(K$1=2028,K$1=2029,K$1=2030)),$E43*1/20,IF(AND(RIGHT($A43,1)*1=2,OR(K$1=2031,K$1=2032,K$1=2033,K$1=2034,K$1=2035,K$1=2036,K$1=2037)),$E43*1/10,IF(AND(RIGHT($A43,1)*1=2,OR(K$1=2038,K$1=2039,K$1=2040)),$E43*1/20,
IF(AND(RIGHT($A43,1)*1=3,K$1&gt;=INDEX('4. Mengen- und Kostenannahmen'!$L:$L,MATCH($B43,'4. Mengen- und Kostenannahmen'!$B:$B,0)),K$1&lt;=INDEX('4. Mengen- und Kostenannahmen'!$M:$M,MATCH($B43,'4. Mengen- und Kostenannahmen'!$B:$B,0))),$E43*(1/(1+INDEX('4. Mengen- und Kostenannahmen'!$M:$M,MATCH($B43,'4. Mengen- und Kostenannahmen'!$B:$B,0))-INDEX('4. Mengen- und Kostenannahmen'!$L:$L,MATCH($B43,'4. Mengen- und Kostenannahmen'!$B:$B,0)))),
IF(AND(RIGHT($A43,1)*1=4,K$1=INDEX('4. Mengen- und Kostenannahmen'!$H:$H,MATCH($B43,'4. Mengen- und Kostenannahmen'!$B:$B,0))),$E43,
IF(AND(RIGHT($A43,1)*1=5,K$1&lt;&gt;2026),$E43,""))))))))</f>
        <v/>
      </c>
      <c r="L43" s="233" t="str">
        <f t="array" ref="L43">IF(RIGHT($A43,1)*1=0,"",
IF(AND(RIGHT($A43,1)*1=1,OR(L$1=2026,L$1=2027)),$E43/2,
IF(AND(RIGHT($A43,1)*1=2,OR(L$1=2028,L$1=2029,L$1=2030)),$E43*1/20,IF(AND(RIGHT($A43,1)*1=2,OR(L$1=2031,L$1=2032,L$1=2033,L$1=2034,L$1=2035,L$1=2036,L$1=2037)),$E43*1/10,IF(AND(RIGHT($A43,1)*1=2,OR(L$1=2038,L$1=2039,L$1=2040)),$E43*1/20,
IF(AND(RIGHT($A43,1)*1=3,L$1&gt;=INDEX('4. Mengen- und Kostenannahmen'!$L:$L,MATCH($B43,'4. Mengen- und Kostenannahmen'!$B:$B,0)),L$1&lt;=INDEX('4. Mengen- und Kostenannahmen'!$M:$M,MATCH($B43,'4. Mengen- und Kostenannahmen'!$B:$B,0))),$E43*(1/(1+INDEX('4. Mengen- und Kostenannahmen'!$M:$M,MATCH($B43,'4. Mengen- und Kostenannahmen'!$B:$B,0))-INDEX('4. Mengen- und Kostenannahmen'!$L:$L,MATCH($B43,'4. Mengen- und Kostenannahmen'!$B:$B,0)))),
IF(AND(RIGHT($A43,1)*1=4,L$1=INDEX('4. Mengen- und Kostenannahmen'!$H:$H,MATCH($B43,'4. Mengen- und Kostenannahmen'!$B:$B,0))),$E43,
IF(AND(RIGHT($A43,1)*1=5,L$1&lt;&gt;2026),$E43,""))))))))</f>
        <v/>
      </c>
      <c r="M43" s="233" t="str">
        <f t="array" ref="M43">IF(RIGHT($A43,1)*1=0,"",
IF(AND(RIGHT($A43,1)*1=1,OR(M$1=2026,M$1=2027)),$E43/2,
IF(AND(RIGHT($A43,1)*1=2,OR(M$1=2028,M$1=2029,M$1=2030)),$E43*1/20,IF(AND(RIGHT($A43,1)*1=2,OR(M$1=2031,M$1=2032,M$1=2033,M$1=2034,M$1=2035,M$1=2036,M$1=2037)),$E43*1/10,IF(AND(RIGHT($A43,1)*1=2,OR(M$1=2038,M$1=2039,M$1=2040)),$E43*1/20,
IF(AND(RIGHT($A43,1)*1=3,M$1&gt;=INDEX('4. Mengen- und Kostenannahmen'!$L:$L,MATCH($B43,'4. Mengen- und Kostenannahmen'!$B:$B,0)),M$1&lt;=INDEX('4. Mengen- und Kostenannahmen'!$M:$M,MATCH($B43,'4. Mengen- und Kostenannahmen'!$B:$B,0))),$E43*(1/(1+INDEX('4. Mengen- und Kostenannahmen'!$M:$M,MATCH($B43,'4. Mengen- und Kostenannahmen'!$B:$B,0))-INDEX('4. Mengen- und Kostenannahmen'!$L:$L,MATCH($B43,'4. Mengen- und Kostenannahmen'!$B:$B,0)))),
IF(AND(RIGHT($A43,1)*1=4,M$1=INDEX('4. Mengen- und Kostenannahmen'!$H:$H,MATCH($B43,'4. Mengen- und Kostenannahmen'!$B:$B,0))),$E43,
IF(AND(RIGHT($A43,1)*1=5,M$1&lt;&gt;2026),$E43,""))))))))</f>
        <v/>
      </c>
      <c r="N43" s="233" t="str">
        <f t="array" ref="N43">IF(RIGHT($A43,1)*1=0,"",
IF(AND(RIGHT($A43,1)*1=1,OR(N$1=2026,N$1=2027)),$E43/2,
IF(AND(RIGHT($A43,1)*1=2,OR(N$1=2028,N$1=2029,N$1=2030)),$E43*1/20,IF(AND(RIGHT($A43,1)*1=2,OR(N$1=2031,N$1=2032,N$1=2033,N$1=2034,N$1=2035,N$1=2036,N$1=2037)),$E43*1/10,IF(AND(RIGHT($A43,1)*1=2,OR(N$1=2038,N$1=2039,N$1=2040)),$E43*1/20,
IF(AND(RIGHT($A43,1)*1=3,N$1&gt;=INDEX('4. Mengen- und Kostenannahmen'!$L:$L,MATCH($B43,'4. Mengen- und Kostenannahmen'!$B:$B,0)),N$1&lt;=INDEX('4. Mengen- und Kostenannahmen'!$M:$M,MATCH($B43,'4. Mengen- und Kostenannahmen'!$B:$B,0))),$E43*(1/(1+INDEX('4. Mengen- und Kostenannahmen'!$M:$M,MATCH($B43,'4. Mengen- und Kostenannahmen'!$B:$B,0))-INDEX('4. Mengen- und Kostenannahmen'!$L:$L,MATCH($B43,'4. Mengen- und Kostenannahmen'!$B:$B,0)))),
IF(AND(RIGHT($A43,1)*1=4,N$1=INDEX('4. Mengen- und Kostenannahmen'!$H:$H,MATCH($B43,'4. Mengen- und Kostenannahmen'!$B:$B,0))),$E43,
IF(AND(RIGHT($A43,1)*1=5,N$1&lt;&gt;2026),$E43,""))))))))</f>
        <v/>
      </c>
      <c r="O43" s="233" t="str">
        <f t="array" ref="O43">IF(RIGHT($A43,1)*1=0,"",
IF(AND(RIGHT($A43,1)*1=1,OR(O$1=2026,O$1=2027)),$E43/2,
IF(AND(RIGHT($A43,1)*1=2,OR(O$1=2028,O$1=2029,O$1=2030)),$E43*1/20,IF(AND(RIGHT($A43,1)*1=2,OR(O$1=2031,O$1=2032,O$1=2033,O$1=2034,O$1=2035,O$1=2036,O$1=2037)),$E43*1/10,IF(AND(RIGHT($A43,1)*1=2,OR(O$1=2038,O$1=2039,O$1=2040)),$E43*1/20,
IF(AND(RIGHT($A43,1)*1=3,O$1&gt;=INDEX('4. Mengen- und Kostenannahmen'!$L:$L,MATCH($B43,'4. Mengen- und Kostenannahmen'!$B:$B,0)),O$1&lt;=INDEX('4. Mengen- und Kostenannahmen'!$M:$M,MATCH($B43,'4. Mengen- und Kostenannahmen'!$B:$B,0))),$E43*(1/(1+INDEX('4. Mengen- und Kostenannahmen'!$M:$M,MATCH($B43,'4. Mengen- und Kostenannahmen'!$B:$B,0))-INDEX('4. Mengen- und Kostenannahmen'!$L:$L,MATCH($B43,'4. Mengen- und Kostenannahmen'!$B:$B,0)))),
IF(AND(RIGHT($A43,1)*1=4,O$1=INDEX('4. Mengen- und Kostenannahmen'!$H:$H,MATCH($B43,'4. Mengen- und Kostenannahmen'!$B:$B,0))),$E43,
IF(AND(RIGHT($A43,1)*1=5,O$1&lt;&gt;2026),$E43,""))))))))</f>
        <v/>
      </c>
      <c r="P43" s="233" t="str">
        <f t="array" ref="P43">IF(RIGHT($A43,1)*1=0,"",
IF(AND(RIGHT($A43,1)*1=1,OR(P$1=2026,P$1=2027)),$E43/2,
IF(AND(RIGHT($A43,1)*1=2,OR(P$1=2028,P$1=2029,P$1=2030)),$E43*1/20,IF(AND(RIGHT($A43,1)*1=2,OR(P$1=2031,P$1=2032,P$1=2033,P$1=2034,P$1=2035,P$1=2036,P$1=2037)),$E43*1/10,IF(AND(RIGHT($A43,1)*1=2,OR(P$1=2038,P$1=2039,P$1=2040)),$E43*1/20,
IF(AND(RIGHT($A43,1)*1=3,P$1&gt;=INDEX('4. Mengen- und Kostenannahmen'!$L:$L,MATCH($B43,'4. Mengen- und Kostenannahmen'!$B:$B,0)),P$1&lt;=INDEX('4. Mengen- und Kostenannahmen'!$M:$M,MATCH($B43,'4. Mengen- und Kostenannahmen'!$B:$B,0))),$E43*(1/(1+INDEX('4. Mengen- und Kostenannahmen'!$M:$M,MATCH($B43,'4. Mengen- und Kostenannahmen'!$B:$B,0))-INDEX('4. Mengen- und Kostenannahmen'!$L:$L,MATCH($B43,'4. Mengen- und Kostenannahmen'!$B:$B,0)))),
IF(AND(RIGHT($A43,1)*1=4,P$1=INDEX('4. Mengen- und Kostenannahmen'!$H:$H,MATCH($B43,'4. Mengen- und Kostenannahmen'!$B:$B,0))),$E43,
IF(AND(RIGHT($A43,1)*1=5,P$1&lt;&gt;2026),$E43,""))))))))</f>
        <v/>
      </c>
      <c r="Q43" s="233" t="str">
        <f t="array" ref="Q43">IF(RIGHT($A43,1)*1=0,"",
IF(AND(RIGHT($A43,1)*1=1,OR(Q$1=2026,Q$1=2027)),$E43/2,
IF(AND(RIGHT($A43,1)*1=2,OR(Q$1=2028,Q$1=2029,Q$1=2030)),$E43*1/20,IF(AND(RIGHT($A43,1)*1=2,OR(Q$1=2031,Q$1=2032,Q$1=2033,Q$1=2034,Q$1=2035,Q$1=2036,Q$1=2037)),$E43*1/10,IF(AND(RIGHT($A43,1)*1=2,OR(Q$1=2038,Q$1=2039,Q$1=2040)),$E43*1/20,
IF(AND(RIGHT($A43,1)*1=3,Q$1&gt;=INDEX('4. Mengen- und Kostenannahmen'!$L:$L,MATCH($B43,'4. Mengen- und Kostenannahmen'!$B:$B,0)),Q$1&lt;=INDEX('4. Mengen- und Kostenannahmen'!$M:$M,MATCH($B43,'4. Mengen- und Kostenannahmen'!$B:$B,0))),$E43*(1/(1+INDEX('4. Mengen- und Kostenannahmen'!$M:$M,MATCH($B43,'4. Mengen- und Kostenannahmen'!$B:$B,0))-INDEX('4. Mengen- und Kostenannahmen'!$L:$L,MATCH($B43,'4. Mengen- und Kostenannahmen'!$B:$B,0)))),
IF(AND(RIGHT($A43,1)*1=4,Q$1=INDEX('4. Mengen- und Kostenannahmen'!$H:$H,MATCH($B43,'4. Mengen- und Kostenannahmen'!$B:$B,0))),$E43,
IF(AND(RIGHT($A43,1)*1=5,Q$1&lt;&gt;2026),$E43,""))))))))</f>
        <v/>
      </c>
      <c r="R43" s="233" t="str">
        <f t="array" ref="R43">IF(RIGHT($A43,1)*1=0,"",
IF(AND(RIGHT($A43,1)*1=1,OR(R$1=2026,R$1=2027)),$E43/2,
IF(AND(RIGHT($A43,1)*1=2,OR(R$1=2028,R$1=2029,R$1=2030)),$E43*1/20,IF(AND(RIGHT($A43,1)*1=2,OR(R$1=2031,R$1=2032,R$1=2033,R$1=2034,R$1=2035,R$1=2036,R$1=2037)),$E43*1/10,IF(AND(RIGHT($A43,1)*1=2,OR(R$1=2038,R$1=2039,R$1=2040)),$E43*1/20,
IF(AND(RIGHT($A43,1)*1=3,R$1&gt;=INDEX('4. Mengen- und Kostenannahmen'!$L:$L,MATCH($B43,'4. Mengen- und Kostenannahmen'!$B:$B,0)),R$1&lt;=INDEX('4. Mengen- und Kostenannahmen'!$M:$M,MATCH($B43,'4. Mengen- und Kostenannahmen'!$B:$B,0))),$E43*(1/(1+INDEX('4. Mengen- und Kostenannahmen'!$M:$M,MATCH($B43,'4. Mengen- und Kostenannahmen'!$B:$B,0))-INDEX('4. Mengen- und Kostenannahmen'!$L:$L,MATCH($B43,'4. Mengen- und Kostenannahmen'!$B:$B,0)))),
IF(AND(RIGHT($A43,1)*1=4,R$1=INDEX('4. Mengen- und Kostenannahmen'!$H:$H,MATCH($B43,'4. Mengen- und Kostenannahmen'!$B:$B,0))),$E43,
IF(AND(RIGHT($A43,1)*1=5,R$1&lt;&gt;2026),$E43,""))))))))</f>
        <v/>
      </c>
      <c r="S43" s="233" t="str">
        <f t="array" ref="S43">IF(RIGHT($A43,1)*1=0,"",
IF(AND(RIGHT($A43,1)*1=1,OR(S$1=2026,S$1=2027)),$E43/2,
IF(AND(RIGHT($A43,1)*1=2,OR(S$1=2028,S$1=2029,S$1=2030)),$E43*1/20,IF(AND(RIGHT($A43,1)*1=2,OR(S$1=2031,S$1=2032,S$1=2033,S$1=2034,S$1=2035,S$1=2036,S$1=2037)),$E43*1/10,IF(AND(RIGHT($A43,1)*1=2,OR(S$1=2038,S$1=2039,S$1=2040)),$E43*1/20,
IF(AND(RIGHT($A43,1)*1=3,S$1&gt;=INDEX('4. Mengen- und Kostenannahmen'!$L:$L,MATCH($B43,'4. Mengen- und Kostenannahmen'!$B:$B,0)),S$1&lt;=INDEX('4. Mengen- und Kostenannahmen'!$M:$M,MATCH($B43,'4. Mengen- und Kostenannahmen'!$B:$B,0))),$E43*(1/(1+INDEX('4. Mengen- und Kostenannahmen'!$M:$M,MATCH($B43,'4. Mengen- und Kostenannahmen'!$B:$B,0))-INDEX('4. Mengen- und Kostenannahmen'!$L:$L,MATCH($B43,'4. Mengen- und Kostenannahmen'!$B:$B,0)))),
IF(AND(RIGHT($A43,1)*1=4,S$1=INDEX('4. Mengen- und Kostenannahmen'!$H:$H,MATCH($B43,'4. Mengen- und Kostenannahmen'!$B:$B,0))),$E43,
IF(AND(RIGHT($A43,1)*1=5,S$1&lt;&gt;2026),$E43,""))))))))</f>
        <v/>
      </c>
      <c r="T43" s="233" t="str">
        <f t="array" ref="T43">IF(RIGHT($A43,1)*1=0,"",
IF(AND(RIGHT($A43,1)*1=1,OR(T$1=2026,T$1=2027)),$E43/2,
IF(AND(RIGHT($A43,1)*1=2,OR(T$1=2028,T$1=2029,T$1=2030)),$E43*1/20,IF(AND(RIGHT($A43,1)*1=2,OR(T$1=2031,T$1=2032,T$1=2033,T$1=2034,T$1=2035,T$1=2036,T$1=2037)),$E43*1/10,IF(AND(RIGHT($A43,1)*1=2,OR(T$1=2038,T$1=2039,T$1=2040)),$E43*1/20,
IF(AND(RIGHT($A43,1)*1=3,T$1&gt;=INDEX('4. Mengen- und Kostenannahmen'!$L:$L,MATCH($B43,'4. Mengen- und Kostenannahmen'!$B:$B,0)),T$1&lt;=INDEX('4. Mengen- und Kostenannahmen'!$M:$M,MATCH($B43,'4. Mengen- und Kostenannahmen'!$B:$B,0))),$E43*(1/(1+INDEX('4. Mengen- und Kostenannahmen'!$M:$M,MATCH($B43,'4. Mengen- und Kostenannahmen'!$B:$B,0))-INDEX('4. Mengen- und Kostenannahmen'!$L:$L,MATCH($B43,'4. Mengen- und Kostenannahmen'!$B:$B,0)))),
IF(AND(RIGHT($A43,1)*1=4,T$1=INDEX('4. Mengen- und Kostenannahmen'!$H:$H,MATCH($B43,'4. Mengen- und Kostenannahmen'!$B:$B,0))),$E43,
IF(AND(RIGHT($A43,1)*1=5,T$1&lt;&gt;2026),$E43,""))))))))</f>
        <v/>
      </c>
    </row>
    <row r="44" ht="12.75" customHeight="1">
      <c r="A44" s="230" t="str">
        <f t="array" ref="A44">INDEX('4. Mengen- und Kostenannahmen'!$A:$A,MATCH(B44,'4. Mengen- und Kostenannahmen'!B:B,0))</f>
        <v>43.4</v>
      </c>
      <c r="B44" s="231">
        <f>'4. Mengen- und Kostenannahmen'!B45</f>
        <v>43</v>
      </c>
      <c r="C44" s="231" t="str">
        <f t="array" ref="C44">IF(RIGHT($A44,1)*1&lt;&gt;0,INDEX('4. Mengen- und Kostenannahmen'!D:D,MATCH($B44,'4. Mengen- und Kostenannahmen'!$B:$B,0)),"")</f>
        <v>Potenzialstudien beauftragen</v>
      </c>
      <c r="D44" s="231" t="str">
        <f t="array" ref="D44">IF(RIGHT($A44,1)*1&lt;&gt;0,INDEX('4. Mengen- und Kostenannahmen'!E:E,MATCH($B44,'4. Mengen- und Kostenannahmen'!$B:$B,0)),"")</f>
        <v>Gebäudebegrünungsanalyse und Anreiz-Abkopplungsstudie</v>
      </c>
      <c r="E44" s="232">
        <f t="array" ref="E44">IF(C44&lt;&gt;"",INDEX('4. Mengen- und Kostenannahmen'!X:X,MATCH($B44,'4. Mengen- und Kostenannahmen'!B:B,0))*INDEX('4. Mengen- und Kostenannahmen'!AC:AC,MATCH($B44,'4. Mengen- und Kostenannahmen'!B:B,0)),"")</f>
        <v>400000</v>
      </c>
      <c r="F44" s="233" t="str">
        <f t="array" ref="F44">IF(RIGHT($A44,1)*1=0,"",
IF(AND(RIGHT($A44,1)*1=1,OR(F$1=2026,F$1=2027)),$E44/2,
IF(AND(RIGHT($A44,1)*1=2,OR(F$1=2028,F$1=2029,F$1=2030)),$E44*1/20,IF(AND(RIGHT($A44,1)*1=2,OR(F$1=2031,F$1=2032,F$1=2033,F$1=2034,F$1=2035,F$1=2036,F$1=2037)),$E44*1/10,IF(AND(RIGHT($A44,1)*1=2,OR(F$1=2038,F$1=2039,F$1=2040)),$E44*1/20,
IF(AND(RIGHT($A44,1)*1=3,F$1&gt;=INDEX('4. Mengen- und Kostenannahmen'!$L:$L,MATCH($B44,'4. Mengen- und Kostenannahmen'!$B:$B,0)),F$1&lt;=INDEX('4. Mengen- und Kostenannahmen'!$M:$M,MATCH($B44,'4. Mengen- und Kostenannahmen'!$B:$B,0))),$E44*(1/(1+INDEX('4. Mengen- und Kostenannahmen'!$M:$M,MATCH($B44,'4. Mengen- und Kostenannahmen'!$B:$B,0))-INDEX('4. Mengen- und Kostenannahmen'!$L:$L,MATCH($B44,'4. Mengen- und Kostenannahmen'!$B:$B,0)))),
IF(AND(RIGHT($A44,1)*1=4,F$1=INDEX('4. Mengen- und Kostenannahmen'!$H:$H,MATCH($B44,'4. Mengen- und Kostenannahmen'!$B:$B,0))),$E44,
IF(AND(RIGHT($A44,1)*1=5,F$1&lt;&gt;2026),$E44,""))))))))</f>
        <v/>
      </c>
      <c r="G44" s="233" t="str">
        <f t="array" ref="G44">IF(RIGHT($A44,1)*1=0,"",
IF(AND(RIGHT($A44,1)*1=1,OR(G$1=2026,G$1=2027)),$E44/2,
IF(AND(RIGHT($A44,1)*1=2,OR(G$1=2028,G$1=2029,G$1=2030)),$E44*1/20,IF(AND(RIGHT($A44,1)*1=2,OR(G$1=2031,G$1=2032,G$1=2033,G$1=2034,G$1=2035,G$1=2036,G$1=2037)),$E44*1/10,IF(AND(RIGHT($A44,1)*1=2,OR(G$1=2038,G$1=2039,G$1=2040)),$E44*1/20,
IF(AND(RIGHT($A44,1)*1=3,G$1&gt;=INDEX('4. Mengen- und Kostenannahmen'!$L:$L,MATCH($B44,'4. Mengen- und Kostenannahmen'!$B:$B,0)),G$1&lt;=INDEX('4. Mengen- und Kostenannahmen'!$M:$M,MATCH($B44,'4. Mengen- und Kostenannahmen'!$B:$B,0))),$E44*(1/(1+INDEX('4. Mengen- und Kostenannahmen'!$M:$M,MATCH($B44,'4. Mengen- und Kostenannahmen'!$B:$B,0))-INDEX('4. Mengen- und Kostenannahmen'!$L:$L,MATCH($B44,'4. Mengen- und Kostenannahmen'!$B:$B,0)))),
IF(AND(RIGHT($A44,1)*1=4,G$1=INDEX('4. Mengen- und Kostenannahmen'!$H:$H,MATCH($B44,'4. Mengen- und Kostenannahmen'!$B:$B,0))),$E44,
IF(AND(RIGHT($A44,1)*1=5,G$1&lt;&gt;2026),$E44,""))))))))</f>
        <v/>
      </c>
      <c r="H44" s="233">
        <f t="array" ref="H44">IF(RIGHT($A44,1)*1=0,"",
IF(AND(RIGHT($A44,1)*1=1,OR(H$1=2026,H$1=2027)),$E44/2,
IF(AND(RIGHT($A44,1)*1=2,OR(H$1=2028,H$1=2029,H$1=2030)),$E44*1/20,IF(AND(RIGHT($A44,1)*1=2,OR(H$1=2031,H$1=2032,H$1=2033,H$1=2034,H$1=2035,H$1=2036,H$1=2037)),$E44*1/10,IF(AND(RIGHT($A44,1)*1=2,OR(H$1=2038,H$1=2039,H$1=2040)),$E44*1/20,
IF(AND(RIGHT($A44,1)*1=3,H$1&gt;=INDEX('4. Mengen- und Kostenannahmen'!$L:$L,MATCH($B44,'4. Mengen- und Kostenannahmen'!$B:$B,0)),H$1&lt;=INDEX('4. Mengen- und Kostenannahmen'!$M:$M,MATCH($B44,'4. Mengen- und Kostenannahmen'!$B:$B,0))),$E44*(1/(1+INDEX('4. Mengen- und Kostenannahmen'!$M:$M,MATCH($B44,'4. Mengen- und Kostenannahmen'!$B:$B,0))-INDEX('4. Mengen- und Kostenannahmen'!$L:$L,MATCH($B44,'4. Mengen- und Kostenannahmen'!$B:$B,0)))),
IF(AND(RIGHT($A44,1)*1=4,H$1=INDEX('4. Mengen- und Kostenannahmen'!$H:$H,MATCH($B44,'4. Mengen- und Kostenannahmen'!$B:$B,0))),$E44,
IF(AND(RIGHT($A44,1)*1=5,H$1&lt;&gt;2026),$E44,""))))))))</f>
        <v>400000</v>
      </c>
      <c r="I44" s="233" t="str">
        <f t="array" ref="I44">IF(RIGHT($A44,1)*1=0,"",
IF(AND(RIGHT($A44,1)*1=1,OR(I$1=2026,I$1=2027)),$E44/2,
IF(AND(RIGHT($A44,1)*1=2,OR(I$1=2028,I$1=2029,I$1=2030)),$E44*1/20,IF(AND(RIGHT($A44,1)*1=2,OR(I$1=2031,I$1=2032,I$1=2033,I$1=2034,I$1=2035,I$1=2036,I$1=2037)),$E44*1/10,IF(AND(RIGHT($A44,1)*1=2,OR(I$1=2038,I$1=2039,I$1=2040)),$E44*1/20,
IF(AND(RIGHT($A44,1)*1=3,I$1&gt;=INDEX('4. Mengen- und Kostenannahmen'!$L:$L,MATCH($B44,'4. Mengen- und Kostenannahmen'!$B:$B,0)),I$1&lt;=INDEX('4. Mengen- und Kostenannahmen'!$M:$M,MATCH($B44,'4. Mengen- und Kostenannahmen'!$B:$B,0))),$E44*(1/(1+INDEX('4. Mengen- und Kostenannahmen'!$M:$M,MATCH($B44,'4. Mengen- und Kostenannahmen'!$B:$B,0))-INDEX('4. Mengen- und Kostenannahmen'!$L:$L,MATCH($B44,'4. Mengen- und Kostenannahmen'!$B:$B,0)))),
IF(AND(RIGHT($A44,1)*1=4,I$1=INDEX('4. Mengen- und Kostenannahmen'!$H:$H,MATCH($B44,'4. Mengen- und Kostenannahmen'!$B:$B,0))),$E44,
IF(AND(RIGHT($A44,1)*1=5,I$1&lt;&gt;2026),$E44,""))))))))</f>
        <v/>
      </c>
      <c r="J44" s="233" t="str">
        <f t="array" ref="J44">IF(RIGHT($A44,1)*1=0,"",
IF(AND(RIGHT($A44,1)*1=1,OR(J$1=2026,J$1=2027)),$E44/2,
IF(AND(RIGHT($A44,1)*1=2,OR(J$1=2028,J$1=2029,J$1=2030)),$E44*1/20,IF(AND(RIGHT($A44,1)*1=2,OR(J$1=2031,J$1=2032,J$1=2033,J$1=2034,J$1=2035,J$1=2036,J$1=2037)),$E44*1/10,IF(AND(RIGHT($A44,1)*1=2,OR(J$1=2038,J$1=2039,J$1=2040)),$E44*1/20,
IF(AND(RIGHT($A44,1)*1=3,J$1&gt;=INDEX('4. Mengen- und Kostenannahmen'!$L:$L,MATCH($B44,'4. Mengen- und Kostenannahmen'!$B:$B,0)),J$1&lt;=INDEX('4. Mengen- und Kostenannahmen'!$M:$M,MATCH($B44,'4. Mengen- und Kostenannahmen'!$B:$B,0))),$E44*(1/(1+INDEX('4. Mengen- und Kostenannahmen'!$M:$M,MATCH($B44,'4. Mengen- und Kostenannahmen'!$B:$B,0))-INDEX('4. Mengen- und Kostenannahmen'!$L:$L,MATCH($B44,'4. Mengen- und Kostenannahmen'!$B:$B,0)))),
IF(AND(RIGHT($A44,1)*1=4,J$1=INDEX('4. Mengen- und Kostenannahmen'!$H:$H,MATCH($B44,'4. Mengen- und Kostenannahmen'!$B:$B,0))),$E44,
IF(AND(RIGHT($A44,1)*1=5,J$1&lt;&gt;2026),$E44,""))))))))</f>
        <v/>
      </c>
      <c r="K44" s="233" t="str">
        <f t="array" ref="K44">IF(RIGHT($A44,1)*1=0,"",
IF(AND(RIGHT($A44,1)*1=1,OR(K$1=2026,K$1=2027)),$E44/2,
IF(AND(RIGHT($A44,1)*1=2,OR(K$1=2028,K$1=2029,K$1=2030)),$E44*1/20,IF(AND(RIGHT($A44,1)*1=2,OR(K$1=2031,K$1=2032,K$1=2033,K$1=2034,K$1=2035,K$1=2036,K$1=2037)),$E44*1/10,IF(AND(RIGHT($A44,1)*1=2,OR(K$1=2038,K$1=2039,K$1=2040)),$E44*1/20,
IF(AND(RIGHT($A44,1)*1=3,K$1&gt;=INDEX('4. Mengen- und Kostenannahmen'!$L:$L,MATCH($B44,'4. Mengen- und Kostenannahmen'!$B:$B,0)),K$1&lt;=INDEX('4. Mengen- und Kostenannahmen'!$M:$M,MATCH($B44,'4. Mengen- und Kostenannahmen'!$B:$B,0))),$E44*(1/(1+INDEX('4. Mengen- und Kostenannahmen'!$M:$M,MATCH($B44,'4. Mengen- und Kostenannahmen'!$B:$B,0))-INDEX('4. Mengen- und Kostenannahmen'!$L:$L,MATCH($B44,'4. Mengen- und Kostenannahmen'!$B:$B,0)))),
IF(AND(RIGHT($A44,1)*1=4,K$1=INDEX('4. Mengen- und Kostenannahmen'!$H:$H,MATCH($B44,'4. Mengen- und Kostenannahmen'!$B:$B,0))),$E44,
IF(AND(RIGHT($A44,1)*1=5,K$1&lt;&gt;2026),$E44,""))))))))</f>
        <v/>
      </c>
      <c r="L44" s="233" t="str">
        <f t="array" ref="L44">IF(RIGHT($A44,1)*1=0,"",
IF(AND(RIGHT($A44,1)*1=1,OR(L$1=2026,L$1=2027)),$E44/2,
IF(AND(RIGHT($A44,1)*1=2,OR(L$1=2028,L$1=2029,L$1=2030)),$E44*1/20,IF(AND(RIGHT($A44,1)*1=2,OR(L$1=2031,L$1=2032,L$1=2033,L$1=2034,L$1=2035,L$1=2036,L$1=2037)),$E44*1/10,IF(AND(RIGHT($A44,1)*1=2,OR(L$1=2038,L$1=2039,L$1=2040)),$E44*1/20,
IF(AND(RIGHT($A44,1)*1=3,L$1&gt;=INDEX('4. Mengen- und Kostenannahmen'!$L:$L,MATCH($B44,'4. Mengen- und Kostenannahmen'!$B:$B,0)),L$1&lt;=INDEX('4. Mengen- und Kostenannahmen'!$M:$M,MATCH($B44,'4. Mengen- und Kostenannahmen'!$B:$B,0))),$E44*(1/(1+INDEX('4. Mengen- und Kostenannahmen'!$M:$M,MATCH($B44,'4. Mengen- und Kostenannahmen'!$B:$B,0))-INDEX('4. Mengen- und Kostenannahmen'!$L:$L,MATCH($B44,'4. Mengen- und Kostenannahmen'!$B:$B,0)))),
IF(AND(RIGHT($A44,1)*1=4,L$1=INDEX('4. Mengen- und Kostenannahmen'!$H:$H,MATCH($B44,'4. Mengen- und Kostenannahmen'!$B:$B,0))),$E44,
IF(AND(RIGHT($A44,1)*1=5,L$1&lt;&gt;2026),$E44,""))))))))</f>
        <v/>
      </c>
      <c r="M44" s="233" t="str">
        <f t="array" ref="M44">IF(RIGHT($A44,1)*1=0,"",
IF(AND(RIGHT($A44,1)*1=1,OR(M$1=2026,M$1=2027)),$E44/2,
IF(AND(RIGHT($A44,1)*1=2,OR(M$1=2028,M$1=2029,M$1=2030)),$E44*1/20,IF(AND(RIGHT($A44,1)*1=2,OR(M$1=2031,M$1=2032,M$1=2033,M$1=2034,M$1=2035,M$1=2036,M$1=2037)),$E44*1/10,IF(AND(RIGHT($A44,1)*1=2,OR(M$1=2038,M$1=2039,M$1=2040)),$E44*1/20,
IF(AND(RIGHT($A44,1)*1=3,M$1&gt;=INDEX('4. Mengen- und Kostenannahmen'!$L:$L,MATCH($B44,'4. Mengen- und Kostenannahmen'!$B:$B,0)),M$1&lt;=INDEX('4. Mengen- und Kostenannahmen'!$M:$M,MATCH($B44,'4. Mengen- und Kostenannahmen'!$B:$B,0))),$E44*(1/(1+INDEX('4. Mengen- und Kostenannahmen'!$M:$M,MATCH($B44,'4. Mengen- und Kostenannahmen'!$B:$B,0))-INDEX('4. Mengen- und Kostenannahmen'!$L:$L,MATCH($B44,'4. Mengen- und Kostenannahmen'!$B:$B,0)))),
IF(AND(RIGHT($A44,1)*1=4,M$1=INDEX('4. Mengen- und Kostenannahmen'!$H:$H,MATCH($B44,'4. Mengen- und Kostenannahmen'!$B:$B,0))),$E44,
IF(AND(RIGHT($A44,1)*1=5,M$1&lt;&gt;2026),$E44,""))))))))</f>
        <v/>
      </c>
      <c r="N44" s="233" t="str">
        <f t="array" ref="N44">IF(RIGHT($A44,1)*1=0,"",
IF(AND(RIGHT($A44,1)*1=1,OR(N$1=2026,N$1=2027)),$E44/2,
IF(AND(RIGHT($A44,1)*1=2,OR(N$1=2028,N$1=2029,N$1=2030)),$E44*1/20,IF(AND(RIGHT($A44,1)*1=2,OR(N$1=2031,N$1=2032,N$1=2033,N$1=2034,N$1=2035,N$1=2036,N$1=2037)),$E44*1/10,IF(AND(RIGHT($A44,1)*1=2,OR(N$1=2038,N$1=2039,N$1=2040)),$E44*1/20,
IF(AND(RIGHT($A44,1)*1=3,N$1&gt;=INDEX('4. Mengen- und Kostenannahmen'!$L:$L,MATCH($B44,'4. Mengen- und Kostenannahmen'!$B:$B,0)),N$1&lt;=INDEX('4. Mengen- und Kostenannahmen'!$M:$M,MATCH($B44,'4. Mengen- und Kostenannahmen'!$B:$B,0))),$E44*(1/(1+INDEX('4. Mengen- und Kostenannahmen'!$M:$M,MATCH($B44,'4. Mengen- und Kostenannahmen'!$B:$B,0))-INDEX('4. Mengen- und Kostenannahmen'!$L:$L,MATCH($B44,'4. Mengen- und Kostenannahmen'!$B:$B,0)))),
IF(AND(RIGHT($A44,1)*1=4,N$1=INDEX('4. Mengen- und Kostenannahmen'!$H:$H,MATCH($B44,'4. Mengen- und Kostenannahmen'!$B:$B,0))),$E44,
IF(AND(RIGHT($A44,1)*1=5,N$1&lt;&gt;2026),$E44,""))))))))</f>
        <v/>
      </c>
      <c r="O44" s="233" t="str">
        <f t="array" ref="O44">IF(RIGHT($A44,1)*1=0,"",
IF(AND(RIGHT($A44,1)*1=1,OR(O$1=2026,O$1=2027)),$E44/2,
IF(AND(RIGHT($A44,1)*1=2,OR(O$1=2028,O$1=2029,O$1=2030)),$E44*1/20,IF(AND(RIGHT($A44,1)*1=2,OR(O$1=2031,O$1=2032,O$1=2033,O$1=2034,O$1=2035,O$1=2036,O$1=2037)),$E44*1/10,IF(AND(RIGHT($A44,1)*1=2,OR(O$1=2038,O$1=2039,O$1=2040)),$E44*1/20,
IF(AND(RIGHT($A44,1)*1=3,O$1&gt;=INDEX('4. Mengen- und Kostenannahmen'!$L:$L,MATCH($B44,'4. Mengen- und Kostenannahmen'!$B:$B,0)),O$1&lt;=INDEX('4. Mengen- und Kostenannahmen'!$M:$M,MATCH($B44,'4. Mengen- und Kostenannahmen'!$B:$B,0))),$E44*(1/(1+INDEX('4. Mengen- und Kostenannahmen'!$M:$M,MATCH($B44,'4. Mengen- und Kostenannahmen'!$B:$B,0))-INDEX('4. Mengen- und Kostenannahmen'!$L:$L,MATCH($B44,'4. Mengen- und Kostenannahmen'!$B:$B,0)))),
IF(AND(RIGHT($A44,1)*1=4,O$1=INDEX('4. Mengen- und Kostenannahmen'!$H:$H,MATCH($B44,'4. Mengen- und Kostenannahmen'!$B:$B,0))),$E44,
IF(AND(RIGHT($A44,1)*1=5,O$1&lt;&gt;2026),$E44,""))))))))</f>
        <v/>
      </c>
      <c r="P44" s="233" t="str">
        <f t="array" ref="P44">IF(RIGHT($A44,1)*1=0,"",
IF(AND(RIGHT($A44,1)*1=1,OR(P$1=2026,P$1=2027)),$E44/2,
IF(AND(RIGHT($A44,1)*1=2,OR(P$1=2028,P$1=2029,P$1=2030)),$E44*1/20,IF(AND(RIGHT($A44,1)*1=2,OR(P$1=2031,P$1=2032,P$1=2033,P$1=2034,P$1=2035,P$1=2036,P$1=2037)),$E44*1/10,IF(AND(RIGHT($A44,1)*1=2,OR(P$1=2038,P$1=2039,P$1=2040)),$E44*1/20,
IF(AND(RIGHT($A44,1)*1=3,P$1&gt;=INDEX('4. Mengen- und Kostenannahmen'!$L:$L,MATCH($B44,'4. Mengen- und Kostenannahmen'!$B:$B,0)),P$1&lt;=INDEX('4. Mengen- und Kostenannahmen'!$M:$M,MATCH($B44,'4. Mengen- und Kostenannahmen'!$B:$B,0))),$E44*(1/(1+INDEX('4. Mengen- und Kostenannahmen'!$M:$M,MATCH($B44,'4. Mengen- und Kostenannahmen'!$B:$B,0))-INDEX('4. Mengen- und Kostenannahmen'!$L:$L,MATCH($B44,'4. Mengen- und Kostenannahmen'!$B:$B,0)))),
IF(AND(RIGHT($A44,1)*1=4,P$1=INDEX('4. Mengen- und Kostenannahmen'!$H:$H,MATCH($B44,'4. Mengen- und Kostenannahmen'!$B:$B,0))),$E44,
IF(AND(RIGHT($A44,1)*1=5,P$1&lt;&gt;2026),$E44,""))))))))</f>
        <v/>
      </c>
      <c r="Q44" s="233" t="str">
        <f t="array" ref="Q44">IF(RIGHT($A44,1)*1=0,"",
IF(AND(RIGHT($A44,1)*1=1,OR(Q$1=2026,Q$1=2027)),$E44/2,
IF(AND(RIGHT($A44,1)*1=2,OR(Q$1=2028,Q$1=2029,Q$1=2030)),$E44*1/20,IF(AND(RIGHT($A44,1)*1=2,OR(Q$1=2031,Q$1=2032,Q$1=2033,Q$1=2034,Q$1=2035,Q$1=2036,Q$1=2037)),$E44*1/10,IF(AND(RIGHT($A44,1)*1=2,OR(Q$1=2038,Q$1=2039,Q$1=2040)),$E44*1/20,
IF(AND(RIGHT($A44,1)*1=3,Q$1&gt;=INDEX('4. Mengen- und Kostenannahmen'!$L:$L,MATCH($B44,'4. Mengen- und Kostenannahmen'!$B:$B,0)),Q$1&lt;=INDEX('4. Mengen- und Kostenannahmen'!$M:$M,MATCH($B44,'4. Mengen- und Kostenannahmen'!$B:$B,0))),$E44*(1/(1+INDEX('4. Mengen- und Kostenannahmen'!$M:$M,MATCH($B44,'4. Mengen- und Kostenannahmen'!$B:$B,0))-INDEX('4. Mengen- und Kostenannahmen'!$L:$L,MATCH($B44,'4. Mengen- und Kostenannahmen'!$B:$B,0)))),
IF(AND(RIGHT($A44,1)*1=4,Q$1=INDEX('4. Mengen- und Kostenannahmen'!$H:$H,MATCH($B44,'4. Mengen- und Kostenannahmen'!$B:$B,0))),$E44,
IF(AND(RIGHT($A44,1)*1=5,Q$1&lt;&gt;2026),$E44,""))))))))</f>
        <v/>
      </c>
      <c r="R44" s="233" t="str">
        <f t="array" ref="R44">IF(RIGHT($A44,1)*1=0,"",
IF(AND(RIGHT($A44,1)*1=1,OR(R$1=2026,R$1=2027)),$E44/2,
IF(AND(RIGHT($A44,1)*1=2,OR(R$1=2028,R$1=2029,R$1=2030)),$E44*1/20,IF(AND(RIGHT($A44,1)*1=2,OR(R$1=2031,R$1=2032,R$1=2033,R$1=2034,R$1=2035,R$1=2036,R$1=2037)),$E44*1/10,IF(AND(RIGHT($A44,1)*1=2,OR(R$1=2038,R$1=2039,R$1=2040)),$E44*1/20,
IF(AND(RIGHT($A44,1)*1=3,R$1&gt;=INDEX('4. Mengen- und Kostenannahmen'!$L:$L,MATCH($B44,'4. Mengen- und Kostenannahmen'!$B:$B,0)),R$1&lt;=INDEX('4. Mengen- und Kostenannahmen'!$M:$M,MATCH($B44,'4. Mengen- und Kostenannahmen'!$B:$B,0))),$E44*(1/(1+INDEX('4. Mengen- und Kostenannahmen'!$M:$M,MATCH($B44,'4. Mengen- und Kostenannahmen'!$B:$B,0))-INDEX('4. Mengen- und Kostenannahmen'!$L:$L,MATCH($B44,'4. Mengen- und Kostenannahmen'!$B:$B,0)))),
IF(AND(RIGHT($A44,1)*1=4,R$1=INDEX('4. Mengen- und Kostenannahmen'!$H:$H,MATCH($B44,'4. Mengen- und Kostenannahmen'!$B:$B,0))),$E44,
IF(AND(RIGHT($A44,1)*1=5,R$1&lt;&gt;2026),$E44,""))))))))</f>
        <v/>
      </c>
      <c r="S44" s="233" t="str">
        <f t="array" ref="S44">IF(RIGHT($A44,1)*1=0,"",
IF(AND(RIGHT($A44,1)*1=1,OR(S$1=2026,S$1=2027)),$E44/2,
IF(AND(RIGHT($A44,1)*1=2,OR(S$1=2028,S$1=2029,S$1=2030)),$E44*1/20,IF(AND(RIGHT($A44,1)*1=2,OR(S$1=2031,S$1=2032,S$1=2033,S$1=2034,S$1=2035,S$1=2036,S$1=2037)),$E44*1/10,IF(AND(RIGHT($A44,1)*1=2,OR(S$1=2038,S$1=2039,S$1=2040)),$E44*1/20,
IF(AND(RIGHT($A44,1)*1=3,S$1&gt;=INDEX('4. Mengen- und Kostenannahmen'!$L:$L,MATCH($B44,'4. Mengen- und Kostenannahmen'!$B:$B,0)),S$1&lt;=INDEX('4. Mengen- und Kostenannahmen'!$M:$M,MATCH($B44,'4. Mengen- und Kostenannahmen'!$B:$B,0))),$E44*(1/(1+INDEX('4. Mengen- und Kostenannahmen'!$M:$M,MATCH($B44,'4. Mengen- und Kostenannahmen'!$B:$B,0))-INDEX('4. Mengen- und Kostenannahmen'!$L:$L,MATCH($B44,'4. Mengen- und Kostenannahmen'!$B:$B,0)))),
IF(AND(RIGHT($A44,1)*1=4,S$1=INDEX('4. Mengen- und Kostenannahmen'!$H:$H,MATCH($B44,'4. Mengen- und Kostenannahmen'!$B:$B,0))),$E44,
IF(AND(RIGHT($A44,1)*1=5,S$1&lt;&gt;2026),$E44,""))))))))</f>
        <v/>
      </c>
      <c r="T44" s="233" t="str">
        <f t="array" ref="T44">IF(RIGHT($A44,1)*1=0,"",
IF(AND(RIGHT($A44,1)*1=1,OR(T$1=2026,T$1=2027)),$E44/2,
IF(AND(RIGHT($A44,1)*1=2,OR(T$1=2028,T$1=2029,T$1=2030)),$E44*1/20,IF(AND(RIGHT($A44,1)*1=2,OR(T$1=2031,T$1=2032,T$1=2033,T$1=2034,T$1=2035,T$1=2036,T$1=2037)),$E44*1/10,IF(AND(RIGHT($A44,1)*1=2,OR(T$1=2038,T$1=2039,T$1=2040)),$E44*1/20,
IF(AND(RIGHT($A44,1)*1=3,T$1&gt;=INDEX('4. Mengen- und Kostenannahmen'!$L:$L,MATCH($B44,'4. Mengen- und Kostenannahmen'!$B:$B,0)),T$1&lt;=INDEX('4. Mengen- und Kostenannahmen'!$M:$M,MATCH($B44,'4. Mengen- und Kostenannahmen'!$B:$B,0))),$E44*(1/(1+INDEX('4. Mengen- und Kostenannahmen'!$M:$M,MATCH($B44,'4. Mengen- und Kostenannahmen'!$B:$B,0))-INDEX('4. Mengen- und Kostenannahmen'!$L:$L,MATCH($B44,'4. Mengen- und Kostenannahmen'!$B:$B,0)))),
IF(AND(RIGHT($A44,1)*1=4,T$1=INDEX('4. Mengen- und Kostenannahmen'!$H:$H,MATCH($B44,'4. Mengen- und Kostenannahmen'!$B:$B,0))),$E44,
IF(AND(RIGHT($A44,1)*1=5,T$1&lt;&gt;2026),$E44,""))))))))</f>
        <v/>
      </c>
    </row>
    <row r="45" ht="12.75" customHeight="1">
      <c r="A45" s="230" t="str">
        <f t="array" ref="A45">INDEX('4. Mengen- und Kostenannahmen'!$A:$A,MATCH(B45,'4. Mengen- und Kostenannahmen'!B:B,0))</f>
        <v>44.5</v>
      </c>
      <c r="B45" s="231">
        <f>'4. Mengen- und Kostenannahmen'!B46</f>
        <v>44</v>
      </c>
      <c r="C45" s="231" t="str">
        <f t="array" ref="C45">IF(RIGHT($A45,1)*1&lt;&gt;0,INDEX('4. Mengen- und Kostenannahmen'!D:D,MATCH($B45,'4. Mengen- und Kostenannahmen'!$B:$B,0)),"")</f>
        <v>Monitoring, Open Date und Kollaboration sicherstellen</v>
      </c>
      <c r="D45" s="231" t="str">
        <f t="array" ref="D45">IF(RIGHT($A45,1)*1&lt;&gt;0,INDEX('4. Mengen- und Kostenannahmen'!E:E,MATCH($B45,'4. Mengen- und Kostenannahmen'!$B:$B,0)),"")</f>
        <v>Bürgermessdaten; Aufsetzen verschiedener Indikatoren; Erstellung der zweijährlichen Berichte</v>
      </c>
      <c r="E45" s="232">
        <f t="array" ref="E45">IF(C45&lt;&gt;"",INDEX('4. Mengen- und Kostenannahmen'!X:X,MATCH($B45,'4. Mengen- und Kostenannahmen'!B:B,0))*INDEX('4. Mengen- und Kostenannahmen'!AC:AC,MATCH($B45,'4. Mengen- und Kostenannahmen'!B:B,0)),"")</f>
        <v>100000</v>
      </c>
      <c r="F45" s="233" t="str">
        <f t="array" ref="F45">IF(RIGHT($A45,1)*1=0,"",
IF(AND(RIGHT($A45,1)*1=1,OR(F$1=2026,F$1=2027)),$E45/2,
IF(AND(RIGHT($A45,1)*1=2,OR(F$1=2028,F$1=2029,F$1=2030)),$E45*1/20,IF(AND(RIGHT($A45,1)*1=2,OR(F$1=2031,F$1=2032,F$1=2033,F$1=2034,F$1=2035,F$1=2036,F$1=2037)),$E45*1/10,IF(AND(RIGHT($A45,1)*1=2,OR(F$1=2038,F$1=2039,F$1=2040)),$E45*1/20,
IF(AND(RIGHT($A45,1)*1=3,F$1&gt;=INDEX('4. Mengen- und Kostenannahmen'!$L:$L,MATCH($B45,'4. Mengen- und Kostenannahmen'!$B:$B,0)),F$1&lt;=INDEX('4. Mengen- und Kostenannahmen'!$M:$M,MATCH($B45,'4. Mengen- und Kostenannahmen'!$B:$B,0))),$E45*(1/(1+INDEX('4. Mengen- und Kostenannahmen'!$M:$M,MATCH($B45,'4. Mengen- und Kostenannahmen'!$B:$B,0))-INDEX('4. Mengen- und Kostenannahmen'!$L:$L,MATCH($B45,'4. Mengen- und Kostenannahmen'!$B:$B,0)))),
IF(AND(RIGHT($A45,1)*1=4,F$1=INDEX('4. Mengen- und Kostenannahmen'!$H:$H,MATCH($B45,'4. Mengen- und Kostenannahmen'!$B:$B,0))),$E45,
IF(AND(RIGHT($A45,1)*1=5,F$1&lt;&gt;2026),$E45,""))))))))</f>
        <v/>
      </c>
      <c r="G45" s="233">
        <f t="array" ref="G45">IF(RIGHT($A45,1)*1=0,"",
IF(AND(RIGHT($A45,1)*1=1,OR(G$1=2026,G$1=2027)),$E45/2,
IF(AND(RIGHT($A45,1)*1=2,OR(G$1=2028,G$1=2029,G$1=2030)),$E45*1/20,IF(AND(RIGHT($A45,1)*1=2,OR(G$1=2031,G$1=2032,G$1=2033,G$1=2034,G$1=2035,G$1=2036,G$1=2037)),$E45*1/10,IF(AND(RIGHT($A45,1)*1=2,OR(G$1=2038,G$1=2039,G$1=2040)),$E45*1/20,
IF(AND(RIGHT($A45,1)*1=3,G$1&gt;=INDEX('4. Mengen- und Kostenannahmen'!$L:$L,MATCH($B45,'4. Mengen- und Kostenannahmen'!$B:$B,0)),G$1&lt;=INDEX('4. Mengen- und Kostenannahmen'!$M:$M,MATCH($B45,'4. Mengen- und Kostenannahmen'!$B:$B,0))),$E45*(1/(1+INDEX('4. Mengen- und Kostenannahmen'!$M:$M,MATCH($B45,'4. Mengen- und Kostenannahmen'!$B:$B,0))-INDEX('4. Mengen- und Kostenannahmen'!$L:$L,MATCH($B45,'4. Mengen- und Kostenannahmen'!$B:$B,0)))),
IF(AND(RIGHT($A45,1)*1=4,G$1=INDEX('4. Mengen- und Kostenannahmen'!$H:$H,MATCH($B45,'4. Mengen- und Kostenannahmen'!$B:$B,0))),$E45,
IF(AND(RIGHT($A45,1)*1=5,G$1&lt;&gt;2026),$E45,""))))))))</f>
        <v>100000</v>
      </c>
      <c r="H45" s="233">
        <f t="array" ref="H45">IF(RIGHT($A45,1)*1=0,"",
IF(AND(RIGHT($A45,1)*1=1,OR(H$1=2026,H$1=2027)),$E45/2,
IF(AND(RIGHT($A45,1)*1=2,OR(H$1=2028,H$1=2029,H$1=2030)),$E45*1/20,IF(AND(RIGHT($A45,1)*1=2,OR(H$1=2031,H$1=2032,H$1=2033,H$1=2034,H$1=2035,H$1=2036,H$1=2037)),$E45*1/10,IF(AND(RIGHT($A45,1)*1=2,OR(H$1=2038,H$1=2039,H$1=2040)),$E45*1/20,
IF(AND(RIGHT($A45,1)*1=3,H$1&gt;=INDEX('4. Mengen- und Kostenannahmen'!$L:$L,MATCH($B45,'4. Mengen- und Kostenannahmen'!$B:$B,0)),H$1&lt;=INDEX('4. Mengen- und Kostenannahmen'!$M:$M,MATCH($B45,'4. Mengen- und Kostenannahmen'!$B:$B,0))),$E45*(1/(1+INDEX('4. Mengen- und Kostenannahmen'!$M:$M,MATCH($B45,'4. Mengen- und Kostenannahmen'!$B:$B,0))-INDEX('4. Mengen- und Kostenannahmen'!$L:$L,MATCH($B45,'4. Mengen- und Kostenannahmen'!$B:$B,0)))),
IF(AND(RIGHT($A45,1)*1=4,H$1=INDEX('4. Mengen- und Kostenannahmen'!$H:$H,MATCH($B45,'4. Mengen- und Kostenannahmen'!$B:$B,0))),$E45,
IF(AND(RIGHT($A45,1)*1=5,H$1&lt;&gt;2026),$E45,""))))))))</f>
        <v>100000</v>
      </c>
      <c r="I45" s="233">
        <f t="array" ref="I45">IF(RIGHT($A45,1)*1=0,"",
IF(AND(RIGHT($A45,1)*1=1,OR(I$1=2026,I$1=2027)),$E45/2,
IF(AND(RIGHT($A45,1)*1=2,OR(I$1=2028,I$1=2029,I$1=2030)),$E45*1/20,IF(AND(RIGHT($A45,1)*1=2,OR(I$1=2031,I$1=2032,I$1=2033,I$1=2034,I$1=2035,I$1=2036,I$1=2037)),$E45*1/10,IF(AND(RIGHT($A45,1)*1=2,OR(I$1=2038,I$1=2039,I$1=2040)),$E45*1/20,
IF(AND(RIGHT($A45,1)*1=3,I$1&gt;=INDEX('4. Mengen- und Kostenannahmen'!$L:$L,MATCH($B45,'4. Mengen- und Kostenannahmen'!$B:$B,0)),I$1&lt;=INDEX('4. Mengen- und Kostenannahmen'!$M:$M,MATCH($B45,'4. Mengen- und Kostenannahmen'!$B:$B,0))),$E45*(1/(1+INDEX('4. Mengen- und Kostenannahmen'!$M:$M,MATCH($B45,'4. Mengen- und Kostenannahmen'!$B:$B,0))-INDEX('4. Mengen- und Kostenannahmen'!$L:$L,MATCH($B45,'4. Mengen- und Kostenannahmen'!$B:$B,0)))),
IF(AND(RIGHT($A45,1)*1=4,I$1=INDEX('4. Mengen- und Kostenannahmen'!$H:$H,MATCH($B45,'4. Mengen- und Kostenannahmen'!$B:$B,0))),$E45,
IF(AND(RIGHT($A45,1)*1=5,I$1&lt;&gt;2026),$E45,""))))))))</f>
        <v>100000</v>
      </c>
      <c r="J45" s="233">
        <f t="array" ref="J45">IF(RIGHT($A45,1)*1=0,"",
IF(AND(RIGHT($A45,1)*1=1,OR(J$1=2026,J$1=2027)),$E45/2,
IF(AND(RIGHT($A45,1)*1=2,OR(J$1=2028,J$1=2029,J$1=2030)),$E45*1/20,IF(AND(RIGHT($A45,1)*1=2,OR(J$1=2031,J$1=2032,J$1=2033,J$1=2034,J$1=2035,J$1=2036,J$1=2037)),$E45*1/10,IF(AND(RIGHT($A45,1)*1=2,OR(J$1=2038,J$1=2039,J$1=2040)),$E45*1/20,
IF(AND(RIGHT($A45,1)*1=3,J$1&gt;=INDEX('4. Mengen- und Kostenannahmen'!$L:$L,MATCH($B45,'4. Mengen- und Kostenannahmen'!$B:$B,0)),J$1&lt;=INDEX('4. Mengen- und Kostenannahmen'!$M:$M,MATCH($B45,'4. Mengen- und Kostenannahmen'!$B:$B,0))),$E45*(1/(1+INDEX('4. Mengen- und Kostenannahmen'!$M:$M,MATCH($B45,'4. Mengen- und Kostenannahmen'!$B:$B,0))-INDEX('4. Mengen- und Kostenannahmen'!$L:$L,MATCH($B45,'4. Mengen- und Kostenannahmen'!$B:$B,0)))),
IF(AND(RIGHT($A45,1)*1=4,J$1=INDEX('4. Mengen- und Kostenannahmen'!$H:$H,MATCH($B45,'4. Mengen- und Kostenannahmen'!$B:$B,0))),$E45,
IF(AND(RIGHT($A45,1)*1=5,J$1&lt;&gt;2026),$E45,""))))))))</f>
        <v>100000</v>
      </c>
      <c r="K45" s="233">
        <f t="array" ref="K45">IF(RIGHT($A45,1)*1=0,"",
IF(AND(RIGHT($A45,1)*1=1,OR(K$1=2026,K$1=2027)),$E45/2,
IF(AND(RIGHT($A45,1)*1=2,OR(K$1=2028,K$1=2029,K$1=2030)),$E45*1/20,IF(AND(RIGHT($A45,1)*1=2,OR(K$1=2031,K$1=2032,K$1=2033,K$1=2034,K$1=2035,K$1=2036,K$1=2037)),$E45*1/10,IF(AND(RIGHT($A45,1)*1=2,OR(K$1=2038,K$1=2039,K$1=2040)),$E45*1/20,
IF(AND(RIGHT($A45,1)*1=3,K$1&gt;=INDEX('4. Mengen- und Kostenannahmen'!$L:$L,MATCH($B45,'4. Mengen- und Kostenannahmen'!$B:$B,0)),K$1&lt;=INDEX('4. Mengen- und Kostenannahmen'!$M:$M,MATCH($B45,'4. Mengen- und Kostenannahmen'!$B:$B,0))),$E45*(1/(1+INDEX('4. Mengen- und Kostenannahmen'!$M:$M,MATCH($B45,'4. Mengen- und Kostenannahmen'!$B:$B,0))-INDEX('4. Mengen- und Kostenannahmen'!$L:$L,MATCH($B45,'4. Mengen- und Kostenannahmen'!$B:$B,0)))),
IF(AND(RIGHT($A45,1)*1=4,K$1=INDEX('4. Mengen- und Kostenannahmen'!$H:$H,MATCH($B45,'4. Mengen- und Kostenannahmen'!$B:$B,0))),$E45,
IF(AND(RIGHT($A45,1)*1=5,K$1&lt;&gt;2026),$E45,""))))))))</f>
        <v>100000</v>
      </c>
      <c r="L45" s="233">
        <f t="array" ref="L45">IF(RIGHT($A45,1)*1=0,"",
IF(AND(RIGHT($A45,1)*1=1,OR(L$1=2026,L$1=2027)),$E45/2,
IF(AND(RIGHT($A45,1)*1=2,OR(L$1=2028,L$1=2029,L$1=2030)),$E45*1/20,IF(AND(RIGHT($A45,1)*1=2,OR(L$1=2031,L$1=2032,L$1=2033,L$1=2034,L$1=2035,L$1=2036,L$1=2037)),$E45*1/10,IF(AND(RIGHT($A45,1)*1=2,OR(L$1=2038,L$1=2039,L$1=2040)),$E45*1/20,
IF(AND(RIGHT($A45,1)*1=3,L$1&gt;=INDEX('4. Mengen- und Kostenannahmen'!$L:$L,MATCH($B45,'4. Mengen- und Kostenannahmen'!$B:$B,0)),L$1&lt;=INDEX('4. Mengen- und Kostenannahmen'!$M:$M,MATCH($B45,'4. Mengen- und Kostenannahmen'!$B:$B,0))),$E45*(1/(1+INDEX('4. Mengen- und Kostenannahmen'!$M:$M,MATCH($B45,'4. Mengen- und Kostenannahmen'!$B:$B,0))-INDEX('4. Mengen- und Kostenannahmen'!$L:$L,MATCH($B45,'4. Mengen- und Kostenannahmen'!$B:$B,0)))),
IF(AND(RIGHT($A45,1)*1=4,L$1=INDEX('4. Mengen- und Kostenannahmen'!$H:$H,MATCH($B45,'4. Mengen- und Kostenannahmen'!$B:$B,0))),$E45,
IF(AND(RIGHT($A45,1)*1=5,L$1&lt;&gt;2026),$E45,""))))))))</f>
        <v>100000</v>
      </c>
      <c r="M45" s="233">
        <f t="array" ref="M45">IF(RIGHT($A45,1)*1=0,"",
IF(AND(RIGHT($A45,1)*1=1,OR(M$1=2026,M$1=2027)),$E45/2,
IF(AND(RIGHT($A45,1)*1=2,OR(M$1=2028,M$1=2029,M$1=2030)),$E45*1/20,IF(AND(RIGHT($A45,1)*1=2,OR(M$1=2031,M$1=2032,M$1=2033,M$1=2034,M$1=2035,M$1=2036,M$1=2037)),$E45*1/10,IF(AND(RIGHT($A45,1)*1=2,OR(M$1=2038,M$1=2039,M$1=2040)),$E45*1/20,
IF(AND(RIGHT($A45,1)*1=3,M$1&gt;=INDEX('4. Mengen- und Kostenannahmen'!$L:$L,MATCH($B45,'4. Mengen- und Kostenannahmen'!$B:$B,0)),M$1&lt;=INDEX('4. Mengen- und Kostenannahmen'!$M:$M,MATCH($B45,'4. Mengen- und Kostenannahmen'!$B:$B,0))),$E45*(1/(1+INDEX('4. Mengen- und Kostenannahmen'!$M:$M,MATCH($B45,'4. Mengen- und Kostenannahmen'!$B:$B,0))-INDEX('4. Mengen- und Kostenannahmen'!$L:$L,MATCH($B45,'4. Mengen- und Kostenannahmen'!$B:$B,0)))),
IF(AND(RIGHT($A45,1)*1=4,M$1=INDEX('4. Mengen- und Kostenannahmen'!$H:$H,MATCH($B45,'4. Mengen- und Kostenannahmen'!$B:$B,0))),$E45,
IF(AND(RIGHT($A45,1)*1=5,M$1&lt;&gt;2026),$E45,""))))))))</f>
        <v>100000</v>
      </c>
      <c r="N45" s="233">
        <f t="array" ref="N45">IF(RIGHT($A45,1)*1=0,"",
IF(AND(RIGHT($A45,1)*1=1,OR(N$1=2026,N$1=2027)),$E45/2,
IF(AND(RIGHT($A45,1)*1=2,OR(N$1=2028,N$1=2029,N$1=2030)),$E45*1/20,IF(AND(RIGHT($A45,1)*1=2,OR(N$1=2031,N$1=2032,N$1=2033,N$1=2034,N$1=2035,N$1=2036,N$1=2037)),$E45*1/10,IF(AND(RIGHT($A45,1)*1=2,OR(N$1=2038,N$1=2039,N$1=2040)),$E45*1/20,
IF(AND(RIGHT($A45,1)*1=3,N$1&gt;=INDEX('4. Mengen- und Kostenannahmen'!$L:$L,MATCH($B45,'4. Mengen- und Kostenannahmen'!$B:$B,0)),N$1&lt;=INDEX('4. Mengen- und Kostenannahmen'!$M:$M,MATCH($B45,'4. Mengen- und Kostenannahmen'!$B:$B,0))),$E45*(1/(1+INDEX('4. Mengen- und Kostenannahmen'!$M:$M,MATCH($B45,'4. Mengen- und Kostenannahmen'!$B:$B,0))-INDEX('4. Mengen- und Kostenannahmen'!$L:$L,MATCH($B45,'4. Mengen- und Kostenannahmen'!$B:$B,0)))),
IF(AND(RIGHT($A45,1)*1=4,N$1=INDEX('4. Mengen- und Kostenannahmen'!$H:$H,MATCH($B45,'4. Mengen- und Kostenannahmen'!$B:$B,0))),$E45,
IF(AND(RIGHT($A45,1)*1=5,N$1&lt;&gt;2026),$E45,""))))))))</f>
        <v>100000</v>
      </c>
      <c r="O45" s="233">
        <f t="array" ref="O45">IF(RIGHT($A45,1)*1=0,"",
IF(AND(RIGHT($A45,1)*1=1,OR(O$1=2026,O$1=2027)),$E45/2,
IF(AND(RIGHT($A45,1)*1=2,OR(O$1=2028,O$1=2029,O$1=2030)),$E45*1/20,IF(AND(RIGHT($A45,1)*1=2,OR(O$1=2031,O$1=2032,O$1=2033,O$1=2034,O$1=2035,O$1=2036,O$1=2037)),$E45*1/10,IF(AND(RIGHT($A45,1)*1=2,OR(O$1=2038,O$1=2039,O$1=2040)),$E45*1/20,
IF(AND(RIGHT($A45,1)*1=3,O$1&gt;=INDEX('4. Mengen- und Kostenannahmen'!$L:$L,MATCH($B45,'4. Mengen- und Kostenannahmen'!$B:$B,0)),O$1&lt;=INDEX('4. Mengen- und Kostenannahmen'!$M:$M,MATCH($B45,'4. Mengen- und Kostenannahmen'!$B:$B,0))),$E45*(1/(1+INDEX('4. Mengen- und Kostenannahmen'!$M:$M,MATCH($B45,'4. Mengen- und Kostenannahmen'!$B:$B,0))-INDEX('4. Mengen- und Kostenannahmen'!$L:$L,MATCH($B45,'4. Mengen- und Kostenannahmen'!$B:$B,0)))),
IF(AND(RIGHT($A45,1)*1=4,O$1=INDEX('4. Mengen- und Kostenannahmen'!$H:$H,MATCH($B45,'4. Mengen- und Kostenannahmen'!$B:$B,0))),$E45,
IF(AND(RIGHT($A45,1)*1=5,O$1&lt;&gt;2026),$E45,""))))))))</f>
        <v>100000</v>
      </c>
      <c r="P45" s="233">
        <f t="array" ref="P45">IF(RIGHT($A45,1)*1=0,"",
IF(AND(RIGHT($A45,1)*1=1,OR(P$1=2026,P$1=2027)),$E45/2,
IF(AND(RIGHT($A45,1)*1=2,OR(P$1=2028,P$1=2029,P$1=2030)),$E45*1/20,IF(AND(RIGHT($A45,1)*1=2,OR(P$1=2031,P$1=2032,P$1=2033,P$1=2034,P$1=2035,P$1=2036,P$1=2037)),$E45*1/10,IF(AND(RIGHT($A45,1)*1=2,OR(P$1=2038,P$1=2039,P$1=2040)),$E45*1/20,
IF(AND(RIGHT($A45,1)*1=3,P$1&gt;=INDEX('4. Mengen- und Kostenannahmen'!$L:$L,MATCH($B45,'4. Mengen- und Kostenannahmen'!$B:$B,0)),P$1&lt;=INDEX('4. Mengen- und Kostenannahmen'!$M:$M,MATCH($B45,'4. Mengen- und Kostenannahmen'!$B:$B,0))),$E45*(1/(1+INDEX('4. Mengen- und Kostenannahmen'!$M:$M,MATCH($B45,'4. Mengen- und Kostenannahmen'!$B:$B,0))-INDEX('4. Mengen- und Kostenannahmen'!$L:$L,MATCH($B45,'4. Mengen- und Kostenannahmen'!$B:$B,0)))),
IF(AND(RIGHT($A45,1)*1=4,P$1=INDEX('4. Mengen- und Kostenannahmen'!$H:$H,MATCH($B45,'4. Mengen- und Kostenannahmen'!$B:$B,0))),$E45,
IF(AND(RIGHT($A45,1)*1=5,P$1&lt;&gt;2026),$E45,""))))))))</f>
        <v>100000</v>
      </c>
      <c r="Q45" s="233">
        <f t="array" ref="Q45">IF(RIGHT($A45,1)*1=0,"",
IF(AND(RIGHT($A45,1)*1=1,OR(Q$1=2026,Q$1=2027)),$E45/2,
IF(AND(RIGHT($A45,1)*1=2,OR(Q$1=2028,Q$1=2029,Q$1=2030)),$E45*1/20,IF(AND(RIGHT($A45,1)*1=2,OR(Q$1=2031,Q$1=2032,Q$1=2033,Q$1=2034,Q$1=2035,Q$1=2036,Q$1=2037)),$E45*1/10,IF(AND(RIGHT($A45,1)*1=2,OR(Q$1=2038,Q$1=2039,Q$1=2040)),$E45*1/20,
IF(AND(RIGHT($A45,1)*1=3,Q$1&gt;=INDEX('4. Mengen- und Kostenannahmen'!$L:$L,MATCH($B45,'4. Mengen- und Kostenannahmen'!$B:$B,0)),Q$1&lt;=INDEX('4. Mengen- und Kostenannahmen'!$M:$M,MATCH($B45,'4. Mengen- und Kostenannahmen'!$B:$B,0))),$E45*(1/(1+INDEX('4. Mengen- und Kostenannahmen'!$M:$M,MATCH($B45,'4. Mengen- und Kostenannahmen'!$B:$B,0))-INDEX('4. Mengen- und Kostenannahmen'!$L:$L,MATCH($B45,'4. Mengen- und Kostenannahmen'!$B:$B,0)))),
IF(AND(RIGHT($A45,1)*1=4,Q$1=INDEX('4. Mengen- und Kostenannahmen'!$H:$H,MATCH($B45,'4. Mengen- und Kostenannahmen'!$B:$B,0))),$E45,
IF(AND(RIGHT($A45,1)*1=5,Q$1&lt;&gt;2026),$E45,""))))))))</f>
        <v>100000</v>
      </c>
      <c r="R45" s="233">
        <f t="array" ref="R45">IF(RIGHT($A45,1)*1=0,"",
IF(AND(RIGHT($A45,1)*1=1,OR(R$1=2026,R$1=2027)),$E45/2,
IF(AND(RIGHT($A45,1)*1=2,OR(R$1=2028,R$1=2029,R$1=2030)),$E45*1/20,IF(AND(RIGHT($A45,1)*1=2,OR(R$1=2031,R$1=2032,R$1=2033,R$1=2034,R$1=2035,R$1=2036,R$1=2037)),$E45*1/10,IF(AND(RIGHT($A45,1)*1=2,OR(R$1=2038,R$1=2039,R$1=2040)),$E45*1/20,
IF(AND(RIGHT($A45,1)*1=3,R$1&gt;=INDEX('4. Mengen- und Kostenannahmen'!$L:$L,MATCH($B45,'4. Mengen- und Kostenannahmen'!$B:$B,0)),R$1&lt;=INDEX('4. Mengen- und Kostenannahmen'!$M:$M,MATCH($B45,'4. Mengen- und Kostenannahmen'!$B:$B,0))),$E45*(1/(1+INDEX('4. Mengen- und Kostenannahmen'!$M:$M,MATCH($B45,'4. Mengen- und Kostenannahmen'!$B:$B,0))-INDEX('4. Mengen- und Kostenannahmen'!$L:$L,MATCH($B45,'4. Mengen- und Kostenannahmen'!$B:$B,0)))),
IF(AND(RIGHT($A45,1)*1=4,R$1=INDEX('4. Mengen- und Kostenannahmen'!$H:$H,MATCH($B45,'4. Mengen- und Kostenannahmen'!$B:$B,0))),$E45,
IF(AND(RIGHT($A45,1)*1=5,R$1&lt;&gt;2026),$E45,""))))))))</f>
        <v>100000</v>
      </c>
      <c r="S45" s="233">
        <f t="array" ref="S45">IF(RIGHT($A45,1)*1=0,"",
IF(AND(RIGHT($A45,1)*1=1,OR(S$1=2026,S$1=2027)),$E45/2,
IF(AND(RIGHT($A45,1)*1=2,OR(S$1=2028,S$1=2029,S$1=2030)),$E45*1/20,IF(AND(RIGHT($A45,1)*1=2,OR(S$1=2031,S$1=2032,S$1=2033,S$1=2034,S$1=2035,S$1=2036,S$1=2037)),$E45*1/10,IF(AND(RIGHT($A45,1)*1=2,OR(S$1=2038,S$1=2039,S$1=2040)),$E45*1/20,
IF(AND(RIGHT($A45,1)*1=3,S$1&gt;=INDEX('4. Mengen- und Kostenannahmen'!$L:$L,MATCH($B45,'4. Mengen- und Kostenannahmen'!$B:$B,0)),S$1&lt;=INDEX('4. Mengen- und Kostenannahmen'!$M:$M,MATCH($B45,'4. Mengen- und Kostenannahmen'!$B:$B,0))),$E45*(1/(1+INDEX('4. Mengen- und Kostenannahmen'!$M:$M,MATCH($B45,'4. Mengen- und Kostenannahmen'!$B:$B,0))-INDEX('4. Mengen- und Kostenannahmen'!$L:$L,MATCH($B45,'4. Mengen- und Kostenannahmen'!$B:$B,0)))),
IF(AND(RIGHT($A45,1)*1=4,S$1=INDEX('4. Mengen- und Kostenannahmen'!$H:$H,MATCH($B45,'4. Mengen- und Kostenannahmen'!$B:$B,0))),$E45,
IF(AND(RIGHT($A45,1)*1=5,S$1&lt;&gt;2026),$E45,""))))))))</f>
        <v>100000</v>
      </c>
      <c r="T45" s="233">
        <f t="array" ref="T45">IF(RIGHT($A45,1)*1=0,"",
IF(AND(RIGHT($A45,1)*1=1,OR(T$1=2026,T$1=2027)),$E45/2,
IF(AND(RIGHT($A45,1)*1=2,OR(T$1=2028,T$1=2029,T$1=2030)),$E45*1/20,IF(AND(RIGHT($A45,1)*1=2,OR(T$1=2031,T$1=2032,T$1=2033,T$1=2034,T$1=2035,T$1=2036,T$1=2037)),$E45*1/10,IF(AND(RIGHT($A45,1)*1=2,OR(T$1=2038,T$1=2039,T$1=2040)),$E45*1/20,
IF(AND(RIGHT($A45,1)*1=3,T$1&gt;=INDEX('4. Mengen- und Kostenannahmen'!$L:$L,MATCH($B45,'4. Mengen- und Kostenannahmen'!$B:$B,0)),T$1&lt;=INDEX('4. Mengen- und Kostenannahmen'!$M:$M,MATCH($B45,'4. Mengen- und Kostenannahmen'!$B:$B,0))),$E45*(1/(1+INDEX('4. Mengen- und Kostenannahmen'!$M:$M,MATCH($B45,'4. Mengen- und Kostenannahmen'!$B:$B,0))-INDEX('4. Mengen- und Kostenannahmen'!$L:$L,MATCH($B45,'4. Mengen- und Kostenannahmen'!$B:$B,0)))),
IF(AND(RIGHT($A45,1)*1=4,T$1=INDEX('4. Mengen- und Kostenannahmen'!$H:$H,MATCH($B45,'4. Mengen- und Kostenannahmen'!$B:$B,0))),$E45,
IF(AND(RIGHT($A45,1)*1=5,T$1&lt;&gt;2026),$E45,""))))))))</f>
        <v>100000</v>
      </c>
    </row>
    <row r="46" ht="12.75" customHeight="1">
      <c r="A46" s="230" t="str">
        <f t="array" ref="A46">INDEX('4. Mengen- und Kostenannahmen'!$A:$A,MATCH(B46,'4. Mengen- und Kostenannahmen'!B:B,0))</f>
        <v>45.3</v>
      </c>
      <c r="B46" s="231">
        <f>'4. Mengen- und Kostenannahmen'!B47</f>
        <v>45</v>
      </c>
      <c r="C46" s="231" t="str">
        <f t="array" ref="C46">IF(RIGHT($A46,1)*1&lt;&gt;0,INDEX('4. Mengen- und Kostenannahmen'!D:D,MATCH($B46,'4. Mengen- und Kostenannahmen'!$B:$B,0)),"")</f>
        <v>Proejekt Umsetzungsplanung aufsetzen</v>
      </c>
      <c r="D46" s="231" t="str">
        <f t="array" ref="D46">IF(RIGHT($A46,1)*1&lt;&gt;0,INDEX('4. Mengen- und Kostenannahmen'!E:E,MATCH($B46,'4. Mengen- und Kostenannahmen'!$B:$B,0)),"")</f>
        <v>Projektstart</v>
      </c>
      <c r="E46" s="232">
        <f t="array" ref="E46">IF(C46&lt;&gt;"",INDEX('4. Mengen- und Kostenannahmen'!X:X,MATCH($B46,'4. Mengen- und Kostenannahmen'!B:B,0))*INDEX('4. Mengen- und Kostenannahmen'!AC:AC,MATCH($B46,'4. Mengen- und Kostenannahmen'!B:B,0)),"")</f>
        <v>300000</v>
      </c>
      <c r="F46" s="233">
        <f t="array" ref="F46">IF(RIGHT($A46,1)*1=0,"",
IF(AND(RIGHT($A46,1)*1=1,OR(F$1=2026,F$1=2027)),$E46/2,
IF(AND(RIGHT($A46,1)*1=2,OR(F$1=2028,F$1=2029,F$1=2030)),$E46*1/20,IF(AND(RIGHT($A46,1)*1=2,OR(F$1=2031,F$1=2032,F$1=2033,F$1=2034,F$1=2035,F$1=2036,F$1=2037)),$E46*1/10,IF(AND(RIGHT($A46,1)*1=2,OR(F$1=2038,F$1=2039,F$1=2040)),$E46*1/20,
IF(AND(RIGHT($A46,1)*1=3,F$1&gt;=INDEX('4. Mengen- und Kostenannahmen'!$L:$L,MATCH($B46,'4. Mengen- und Kostenannahmen'!$B:$B,0)),F$1&lt;=INDEX('4. Mengen- und Kostenannahmen'!$M:$M,MATCH($B46,'4. Mengen- und Kostenannahmen'!$B:$B,0))),$E46*(1/(1+INDEX('4. Mengen- und Kostenannahmen'!$M:$M,MATCH($B46,'4. Mengen- und Kostenannahmen'!$B:$B,0))-INDEX('4. Mengen- und Kostenannahmen'!$L:$L,MATCH($B46,'4. Mengen- und Kostenannahmen'!$B:$B,0)))),
IF(AND(RIGHT($A46,1)*1=4,F$1=INDEX('4. Mengen- und Kostenannahmen'!$H:$H,MATCH($B46,'4. Mengen- und Kostenannahmen'!$B:$B,0))),$E46,
IF(AND(RIGHT($A46,1)*1=5,F$1&lt;&gt;2026),$E46,""))))))))</f>
        <v>42857.14286</v>
      </c>
      <c r="G46" s="233">
        <f t="array" ref="G46">IF(RIGHT($A46,1)*1=0,"",
IF(AND(RIGHT($A46,1)*1=1,OR(G$1=2026,G$1=2027)),$E46/2,
IF(AND(RIGHT($A46,1)*1=2,OR(G$1=2028,G$1=2029,G$1=2030)),$E46*1/20,IF(AND(RIGHT($A46,1)*1=2,OR(G$1=2031,G$1=2032,G$1=2033,G$1=2034,G$1=2035,G$1=2036,G$1=2037)),$E46*1/10,IF(AND(RIGHT($A46,1)*1=2,OR(G$1=2038,G$1=2039,G$1=2040)),$E46*1/20,
IF(AND(RIGHT($A46,1)*1=3,G$1&gt;=INDEX('4. Mengen- und Kostenannahmen'!$L:$L,MATCH($B46,'4. Mengen- und Kostenannahmen'!$B:$B,0)),G$1&lt;=INDEX('4. Mengen- und Kostenannahmen'!$M:$M,MATCH($B46,'4. Mengen- und Kostenannahmen'!$B:$B,0))),$E46*(1/(1+INDEX('4. Mengen- und Kostenannahmen'!$M:$M,MATCH($B46,'4. Mengen- und Kostenannahmen'!$B:$B,0))-INDEX('4. Mengen- und Kostenannahmen'!$L:$L,MATCH($B46,'4. Mengen- und Kostenannahmen'!$B:$B,0)))),
IF(AND(RIGHT($A46,1)*1=4,G$1=INDEX('4. Mengen- und Kostenannahmen'!$H:$H,MATCH($B46,'4. Mengen- und Kostenannahmen'!$B:$B,0))),$E46,
IF(AND(RIGHT($A46,1)*1=5,G$1&lt;&gt;2026),$E46,""))))))))</f>
        <v>42857.14286</v>
      </c>
      <c r="H46" s="233">
        <f t="array" ref="H46">IF(RIGHT($A46,1)*1=0,"",
IF(AND(RIGHT($A46,1)*1=1,OR(H$1=2026,H$1=2027)),$E46/2,
IF(AND(RIGHT($A46,1)*1=2,OR(H$1=2028,H$1=2029,H$1=2030)),$E46*1/20,IF(AND(RIGHT($A46,1)*1=2,OR(H$1=2031,H$1=2032,H$1=2033,H$1=2034,H$1=2035,H$1=2036,H$1=2037)),$E46*1/10,IF(AND(RIGHT($A46,1)*1=2,OR(H$1=2038,H$1=2039,H$1=2040)),$E46*1/20,
IF(AND(RIGHT($A46,1)*1=3,H$1&gt;=INDEX('4. Mengen- und Kostenannahmen'!$L:$L,MATCH($B46,'4. Mengen- und Kostenannahmen'!$B:$B,0)),H$1&lt;=INDEX('4. Mengen- und Kostenannahmen'!$M:$M,MATCH($B46,'4. Mengen- und Kostenannahmen'!$B:$B,0))),$E46*(1/(1+INDEX('4. Mengen- und Kostenannahmen'!$M:$M,MATCH($B46,'4. Mengen- und Kostenannahmen'!$B:$B,0))-INDEX('4. Mengen- und Kostenannahmen'!$L:$L,MATCH($B46,'4. Mengen- und Kostenannahmen'!$B:$B,0)))),
IF(AND(RIGHT($A46,1)*1=4,H$1=INDEX('4. Mengen- und Kostenannahmen'!$H:$H,MATCH($B46,'4. Mengen- und Kostenannahmen'!$B:$B,0))),$E46,
IF(AND(RIGHT($A46,1)*1=5,H$1&lt;&gt;2026),$E46,""))))))))</f>
        <v>42857.14286</v>
      </c>
      <c r="I46" s="233">
        <f t="array" ref="I46">IF(RIGHT($A46,1)*1=0,"",
IF(AND(RIGHT($A46,1)*1=1,OR(I$1=2026,I$1=2027)),$E46/2,
IF(AND(RIGHT($A46,1)*1=2,OR(I$1=2028,I$1=2029,I$1=2030)),$E46*1/20,IF(AND(RIGHT($A46,1)*1=2,OR(I$1=2031,I$1=2032,I$1=2033,I$1=2034,I$1=2035,I$1=2036,I$1=2037)),$E46*1/10,IF(AND(RIGHT($A46,1)*1=2,OR(I$1=2038,I$1=2039,I$1=2040)),$E46*1/20,
IF(AND(RIGHT($A46,1)*1=3,I$1&gt;=INDEX('4. Mengen- und Kostenannahmen'!$L:$L,MATCH($B46,'4. Mengen- und Kostenannahmen'!$B:$B,0)),I$1&lt;=INDEX('4. Mengen- und Kostenannahmen'!$M:$M,MATCH($B46,'4. Mengen- und Kostenannahmen'!$B:$B,0))),$E46*(1/(1+INDEX('4. Mengen- und Kostenannahmen'!$M:$M,MATCH($B46,'4. Mengen- und Kostenannahmen'!$B:$B,0))-INDEX('4. Mengen- und Kostenannahmen'!$L:$L,MATCH($B46,'4. Mengen- und Kostenannahmen'!$B:$B,0)))),
IF(AND(RIGHT($A46,1)*1=4,I$1=INDEX('4. Mengen- und Kostenannahmen'!$H:$H,MATCH($B46,'4. Mengen- und Kostenannahmen'!$B:$B,0))),$E46,
IF(AND(RIGHT($A46,1)*1=5,I$1&lt;&gt;2026),$E46,""))))))))</f>
        <v>42857.14286</v>
      </c>
      <c r="J46" s="233">
        <f t="array" ref="J46">IF(RIGHT($A46,1)*1=0,"",
IF(AND(RIGHT($A46,1)*1=1,OR(J$1=2026,J$1=2027)),$E46/2,
IF(AND(RIGHT($A46,1)*1=2,OR(J$1=2028,J$1=2029,J$1=2030)),$E46*1/20,IF(AND(RIGHT($A46,1)*1=2,OR(J$1=2031,J$1=2032,J$1=2033,J$1=2034,J$1=2035,J$1=2036,J$1=2037)),$E46*1/10,IF(AND(RIGHT($A46,1)*1=2,OR(J$1=2038,J$1=2039,J$1=2040)),$E46*1/20,
IF(AND(RIGHT($A46,1)*1=3,J$1&gt;=INDEX('4. Mengen- und Kostenannahmen'!$L:$L,MATCH($B46,'4. Mengen- und Kostenannahmen'!$B:$B,0)),J$1&lt;=INDEX('4. Mengen- und Kostenannahmen'!$M:$M,MATCH($B46,'4. Mengen- und Kostenannahmen'!$B:$B,0))),$E46*(1/(1+INDEX('4. Mengen- und Kostenannahmen'!$M:$M,MATCH($B46,'4. Mengen- und Kostenannahmen'!$B:$B,0))-INDEX('4. Mengen- und Kostenannahmen'!$L:$L,MATCH($B46,'4. Mengen- und Kostenannahmen'!$B:$B,0)))),
IF(AND(RIGHT($A46,1)*1=4,J$1=INDEX('4. Mengen- und Kostenannahmen'!$H:$H,MATCH($B46,'4. Mengen- und Kostenannahmen'!$B:$B,0))),$E46,
IF(AND(RIGHT($A46,1)*1=5,J$1&lt;&gt;2026),$E46,""))))))))</f>
        <v>42857.14286</v>
      </c>
      <c r="K46" s="233">
        <f t="array" ref="K46">IF(RIGHT($A46,1)*1=0,"",
IF(AND(RIGHT($A46,1)*1=1,OR(K$1=2026,K$1=2027)),$E46/2,
IF(AND(RIGHT($A46,1)*1=2,OR(K$1=2028,K$1=2029,K$1=2030)),$E46*1/20,IF(AND(RIGHT($A46,1)*1=2,OR(K$1=2031,K$1=2032,K$1=2033,K$1=2034,K$1=2035,K$1=2036,K$1=2037)),$E46*1/10,IF(AND(RIGHT($A46,1)*1=2,OR(K$1=2038,K$1=2039,K$1=2040)),$E46*1/20,
IF(AND(RIGHT($A46,1)*1=3,K$1&gt;=INDEX('4. Mengen- und Kostenannahmen'!$L:$L,MATCH($B46,'4. Mengen- und Kostenannahmen'!$B:$B,0)),K$1&lt;=INDEX('4. Mengen- und Kostenannahmen'!$M:$M,MATCH($B46,'4. Mengen- und Kostenannahmen'!$B:$B,0))),$E46*(1/(1+INDEX('4. Mengen- und Kostenannahmen'!$M:$M,MATCH($B46,'4. Mengen- und Kostenannahmen'!$B:$B,0))-INDEX('4. Mengen- und Kostenannahmen'!$L:$L,MATCH($B46,'4. Mengen- und Kostenannahmen'!$B:$B,0)))),
IF(AND(RIGHT($A46,1)*1=4,K$1=INDEX('4. Mengen- und Kostenannahmen'!$H:$H,MATCH($B46,'4. Mengen- und Kostenannahmen'!$B:$B,0))),$E46,
IF(AND(RIGHT($A46,1)*1=5,K$1&lt;&gt;2026),$E46,""))))))))</f>
        <v>42857.14286</v>
      </c>
      <c r="L46" s="233">
        <f t="array" ref="L46">IF(RIGHT($A46,1)*1=0,"",
IF(AND(RIGHT($A46,1)*1=1,OR(L$1=2026,L$1=2027)),$E46/2,
IF(AND(RIGHT($A46,1)*1=2,OR(L$1=2028,L$1=2029,L$1=2030)),$E46*1/20,IF(AND(RIGHT($A46,1)*1=2,OR(L$1=2031,L$1=2032,L$1=2033,L$1=2034,L$1=2035,L$1=2036,L$1=2037)),$E46*1/10,IF(AND(RIGHT($A46,1)*1=2,OR(L$1=2038,L$1=2039,L$1=2040)),$E46*1/20,
IF(AND(RIGHT($A46,1)*1=3,L$1&gt;=INDEX('4. Mengen- und Kostenannahmen'!$L:$L,MATCH($B46,'4. Mengen- und Kostenannahmen'!$B:$B,0)),L$1&lt;=INDEX('4. Mengen- und Kostenannahmen'!$M:$M,MATCH($B46,'4. Mengen- und Kostenannahmen'!$B:$B,0))),$E46*(1/(1+INDEX('4. Mengen- und Kostenannahmen'!$M:$M,MATCH($B46,'4. Mengen- und Kostenannahmen'!$B:$B,0))-INDEX('4. Mengen- und Kostenannahmen'!$L:$L,MATCH($B46,'4. Mengen- und Kostenannahmen'!$B:$B,0)))),
IF(AND(RIGHT($A46,1)*1=4,L$1=INDEX('4. Mengen- und Kostenannahmen'!$H:$H,MATCH($B46,'4. Mengen- und Kostenannahmen'!$B:$B,0))),$E46,
IF(AND(RIGHT($A46,1)*1=5,L$1&lt;&gt;2026),$E46,""))))))))</f>
        <v>42857.14286</v>
      </c>
      <c r="M46" s="233" t="str">
        <f t="array" ref="M46">IF(RIGHT($A46,1)*1=0,"",
IF(AND(RIGHT($A46,1)*1=1,OR(M$1=2026,M$1=2027)),$E46/2,
IF(AND(RIGHT($A46,1)*1=2,OR(M$1=2028,M$1=2029,M$1=2030)),$E46*1/20,IF(AND(RIGHT($A46,1)*1=2,OR(M$1=2031,M$1=2032,M$1=2033,M$1=2034,M$1=2035,M$1=2036,M$1=2037)),$E46*1/10,IF(AND(RIGHT($A46,1)*1=2,OR(M$1=2038,M$1=2039,M$1=2040)),$E46*1/20,
IF(AND(RIGHT($A46,1)*1=3,M$1&gt;=INDEX('4. Mengen- und Kostenannahmen'!$L:$L,MATCH($B46,'4. Mengen- und Kostenannahmen'!$B:$B,0)),M$1&lt;=INDEX('4. Mengen- und Kostenannahmen'!$M:$M,MATCH($B46,'4. Mengen- und Kostenannahmen'!$B:$B,0))),$E46*(1/(1+INDEX('4. Mengen- und Kostenannahmen'!$M:$M,MATCH($B46,'4. Mengen- und Kostenannahmen'!$B:$B,0))-INDEX('4. Mengen- und Kostenannahmen'!$L:$L,MATCH($B46,'4. Mengen- und Kostenannahmen'!$B:$B,0)))),
IF(AND(RIGHT($A46,1)*1=4,M$1=INDEX('4. Mengen- und Kostenannahmen'!$H:$H,MATCH($B46,'4. Mengen- und Kostenannahmen'!$B:$B,0))),$E46,
IF(AND(RIGHT($A46,1)*1=5,M$1&lt;&gt;2026),$E46,""))))))))</f>
        <v/>
      </c>
      <c r="N46" s="233" t="str">
        <f t="array" ref="N46">IF(RIGHT($A46,1)*1=0,"",
IF(AND(RIGHT($A46,1)*1=1,OR(N$1=2026,N$1=2027)),$E46/2,
IF(AND(RIGHT($A46,1)*1=2,OR(N$1=2028,N$1=2029,N$1=2030)),$E46*1/20,IF(AND(RIGHT($A46,1)*1=2,OR(N$1=2031,N$1=2032,N$1=2033,N$1=2034,N$1=2035,N$1=2036,N$1=2037)),$E46*1/10,IF(AND(RIGHT($A46,1)*1=2,OR(N$1=2038,N$1=2039,N$1=2040)),$E46*1/20,
IF(AND(RIGHT($A46,1)*1=3,N$1&gt;=INDEX('4. Mengen- und Kostenannahmen'!$L:$L,MATCH($B46,'4. Mengen- und Kostenannahmen'!$B:$B,0)),N$1&lt;=INDEX('4. Mengen- und Kostenannahmen'!$M:$M,MATCH($B46,'4. Mengen- und Kostenannahmen'!$B:$B,0))),$E46*(1/(1+INDEX('4. Mengen- und Kostenannahmen'!$M:$M,MATCH($B46,'4. Mengen- und Kostenannahmen'!$B:$B,0))-INDEX('4. Mengen- und Kostenannahmen'!$L:$L,MATCH($B46,'4. Mengen- und Kostenannahmen'!$B:$B,0)))),
IF(AND(RIGHT($A46,1)*1=4,N$1=INDEX('4. Mengen- und Kostenannahmen'!$H:$H,MATCH($B46,'4. Mengen- und Kostenannahmen'!$B:$B,0))),$E46,
IF(AND(RIGHT($A46,1)*1=5,N$1&lt;&gt;2026),$E46,""))))))))</f>
        <v/>
      </c>
      <c r="O46" s="233" t="str">
        <f t="array" ref="O46">IF(RIGHT($A46,1)*1=0,"",
IF(AND(RIGHT($A46,1)*1=1,OR(O$1=2026,O$1=2027)),$E46/2,
IF(AND(RIGHT($A46,1)*1=2,OR(O$1=2028,O$1=2029,O$1=2030)),$E46*1/20,IF(AND(RIGHT($A46,1)*1=2,OR(O$1=2031,O$1=2032,O$1=2033,O$1=2034,O$1=2035,O$1=2036,O$1=2037)),$E46*1/10,IF(AND(RIGHT($A46,1)*1=2,OR(O$1=2038,O$1=2039,O$1=2040)),$E46*1/20,
IF(AND(RIGHT($A46,1)*1=3,O$1&gt;=INDEX('4. Mengen- und Kostenannahmen'!$L:$L,MATCH($B46,'4. Mengen- und Kostenannahmen'!$B:$B,0)),O$1&lt;=INDEX('4. Mengen- und Kostenannahmen'!$M:$M,MATCH($B46,'4. Mengen- und Kostenannahmen'!$B:$B,0))),$E46*(1/(1+INDEX('4. Mengen- und Kostenannahmen'!$M:$M,MATCH($B46,'4. Mengen- und Kostenannahmen'!$B:$B,0))-INDEX('4. Mengen- und Kostenannahmen'!$L:$L,MATCH($B46,'4. Mengen- und Kostenannahmen'!$B:$B,0)))),
IF(AND(RIGHT($A46,1)*1=4,O$1=INDEX('4. Mengen- und Kostenannahmen'!$H:$H,MATCH($B46,'4. Mengen- und Kostenannahmen'!$B:$B,0))),$E46,
IF(AND(RIGHT($A46,1)*1=5,O$1&lt;&gt;2026),$E46,""))))))))</f>
        <v/>
      </c>
      <c r="P46" s="233" t="str">
        <f t="array" ref="P46">IF(RIGHT($A46,1)*1=0,"",
IF(AND(RIGHT($A46,1)*1=1,OR(P$1=2026,P$1=2027)),$E46/2,
IF(AND(RIGHT($A46,1)*1=2,OR(P$1=2028,P$1=2029,P$1=2030)),$E46*1/20,IF(AND(RIGHT($A46,1)*1=2,OR(P$1=2031,P$1=2032,P$1=2033,P$1=2034,P$1=2035,P$1=2036,P$1=2037)),$E46*1/10,IF(AND(RIGHT($A46,1)*1=2,OR(P$1=2038,P$1=2039,P$1=2040)),$E46*1/20,
IF(AND(RIGHT($A46,1)*1=3,P$1&gt;=INDEX('4. Mengen- und Kostenannahmen'!$L:$L,MATCH($B46,'4. Mengen- und Kostenannahmen'!$B:$B,0)),P$1&lt;=INDEX('4. Mengen- und Kostenannahmen'!$M:$M,MATCH($B46,'4. Mengen- und Kostenannahmen'!$B:$B,0))),$E46*(1/(1+INDEX('4. Mengen- und Kostenannahmen'!$M:$M,MATCH($B46,'4. Mengen- und Kostenannahmen'!$B:$B,0))-INDEX('4. Mengen- und Kostenannahmen'!$L:$L,MATCH($B46,'4. Mengen- und Kostenannahmen'!$B:$B,0)))),
IF(AND(RIGHT($A46,1)*1=4,P$1=INDEX('4. Mengen- und Kostenannahmen'!$H:$H,MATCH($B46,'4. Mengen- und Kostenannahmen'!$B:$B,0))),$E46,
IF(AND(RIGHT($A46,1)*1=5,P$1&lt;&gt;2026),$E46,""))))))))</f>
        <v/>
      </c>
      <c r="Q46" s="233" t="str">
        <f t="array" ref="Q46">IF(RIGHT($A46,1)*1=0,"",
IF(AND(RIGHT($A46,1)*1=1,OR(Q$1=2026,Q$1=2027)),$E46/2,
IF(AND(RIGHT($A46,1)*1=2,OR(Q$1=2028,Q$1=2029,Q$1=2030)),$E46*1/20,IF(AND(RIGHT($A46,1)*1=2,OR(Q$1=2031,Q$1=2032,Q$1=2033,Q$1=2034,Q$1=2035,Q$1=2036,Q$1=2037)),$E46*1/10,IF(AND(RIGHT($A46,1)*1=2,OR(Q$1=2038,Q$1=2039,Q$1=2040)),$E46*1/20,
IF(AND(RIGHT($A46,1)*1=3,Q$1&gt;=INDEX('4. Mengen- und Kostenannahmen'!$L:$L,MATCH($B46,'4. Mengen- und Kostenannahmen'!$B:$B,0)),Q$1&lt;=INDEX('4. Mengen- und Kostenannahmen'!$M:$M,MATCH($B46,'4. Mengen- und Kostenannahmen'!$B:$B,0))),$E46*(1/(1+INDEX('4. Mengen- und Kostenannahmen'!$M:$M,MATCH($B46,'4. Mengen- und Kostenannahmen'!$B:$B,0))-INDEX('4. Mengen- und Kostenannahmen'!$L:$L,MATCH($B46,'4. Mengen- und Kostenannahmen'!$B:$B,0)))),
IF(AND(RIGHT($A46,1)*1=4,Q$1=INDEX('4. Mengen- und Kostenannahmen'!$H:$H,MATCH($B46,'4. Mengen- und Kostenannahmen'!$B:$B,0))),$E46,
IF(AND(RIGHT($A46,1)*1=5,Q$1&lt;&gt;2026),$E46,""))))))))</f>
        <v/>
      </c>
      <c r="R46" s="233" t="str">
        <f t="array" ref="R46">IF(RIGHT($A46,1)*1=0,"",
IF(AND(RIGHT($A46,1)*1=1,OR(R$1=2026,R$1=2027)),$E46/2,
IF(AND(RIGHT($A46,1)*1=2,OR(R$1=2028,R$1=2029,R$1=2030)),$E46*1/20,IF(AND(RIGHT($A46,1)*1=2,OR(R$1=2031,R$1=2032,R$1=2033,R$1=2034,R$1=2035,R$1=2036,R$1=2037)),$E46*1/10,IF(AND(RIGHT($A46,1)*1=2,OR(R$1=2038,R$1=2039,R$1=2040)),$E46*1/20,
IF(AND(RIGHT($A46,1)*1=3,R$1&gt;=INDEX('4. Mengen- und Kostenannahmen'!$L:$L,MATCH($B46,'4. Mengen- und Kostenannahmen'!$B:$B,0)),R$1&lt;=INDEX('4. Mengen- und Kostenannahmen'!$M:$M,MATCH($B46,'4. Mengen- und Kostenannahmen'!$B:$B,0))),$E46*(1/(1+INDEX('4. Mengen- und Kostenannahmen'!$M:$M,MATCH($B46,'4. Mengen- und Kostenannahmen'!$B:$B,0))-INDEX('4. Mengen- und Kostenannahmen'!$L:$L,MATCH($B46,'4. Mengen- und Kostenannahmen'!$B:$B,0)))),
IF(AND(RIGHT($A46,1)*1=4,R$1=INDEX('4. Mengen- und Kostenannahmen'!$H:$H,MATCH($B46,'4. Mengen- und Kostenannahmen'!$B:$B,0))),$E46,
IF(AND(RIGHT($A46,1)*1=5,R$1&lt;&gt;2026),$E46,""))))))))</f>
        <v/>
      </c>
      <c r="S46" s="233" t="str">
        <f t="array" ref="S46">IF(RIGHT($A46,1)*1=0,"",
IF(AND(RIGHT($A46,1)*1=1,OR(S$1=2026,S$1=2027)),$E46/2,
IF(AND(RIGHT($A46,1)*1=2,OR(S$1=2028,S$1=2029,S$1=2030)),$E46*1/20,IF(AND(RIGHT($A46,1)*1=2,OR(S$1=2031,S$1=2032,S$1=2033,S$1=2034,S$1=2035,S$1=2036,S$1=2037)),$E46*1/10,IF(AND(RIGHT($A46,1)*1=2,OR(S$1=2038,S$1=2039,S$1=2040)),$E46*1/20,
IF(AND(RIGHT($A46,1)*1=3,S$1&gt;=INDEX('4. Mengen- und Kostenannahmen'!$L:$L,MATCH($B46,'4. Mengen- und Kostenannahmen'!$B:$B,0)),S$1&lt;=INDEX('4. Mengen- und Kostenannahmen'!$M:$M,MATCH($B46,'4. Mengen- und Kostenannahmen'!$B:$B,0))),$E46*(1/(1+INDEX('4. Mengen- und Kostenannahmen'!$M:$M,MATCH($B46,'4. Mengen- und Kostenannahmen'!$B:$B,0))-INDEX('4. Mengen- und Kostenannahmen'!$L:$L,MATCH($B46,'4. Mengen- und Kostenannahmen'!$B:$B,0)))),
IF(AND(RIGHT($A46,1)*1=4,S$1=INDEX('4. Mengen- und Kostenannahmen'!$H:$H,MATCH($B46,'4. Mengen- und Kostenannahmen'!$B:$B,0))),$E46,
IF(AND(RIGHT($A46,1)*1=5,S$1&lt;&gt;2026),$E46,""))))))))</f>
        <v/>
      </c>
      <c r="T46" s="233" t="str">
        <f t="array" ref="T46">IF(RIGHT($A46,1)*1=0,"",
IF(AND(RIGHT($A46,1)*1=1,OR(T$1=2026,T$1=2027)),$E46/2,
IF(AND(RIGHT($A46,1)*1=2,OR(T$1=2028,T$1=2029,T$1=2030)),$E46*1/20,IF(AND(RIGHT($A46,1)*1=2,OR(T$1=2031,T$1=2032,T$1=2033,T$1=2034,T$1=2035,T$1=2036,T$1=2037)),$E46*1/10,IF(AND(RIGHT($A46,1)*1=2,OR(T$1=2038,T$1=2039,T$1=2040)),$E46*1/20,
IF(AND(RIGHT($A46,1)*1=3,T$1&gt;=INDEX('4. Mengen- und Kostenannahmen'!$L:$L,MATCH($B46,'4. Mengen- und Kostenannahmen'!$B:$B,0)),T$1&lt;=INDEX('4. Mengen- und Kostenannahmen'!$M:$M,MATCH($B46,'4. Mengen- und Kostenannahmen'!$B:$B,0))),$E46*(1/(1+INDEX('4. Mengen- und Kostenannahmen'!$M:$M,MATCH($B46,'4. Mengen- und Kostenannahmen'!$B:$B,0))-INDEX('4. Mengen- und Kostenannahmen'!$L:$L,MATCH($B46,'4. Mengen- und Kostenannahmen'!$B:$B,0)))),
IF(AND(RIGHT($A46,1)*1=4,T$1=INDEX('4. Mengen- und Kostenannahmen'!$H:$H,MATCH($B46,'4. Mengen- und Kostenannahmen'!$B:$B,0))),$E46,
IF(AND(RIGHT($A46,1)*1=5,T$1&lt;&gt;2026),$E46,""))))))))</f>
        <v/>
      </c>
    </row>
    <row r="47" ht="12.75" customHeight="1">
      <c r="A47" s="230" t="str">
        <f t="array" ref="A47">INDEX('4. Mengen- und Kostenannahmen'!$A:$A,MATCH(B47,'4. Mengen- und Kostenannahmen'!B:B,0))</f>
        <v>46.1</v>
      </c>
      <c r="B47" s="231">
        <f>'4. Mengen- und Kostenannahmen'!B48</f>
        <v>46</v>
      </c>
      <c r="C47" s="231" t="str">
        <f t="array" ref="C47">IF(RIGHT($A47,1)*1&lt;&gt;0,INDEX('4. Mengen- und Kostenannahmen'!D:D,MATCH($B47,'4. Mengen- und Kostenannahmen'!$B:$B,0)),"")</f>
        <v>Fachgesetze, Standards und Richtlinien anpassen</v>
      </c>
      <c r="D47" s="231" t="str">
        <f t="array" ref="D47">IF(RIGHT($A47,1)*1&lt;&gt;0,INDEX('4. Mengen- und Kostenannahmen'!E:E,MATCH($B47,'4. Mengen- und Kostenannahmen'!$B:$B,0)),"")</f>
        <v>Erabreitung und Verabschiedung</v>
      </c>
      <c r="E47" s="232">
        <f t="array" ref="E47">IF(C47&lt;&gt;"",INDEX('4. Mengen- und Kostenannahmen'!X:X,MATCH($B47,'4. Mengen- und Kostenannahmen'!B:B,0))*INDEX('4. Mengen- und Kostenannahmen'!AC:AC,MATCH($B47,'4. Mengen- und Kostenannahmen'!B:B,0)),"")</f>
        <v>74000</v>
      </c>
      <c r="F47" s="233">
        <f t="array" ref="F47">IF(RIGHT($A47,1)*1=0,"",
IF(AND(RIGHT($A47,1)*1=1,OR(F$1=2026,F$1=2027)),$E47/2,
IF(AND(RIGHT($A47,1)*1=2,OR(F$1=2028,F$1=2029,F$1=2030)),$E47*1/20,IF(AND(RIGHT($A47,1)*1=2,OR(F$1=2031,F$1=2032,F$1=2033,F$1=2034,F$1=2035,F$1=2036,F$1=2037)),$E47*1/10,IF(AND(RIGHT($A47,1)*1=2,OR(F$1=2038,F$1=2039,F$1=2040)),$E47*1/20,
IF(AND(RIGHT($A47,1)*1=3,F$1&gt;=INDEX('4. Mengen- und Kostenannahmen'!$L:$L,MATCH($B47,'4. Mengen- und Kostenannahmen'!$B:$B,0)),F$1&lt;=INDEX('4. Mengen- und Kostenannahmen'!$M:$M,MATCH($B47,'4. Mengen- und Kostenannahmen'!$B:$B,0))),$E47*(1/(1+INDEX('4. Mengen- und Kostenannahmen'!$M:$M,MATCH($B47,'4. Mengen- und Kostenannahmen'!$B:$B,0))-INDEX('4. Mengen- und Kostenannahmen'!$L:$L,MATCH($B47,'4. Mengen- und Kostenannahmen'!$B:$B,0)))),
IF(AND(RIGHT($A47,1)*1=4,F$1=INDEX('4. Mengen- und Kostenannahmen'!$H:$H,MATCH($B47,'4. Mengen- und Kostenannahmen'!$B:$B,0))),$E47,
IF(AND(RIGHT($A47,1)*1=5,F$1&lt;&gt;2026),$E47,""))))))))</f>
        <v>37000</v>
      </c>
      <c r="G47" s="233">
        <f t="array" ref="G47">IF(RIGHT($A47,1)*1=0,"",
IF(AND(RIGHT($A47,1)*1=1,OR(G$1=2026,G$1=2027)),$E47/2,
IF(AND(RIGHT($A47,1)*1=2,OR(G$1=2028,G$1=2029,G$1=2030)),$E47*1/20,IF(AND(RIGHT($A47,1)*1=2,OR(G$1=2031,G$1=2032,G$1=2033,G$1=2034,G$1=2035,G$1=2036,G$1=2037)),$E47*1/10,IF(AND(RIGHT($A47,1)*1=2,OR(G$1=2038,G$1=2039,G$1=2040)),$E47*1/20,
IF(AND(RIGHT($A47,1)*1=3,G$1&gt;=INDEX('4. Mengen- und Kostenannahmen'!$L:$L,MATCH($B47,'4. Mengen- und Kostenannahmen'!$B:$B,0)),G$1&lt;=INDEX('4. Mengen- und Kostenannahmen'!$M:$M,MATCH($B47,'4. Mengen- und Kostenannahmen'!$B:$B,0))),$E47*(1/(1+INDEX('4. Mengen- und Kostenannahmen'!$M:$M,MATCH($B47,'4. Mengen- und Kostenannahmen'!$B:$B,0))-INDEX('4. Mengen- und Kostenannahmen'!$L:$L,MATCH($B47,'4. Mengen- und Kostenannahmen'!$B:$B,0)))),
IF(AND(RIGHT($A47,1)*1=4,G$1=INDEX('4. Mengen- und Kostenannahmen'!$H:$H,MATCH($B47,'4. Mengen- und Kostenannahmen'!$B:$B,0))),$E47,
IF(AND(RIGHT($A47,1)*1=5,G$1&lt;&gt;2026),$E47,""))))))))</f>
        <v>37000</v>
      </c>
      <c r="H47" s="233" t="str">
        <f t="array" ref="H47">IF(RIGHT($A47,1)*1=0,"",
IF(AND(RIGHT($A47,1)*1=1,OR(H$1=2026,H$1=2027)),$E47/2,
IF(AND(RIGHT($A47,1)*1=2,OR(H$1=2028,H$1=2029,H$1=2030)),$E47*1/20,IF(AND(RIGHT($A47,1)*1=2,OR(H$1=2031,H$1=2032,H$1=2033,H$1=2034,H$1=2035,H$1=2036,H$1=2037)),$E47*1/10,IF(AND(RIGHT($A47,1)*1=2,OR(H$1=2038,H$1=2039,H$1=2040)),$E47*1/20,
IF(AND(RIGHT($A47,1)*1=3,H$1&gt;=INDEX('4. Mengen- und Kostenannahmen'!$L:$L,MATCH($B47,'4. Mengen- und Kostenannahmen'!$B:$B,0)),H$1&lt;=INDEX('4. Mengen- und Kostenannahmen'!$M:$M,MATCH($B47,'4. Mengen- und Kostenannahmen'!$B:$B,0))),$E47*(1/(1+INDEX('4. Mengen- und Kostenannahmen'!$M:$M,MATCH($B47,'4. Mengen- und Kostenannahmen'!$B:$B,0))-INDEX('4. Mengen- und Kostenannahmen'!$L:$L,MATCH($B47,'4. Mengen- und Kostenannahmen'!$B:$B,0)))),
IF(AND(RIGHT($A47,1)*1=4,H$1=INDEX('4. Mengen- und Kostenannahmen'!$H:$H,MATCH($B47,'4. Mengen- und Kostenannahmen'!$B:$B,0))),$E47,
IF(AND(RIGHT($A47,1)*1=5,H$1&lt;&gt;2026),$E47,""))))))))</f>
        <v/>
      </c>
      <c r="I47" s="233" t="str">
        <f t="array" ref="I47">IF(RIGHT($A47,1)*1=0,"",
IF(AND(RIGHT($A47,1)*1=1,OR(I$1=2026,I$1=2027)),$E47/2,
IF(AND(RIGHT($A47,1)*1=2,OR(I$1=2028,I$1=2029,I$1=2030)),$E47*1/20,IF(AND(RIGHT($A47,1)*1=2,OR(I$1=2031,I$1=2032,I$1=2033,I$1=2034,I$1=2035,I$1=2036,I$1=2037)),$E47*1/10,IF(AND(RIGHT($A47,1)*1=2,OR(I$1=2038,I$1=2039,I$1=2040)),$E47*1/20,
IF(AND(RIGHT($A47,1)*1=3,I$1&gt;=INDEX('4. Mengen- und Kostenannahmen'!$L:$L,MATCH($B47,'4. Mengen- und Kostenannahmen'!$B:$B,0)),I$1&lt;=INDEX('4. Mengen- und Kostenannahmen'!$M:$M,MATCH($B47,'4. Mengen- und Kostenannahmen'!$B:$B,0))),$E47*(1/(1+INDEX('4. Mengen- und Kostenannahmen'!$M:$M,MATCH($B47,'4. Mengen- und Kostenannahmen'!$B:$B,0))-INDEX('4. Mengen- und Kostenannahmen'!$L:$L,MATCH($B47,'4. Mengen- und Kostenannahmen'!$B:$B,0)))),
IF(AND(RIGHT($A47,1)*1=4,I$1=INDEX('4. Mengen- und Kostenannahmen'!$H:$H,MATCH($B47,'4. Mengen- und Kostenannahmen'!$B:$B,0))),$E47,
IF(AND(RIGHT($A47,1)*1=5,I$1&lt;&gt;2026),$E47,""))))))))</f>
        <v/>
      </c>
      <c r="J47" s="233" t="str">
        <f t="array" ref="J47">IF(RIGHT($A47,1)*1=0,"",
IF(AND(RIGHT($A47,1)*1=1,OR(J$1=2026,J$1=2027)),$E47/2,
IF(AND(RIGHT($A47,1)*1=2,OR(J$1=2028,J$1=2029,J$1=2030)),$E47*1/20,IF(AND(RIGHT($A47,1)*1=2,OR(J$1=2031,J$1=2032,J$1=2033,J$1=2034,J$1=2035,J$1=2036,J$1=2037)),$E47*1/10,IF(AND(RIGHT($A47,1)*1=2,OR(J$1=2038,J$1=2039,J$1=2040)),$E47*1/20,
IF(AND(RIGHT($A47,1)*1=3,J$1&gt;=INDEX('4. Mengen- und Kostenannahmen'!$L:$L,MATCH($B47,'4. Mengen- und Kostenannahmen'!$B:$B,0)),J$1&lt;=INDEX('4. Mengen- und Kostenannahmen'!$M:$M,MATCH($B47,'4. Mengen- und Kostenannahmen'!$B:$B,0))),$E47*(1/(1+INDEX('4. Mengen- und Kostenannahmen'!$M:$M,MATCH($B47,'4. Mengen- und Kostenannahmen'!$B:$B,0))-INDEX('4. Mengen- und Kostenannahmen'!$L:$L,MATCH($B47,'4. Mengen- und Kostenannahmen'!$B:$B,0)))),
IF(AND(RIGHT($A47,1)*1=4,J$1=INDEX('4. Mengen- und Kostenannahmen'!$H:$H,MATCH($B47,'4. Mengen- und Kostenannahmen'!$B:$B,0))),$E47,
IF(AND(RIGHT($A47,1)*1=5,J$1&lt;&gt;2026),$E47,""))))))))</f>
        <v/>
      </c>
      <c r="K47" s="233" t="str">
        <f t="array" ref="K47">IF(RIGHT($A47,1)*1=0,"",
IF(AND(RIGHT($A47,1)*1=1,OR(K$1=2026,K$1=2027)),$E47/2,
IF(AND(RIGHT($A47,1)*1=2,OR(K$1=2028,K$1=2029,K$1=2030)),$E47*1/20,IF(AND(RIGHT($A47,1)*1=2,OR(K$1=2031,K$1=2032,K$1=2033,K$1=2034,K$1=2035,K$1=2036,K$1=2037)),$E47*1/10,IF(AND(RIGHT($A47,1)*1=2,OR(K$1=2038,K$1=2039,K$1=2040)),$E47*1/20,
IF(AND(RIGHT($A47,1)*1=3,K$1&gt;=INDEX('4. Mengen- und Kostenannahmen'!$L:$L,MATCH($B47,'4. Mengen- und Kostenannahmen'!$B:$B,0)),K$1&lt;=INDEX('4. Mengen- und Kostenannahmen'!$M:$M,MATCH($B47,'4. Mengen- und Kostenannahmen'!$B:$B,0))),$E47*(1/(1+INDEX('4. Mengen- und Kostenannahmen'!$M:$M,MATCH($B47,'4. Mengen- und Kostenannahmen'!$B:$B,0))-INDEX('4. Mengen- und Kostenannahmen'!$L:$L,MATCH($B47,'4. Mengen- und Kostenannahmen'!$B:$B,0)))),
IF(AND(RIGHT($A47,1)*1=4,K$1=INDEX('4. Mengen- und Kostenannahmen'!$H:$H,MATCH($B47,'4. Mengen- und Kostenannahmen'!$B:$B,0))),$E47,
IF(AND(RIGHT($A47,1)*1=5,K$1&lt;&gt;2026),$E47,""))))))))</f>
        <v/>
      </c>
      <c r="L47" s="233" t="str">
        <f t="array" ref="L47">IF(RIGHT($A47,1)*1=0,"",
IF(AND(RIGHT($A47,1)*1=1,OR(L$1=2026,L$1=2027)),$E47/2,
IF(AND(RIGHT($A47,1)*1=2,OR(L$1=2028,L$1=2029,L$1=2030)),$E47*1/20,IF(AND(RIGHT($A47,1)*1=2,OR(L$1=2031,L$1=2032,L$1=2033,L$1=2034,L$1=2035,L$1=2036,L$1=2037)),$E47*1/10,IF(AND(RIGHT($A47,1)*1=2,OR(L$1=2038,L$1=2039,L$1=2040)),$E47*1/20,
IF(AND(RIGHT($A47,1)*1=3,L$1&gt;=INDEX('4. Mengen- und Kostenannahmen'!$L:$L,MATCH($B47,'4. Mengen- und Kostenannahmen'!$B:$B,0)),L$1&lt;=INDEX('4. Mengen- und Kostenannahmen'!$M:$M,MATCH($B47,'4. Mengen- und Kostenannahmen'!$B:$B,0))),$E47*(1/(1+INDEX('4. Mengen- und Kostenannahmen'!$M:$M,MATCH($B47,'4. Mengen- und Kostenannahmen'!$B:$B,0))-INDEX('4. Mengen- und Kostenannahmen'!$L:$L,MATCH($B47,'4. Mengen- und Kostenannahmen'!$B:$B,0)))),
IF(AND(RIGHT($A47,1)*1=4,L$1=INDEX('4. Mengen- und Kostenannahmen'!$H:$H,MATCH($B47,'4. Mengen- und Kostenannahmen'!$B:$B,0))),$E47,
IF(AND(RIGHT($A47,1)*1=5,L$1&lt;&gt;2026),$E47,""))))))))</f>
        <v/>
      </c>
      <c r="M47" s="233" t="str">
        <f t="array" ref="M47">IF(RIGHT($A47,1)*1=0,"",
IF(AND(RIGHT($A47,1)*1=1,OR(M$1=2026,M$1=2027)),$E47/2,
IF(AND(RIGHT($A47,1)*1=2,OR(M$1=2028,M$1=2029,M$1=2030)),$E47*1/20,IF(AND(RIGHT($A47,1)*1=2,OR(M$1=2031,M$1=2032,M$1=2033,M$1=2034,M$1=2035,M$1=2036,M$1=2037)),$E47*1/10,IF(AND(RIGHT($A47,1)*1=2,OR(M$1=2038,M$1=2039,M$1=2040)),$E47*1/20,
IF(AND(RIGHT($A47,1)*1=3,M$1&gt;=INDEX('4. Mengen- und Kostenannahmen'!$L:$L,MATCH($B47,'4. Mengen- und Kostenannahmen'!$B:$B,0)),M$1&lt;=INDEX('4. Mengen- und Kostenannahmen'!$M:$M,MATCH($B47,'4. Mengen- und Kostenannahmen'!$B:$B,0))),$E47*(1/(1+INDEX('4. Mengen- und Kostenannahmen'!$M:$M,MATCH($B47,'4. Mengen- und Kostenannahmen'!$B:$B,0))-INDEX('4. Mengen- und Kostenannahmen'!$L:$L,MATCH($B47,'4. Mengen- und Kostenannahmen'!$B:$B,0)))),
IF(AND(RIGHT($A47,1)*1=4,M$1=INDEX('4. Mengen- und Kostenannahmen'!$H:$H,MATCH($B47,'4. Mengen- und Kostenannahmen'!$B:$B,0))),$E47,
IF(AND(RIGHT($A47,1)*1=5,M$1&lt;&gt;2026),$E47,""))))))))</f>
        <v/>
      </c>
      <c r="N47" s="233" t="str">
        <f t="array" ref="N47">IF(RIGHT($A47,1)*1=0,"",
IF(AND(RIGHT($A47,1)*1=1,OR(N$1=2026,N$1=2027)),$E47/2,
IF(AND(RIGHT($A47,1)*1=2,OR(N$1=2028,N$1=2029,N$1=2030)),$E47*1/20,IF(AND(RIGHT($A47,1)*1=2,OR(N$1=2031,N$1=2032,N$1=2033,N$1=2034,N$1=2035,N$1=2036,N$1=2037)),$E47*1/10,IF(AND(RIGHT($A47,1)*1=2,OR(N$1=2038,N$1=2039,N$1=2040)),$E47*1/20,
IF(AND(RIGHT($A47,1)*1=3,N$1&gt;=INDEX('4. Mengen- und Kostenannahmen'!$L:$L,MATCH($B47,'4. Mengen- und Kostenannahmen'!$B:$B,0)),N$1&lt;=INDEX('4. Mengen- und Kostenannahmen'!$M:$M,MATCH($B47,'4. Mengen- und Kostenannahmen'!$B:$B,0))),$E47*(1/(1+INDEX('4. Mengen- und Kostenannahmen'!$M:$M,MATCH($B47,'4. Mengen- und Kostenannahmen'!$B:$B,0))-INDEX('4. Mengen- und Kostenannahmen'!$L:$L,MATCH($B47,'4. Mengen- und Kostenannahmen'!$B:$B,0)))),
IF(AND(RIGHT($A47,1)*1=4,N$1=INDEX('4. Mengen- und Kostenannahmen'!$H:$H,MATCH($B47,'4. Mengen- und Kostenannahmen'!$B:$B,0))),$E47,
IF(AND(RIGHT($A47,1)*1=5,N$1&lt;&gt;2026),$E47,""))))))))</f>
        <v/>
      </c>
      <c r="O47" s="233" t="str">
        <f t="array" ref="O47">IF(RIGHT($A47,1)*1=0,"",
IF(AND(RIGHT($A47,1)*1=1,OR(O$1=2026,O$1=2027)),$E47/2,
IF(AND(RIGHT($A47,1)*1=2,OR(O$1=2028,O$1=2029,O$1=2030)),$E47*1/20,IF(AND(RIGHT($A47,1)*1=2,OR(O$1=2031,O$1=2032,O$1=2033,O$1=2034,O$1=2035,O$1=2036,O$1=2037)),$E47*1/10,IF(AND(RIGHT($A47,1)*1=2,OR(O$1=2038,O$1=2039,O$1=2040)),$E47*1/20,
IF(AND(RIGHT($A47,1)*1=3,O$1&gt;=INDEX('4. Mengen- und Kostenannahmen'!$L:$L,MATCH($B47,'4. Mengen- und Kostenannahmen'!$B:$B,0)),O$1&lt;=INDEX('4. Mengen- und Kostenannahmen'!$M:$M,MATCH($B47,'4. Mengen- und Kostenannahmen'!$B:$B,0))),$E47*(1/(1+INDEX('4. Mengen- und Kostenannahmen'!$M:$M,MATCH($B47,'4. Mengen- und Kostenannahmen'!$B:$B,0))-INDEX('4. Mengen- und Kostenannahmen'!$L:$L,MATCH($B47,'4. Mengen- und Kostenannahmen'!$B:$B,0)))),
IF(AND(RIGHT($A47,1)*1=4,O$1=INDEX('4. Mengen- und Kostenannahmen'!$H:$H,MATCH($B47,'4. Mengen- und Kostenannahmen'!$B:$B,0))),$E47,
IF(AND(RIGHT($A47,1)*1=5,O$1&lt;&gt;2026),$E47,""))))))))</f>
        <v/>
      </c>
      <c r="P47" s="233" t="str">
        <f t="array" ref="P47">IF(RIGHT($A47,1)*1=0,"",
IF(AND(RIGHT($A47,1)*1=1,OR(P$1=2026,P$1=2027)),$E47/2,
IF(AND(RIGHT($A47,1)*1=2,OR(P$1=2028,P$1=2029,P$1=2030)),$E47*1/20,IF(AND(RIGHT($A47,1)*1=2,OR(P$1=2031,P$1=2032,P$1=2033,P$1=2034,P$1=2035,P$1=2036,P$1=2037)),$E47*1/10,IF(AND(RIGHT($A47,1)*1=2,OR(P$1=2038,P$1=2039,P$1=2040)),$E47*1/20,
IF(AND(RIGHT($A47,1)*1=3,P$1&gt;=INDEX('4. Mengen- und Kostenannahmen'!$L:$L,MATCH($B47,'4. Mengen- und Kostenannahmen'!$B:$B,0)),P$1&lt;=INDEX('4. Mengen- und Kostenannahmen'!$M:$M,MATCH($B47,'4. Mengen- und Kostenannahmen'!$B:$B,0))),$E47*(1/(1+INDEX('4. Mengen- und Kostenannahmen'!$M:$M,MATCH($B47,'4. Mengen- und Kostenannahmen'!$B:$B,0))-INDEX('4. Mengen- und Kostenannahmen'!$L:$L,MATCH($B47,'4. Mengen- und Kostenannahmen'!$B:$B,0)))),
IF(AND(RIGHT($A47,1)*1=4,P$1=INDEX('4. Mengen- und Kostenannahmen'!$H:$H,MATCH($B47,'4. Mengen- und Kostenannahmen'!$B:$B,0))),$E47,
IF(AND(RIGHT($A47,1)*1=5,P$1&lt;&gt;2026),$E47,""))))))))</f>
        <v/>
      </c>
      <c r="Q47" s="233" t="str">
        <f t="array" ref="Q47">IF(RIGHT($A47,1)*1=0,"",
IF(AND(RIGHT($A47,1)*1=1,OR(Q$1=2026,Q$1=2027)),$E47/2,
IF(AND(RIGHT($A47,1)*1=2,OR(Q$1=2028,Q$1=2029,Q$1=2030)),$E47*1/20,IF(AND(RIGHT($A47,1)*1=2,OR(Q$1=2031,Q$1=2032,Q$1=2033,Q$1=2034,Q$1=2035,Q$1=2036,Q$1=2037)),$E47*1/10,IF(AND(RIGHT($A47,1)*1=2,OR(Q$1=2038,Q$1=2039,Q$1=2040)),$E47*1/20,
IF(AND(RIGHT($A47,1)*1=3,Q$1&gt;=INDEX('4. Mengen- und Kostenannahmen'!$L:$L,MATCH($B47,'4. Mengen- und Kostenannahmen'!$B:$B,0)),Q$1&lt;=INDEX('4. Mengen- und Kostenannahmen'!$M:$M,MATCH($B47,'4. Mengen- und Kostenannahmen'!$B:$B,0))),$E47*(1/(1+INDEX('4. Mengen- und Kostenannahmen'!$M:$M,MATCH($B47,'4. Mengen- und Kostenannahmen'!$B:$B,0))-INDEX('4. Mengen- und Kostenannahmen'!$L:$L,MATCH($B47,'4. Mengen- und Kostenannahmen'!$B:$B,0)))),
IF(AND(RIGHT($A47,1)*1=4,Q$1=INDEX('4. Mengen- und Kostenannahmen'!$H:$H,MATCH($B47,'4. Mengen- und Kostenannahmen'!$B:$B,0))),$E47,
IF(AND(RIGHT($A47,1)*1=5,Q$1&lt;&gt;2026),$E47,""))))))))</f>
        <v/>
      </c>
      <c r="R47" s="233" t="str">
        <f t="array" ref="R47">IF(RIGHT($A47,1)*1=0,"",
IF(AND(RIGHT($A47,1)*1=1,OR(R$1=2026,R$1=2027)),$E47/2,
IF(AND(RIGHT($A47,1)*1=2,OR(R$1=2028,R$1=2029,R$1=2030)),$E47*1/20,IF(AND(RIGHT($A47,1)*1=2,OR(R$1=2031,R$1=2032,R$1=2033,R$1=2034,R$1=2035,R$1=2036,R$1=2037)),$E47*1/10,IF(AND(RIGHT($A47,1)*1=2,OR(R$1=2038,R$1=2039,R$1=2040)),$E47*1/20,
IF(AND(RIGHT($A47,1)*1=3,R$1&gt;=INDEX('4. Mengen- und Kostenannahmen'!$L:$L,MATCH($B47,'4. Mengen- und Kostenannahmen'!$B:$B,0)),R$1&lt;=INDEX('4. Mengen- und Kostenannahmen'!$M:$M,MATCH($B47,'4. Mengen- und Kostenannahmen'!$B:$B,0))),$E47*(1/(1+INDEX('4. Mengen- und Kostenannahmen'!$M:$M,MATCH($B47,'4. Mengen- und Kostenannahmen'!$B:$B,0))-INDEX('4. Mengen- und Kostenannahmen'!$L:$L,MATCH($B47,'4. Mengen- und Kostenannahmen'!$B:$B,0)))),
IF(AND(RIGHT($A47,1)*1=4,R$1=INDEX('4. Mengen- und Kostenannahmen'!$H:$H,MATCH($B47,'4. Mengen- und Kostenannahmen'!$B:$B,0))),$E47,
IF(AND(RIGHT($A47,1)*1=5,R$1&lt;&gt;2026),$E47,""))))))))</f>
        <v/>
      </c>
      <c r="S47" s="233" t="str">
        <f t="array" ref="S47">IF(RIGHT($A47,1)*1=0,"",
IF(AND(RIGHT($A47,1)*1=1,OR(S$1=2026,S$1=2027)),$E47/2,
IF(AND(RIGHT($A47,1)*1=2,OR(S$1=2028,S$1=2029,S$1=2030)),$E47*1/20,IF(AND(RIGHT($A47,1)*1=2,OR(S$1=2031,S$1=2032,S$1=2033,S$1=2034,S$1=2035,S$1=2036,S$1=2037)),$E47*1/10,IF(AND(RIGHT($A47,1)*1=2,OR(S$1=2038,S$1=2039,S$1=2040)),$E47*1/20,
IF(AND(RIGHT($A47,1)*1=3,S$1&gt;=INDEX('4. Mengen- und Kostenannahmen'!$L:$L,MATCH($B47,'4. Mengen- und Kostenannahmen'!$B:$B,0)),S$1&lt;=INDEX('4. Mengen- und Kostenannahmen'!$M:$M,MATCH($B47,'4. Mengen- und Kostenannahmen'!$B:$B,0))),$E47*(1/(1+INDEX('4. Mengen- und Kostenannahmen'!$M:$M,MATCH($B47,'4. Mengen- und Kostenannahmen'!$B:$B,0))-INDEX('4. Mengen- und Kostenannahmen'!$L:$L,MATCH($B47,'4. Mengen- und Kostenannahmen'!$B:$B,0)))),
IF(AND(RIGHT($A47,1)*1=4,S$1=INDEX('4. Mengen- und Kostenannahmen'!$H:$H,MATCH($B47,'4. Mengen- und Kostenannahmen'!$B:$B,0))),$E47,
IF(AND(RIGHT($A47,1)*1=5,S$1&lt;&gt;2026),$E47,""))))))))</f>
        <v/>
      </c>
      <c r="T47" s="233" t="str">
        <f t="array" ref="T47">IF(RIGHT($A47,1)*1=0,"",
IF(AND(RIGHT($A47,1)*1=1,OR(T$1=2026,T$1=2027)),$E47/2,
IF(AND(RIGHT($A47,1)*1=2,OR(T$1=2028,T$1=2029,T$1=2030)),$E47*1/20,IF(AND(RIGHT($A47,1)*1=2,OR(T$1=2031,T$1=2032,T$1=2033,T$1=2034,T$1=2035,T$1=2036,T$1=2037)),$E47*1/10,IF(AND(RIGHT($A47,1)*1=2,OR(T$1=2038,T$1=2039,T$1=2040)),$E47*1/20,
IF(AND(RIGHT($A47,1)*1=3,T$1&gt;=INDEX('4. Mengen- und Kostenannahmen'!$L:$L,MATCH($B47,'4. Mengen- und Kostenannahmen'!$B:$B,0)),T$1&lt;=INDEX('4. Mengen- und Kostenannahmen'!$M:$M,MATCH($B47,'4. Mengen- und Kostenannahmen'!$B:$B,0))),$E47*(1/(1+INDEX('4. Mengen- und Kostenannahmen'!$M:$M,MATCH($B47,'4. Mengen- und Kostenannahmen'!$B:$B,0))-INDEX('4. Mengen- und Kostenannahmen'!$L:$L,MATCH($B47,'4. Mengen- und Kostenannahmen'!$B:$B,0)))),
IF(AND(RIGHT($A47,1)*1=4,T$1=INDEX('4. Mengen- und Kostenannahmen'!$H:$H,MATCH($B47,'4. Mengen- und Kostenannahmen'!$B:$B,0))),$E47,
IF(AND(RIGHT($A47,1)*1=5,T$1&lt;&gt;2026),$E47,""))))))))</f>
        <v/>
      </c>
    </row>
    <row r="48" ht="12.75" customHeight="1">
      <c r="A48" s="230" t="str">
        <f t="array" ref="A48">INDEX('4. Mengen- und Kostenannahmen'!$A:$A,MATCH(B48,'4. Mengen- und Kostenannahmen'!B:B,0))</f>
        <v>47.3</v>
      </c>
      <c r="B48" s="231">
        <f>'4. Mengen- und Kostenannahmen'!B49</f>
        <v>47</v>
      </c>
      <c r="C48" s="231" t="str">
        <f t="array" ref="C48">IF(RIGHT($A48,1)*1&lt;&gt;0,INDEX('4. Mengen- und Kostenannahmen'!D:D,MATCH($B48,'4. Mengen- und Kostenannahmen'!$B:$B,0)),"")</f>
        <v>Fachgesetze, Standards und Richtlinien anpassen</v>
      </c>
      <c r="D48" s="231" t="str">
        <f t="array" ref="D48">IF(RIGHT($A48,1)*1&lt;&gt;0,INDEX('4. Mengen- und Kostenannahmen'!E:E,MATCH($B48,'4. Mengen- und Kostenannahmen'!$B:$B,0)),"")</f>
        <v>Landschaftspläne</v>
      </c>
      <c r="E48" s="232">
        <f t="array" ref="E48">IF(C48&lt;&gt;"",INDEX('4. Mengen- und Kostenannahmen'!X:X,MATCH($B48,'4. Mengen- und Kostenannahmen'!B:B,0))*INDEX('4. Mengen- und Kostenannahmen'!AC:AC,MATCH($B48,'4. Mengen- und Kostenannahmen'!B:B,0)),"")</f>
        <v>110000000</v>
      </c>
      <c r="F48" s="233">
        <f t="array" ref="F48">IF(RIGHT($A48,1)*1=0,"",
IF(AND(RIGHT($A48,1)*1=1,OR(F$1=2026,F$1=2027)),$E48/2,
IF(AND(RIGHT($A48,1)*1=2,OR(F$1=2028,F$1=2029,F$1=2030)),$E48*1/20,IF(AND(RIGHT($A48,1)*1=2,OR(F$1=2031,F$1=2032,F$1=2033,F$1=2034,F$1=2035,F$1=2036,F$1=2037)),$E48*1/10,IF(AND(RIGHT($A48,1)*1=2,OR(F$1=2038,F$1=2039,F$1=2040)),$E48*1/20,
IF(AND(RIGHT($A48,1)*1=3,F$1&gt;=INDEX('4. Mengen- und Kostenannahmen'!$L:$L,MATCH($B48,'4. Mengen- und Kostenannahmen'!$B:$B,0)),F$1&lt;=INDEX('4. Mengen- und Kostenannahmen'!$M:$M,MATCH($B48,'4. Mengen- und Kostenannahmen'!$B:$B,0))),$E48*(1/(1+INDEX('4. Mengen- und Kostenannahmen'!$M:$M,MATCH($B48,'4. Mengen- und Kostenannahmen'!$B:$B,0))-INDEX('4. Mengen- und Kostenannahmen'!$L:$L,MATCH($B48,'4. Mengen- und Kostenannahmen'!$B:$B,0)))),
IF(AND(RIGHT($A48,1)*1=4,F$1=INDEX('4. Mengen- und Kostenannahmen'!$H:$H,MATCH($B48,'4. Mengen- und Kostenannahmen'!$B:$B,0))),$E48,
IF(AND(RIGHT($A48,1)*1=5,F$1&lt;&gt;2026),$E48,""))))))))</f>
        <v>22000000</v>
      </c>
      <c r="G48" s="233">
        <f t="array" ref="G48">IF(RIGHT($A48,1)*1=0,"",
IF(AND(RIGHT($A48,1)*1=1,OR(G$1=2026,G$1=2027)),$E48/2,
IF(AND(RIGHT($A48,1)*1=2,OR(G$1=2028,G$1=2029,G$1=2030)),$E48*1/20,IF(AND(RIGHT($A48,1)*1=2,OR(G$1=2031,G$1=2032,G$1=2033,G$1=2034,G$1=2035,G$1=2036,G$1=2037)),$E48*1/10,IF(AND(RIGHT($A48,1)*1=2,OR(G$1=2038,G$1=2039,G$1=2040)),$E48*1/20,
IF(AND(RIGHT($A48,1)*1=3,G$1&gt;=INDEX('4. Mengen- und Kostenannahmen'!$L:$L,MATCH($B48,'4. Mengen- und Kostenannahmen'!$B:$B,0)),G$1&lt;=INDEX('4. Mengen- und Kostenannahmen'!$M:$M,MATCH($B48,'4. Mengen- und Kostenannahmen'!$B:$B,0))),$E48*(1/(1+INDEX('4. Mengen- und Kostenannahmen'!$M:$M,MATCH($B48,'4. Mengen- und Kostenannahmen'!$B:$B,0))-INDEX('4. Mengen- und Kostenannahmen'!$L:$L,MATCH($B48,'4. Mengen- und Kostenannahmen'!$B:$B,0)))),
IF(AND(RIGHT($A48,1)*1=4,G$1=INDEX('4. Mengen- und Kostenannahmen'!$H:$H,MATCH($B48,'4. Mengen- und Kostenannahmen'!$B:$B,0))),$E48,
IF(AND(RIGHT($A48,1)*1=5,G$1&lt;&gt;2026),$E48,""))))))))</f>
        <v>22000000</v>
      </c>
      <c r="H48" s="233">
        <f t="array" ref="H48">IF(RIGHT($A48,1)*1=0,"",
IF(AND(RIGHT($A48,1)*1=1,OR(H$1=2026,H$1=2027)),$E48/2,
IF(AND(RIGHT($A48,1)*1=2,OR(H$1=2028,H$1=2029,H$1=2030)),$E48*1/20,IF(AND(RIGHT($A48,1)*1=2,OR(H$1=2031,H$1=2032,H$1=2033,H$1=2034,H$1=2035,H$1=2036,H$1=2037)),$E48*1/10,IF(AND(RIGHT($A48,1)*1=2,OR(H$1=2038,H$1=2039,H$1=2040)),$E48*1/20,
IF(AND(RIGHT($A48,1)*1=3,H$1&gt;=INDEX('4. Mengen- und Kostenannahmen'!$L:$L,MATCH($B48,'4. Mengen- und Kostenannahmen'!$B:$B,0)),H$1&lt;=INDEX('4. Mengen- und Kostenannahmen'!$M:$M,MATCH($B48,'4. Mengen- und Kostenannahmen'!$B:$B,0))),$E48*(1/(1+INDEX('4. Mengen- und Kostenannahmen'!$M:$M,MATCH($B48,'4. Mengen- und Kostenannahmen'!$B:$B,0))-INDEX('4. Mengen- und Kostenannahmen'!$L:$L,MATCH($B48,'4. Mengen- und Kostenannahmen'!$B:$B,0)))),
IF(AND(RIGHT($A48,1)*1=4,H$1=INDEX('4. Mengen- und Kostenannahmen'!$H:$H,MATCH($B48,'4. Mengen- und Kostenannahmen'!$B:$B,0))),$E48,
IF(AND(RIGHT($A48,1)*1=5,H$1&lt;&gt;2026),$E48,""))))))))</f>
        <v>22000000</v>
      </c>
      <c r="I48" s="233">
        <f t="array" ref="I48">IF(RIGHT($A48,1)*1=0,"",
IF(AND(RIGHT($A48,1)*1=1,OR(I$1=2026,I$1=2027)),$E48/2,
IF(AND(RIGHT($A48,1)*1=2,OR(I$1=2028,I$1=2029,I$1=2030)),$E48*1/20,IF(AND(RIGHT($A48,1)*1=2,OR(I$1=2031,I$1=2032,I$1=2033,I$1=2034,I$1=2035,I$1=2036,I$1=2037)),$E48*1/10,IF(AND(RIGHT($A48,1)*1=2,OR(I$1=2038,I$1=2039,I$1=2040)),$E48*1/20,
IF(AND(RIGHT($A48,1)*1=3,I$1&gt;=INDEX('4. Mengen- und Kostenannahmen'!$L:$L,MATCH($B48,'4. Mengen- und Kostenannahmen'!$B:$B,0)),I$1&lt;=INDEX('4. Mengen- und Kostenannahmen'!$M:$M,MATCH($B48,'4. Mengen- und Kostenannahmen'!$B:$B,0))),$E48*(1/(1+INDEX('4. Mengen- und Kostenannahmen'!$M:$M,MATCH($B48,'4. Mengen- und Kostenannahmen'!$B:$B,0))-INDEX('4. Mengen- und Kostenannahmen'!$L:$L,MATCH($B48,'4. Mengen- und Kostenannahmen'!$B:$B,0)))),
IF(AND(RIGHT($A48,1)*1=4,I$1=INDEX('4. Mengen- und Kostenannahmen'!$H:$H,MATCH($B48,'4. Mengen- und Kostenannahmen'!$B:$B,0))),$E48,
IF(AND(RIGHT($A48,1)*1=5,I$1&lt;&gt;2026),$E48,""))))))))</f>
        <v>22000000</v>
      </c>
      <c r="J48" s="233">
        <f t="array" ref="J48">IF(RIGHT($A48,1)*1=0,"",
IF(AND(RIGHT($A48,1)*1=1,OR(J$1=2026,J$1=2027)),$E48/2,
IF(AND(RIGHT($A48,1)*1=2,OR(J$1=2028,J$1=2029,J$1=2030)),$E48*1/20,IF(AND(RIGHT($A48,1)*1=2,OR(J$1=2031,J$1=2032,J$1=2033,J$1=2034,J$1=2035,J$1=2036,J$1=2037)),$E48*1/10,IF(AND(RIGHT($A48,1)*1=2,OR(J$1=2038,J$1=2039,J$1=2040)),$E48*1/20,
IF(AND(RIGHT($A48,1)*1=3,J$1&gt;=INDEX('4. Mengen- und Kostenannahmen'!$L:$L,MATCH($B48,'4. Mengen- und Kostenannahmen'!$B:$B,0)),J$1&lt;=INDEX('4. Mengen- und Kostenannahmen'!$M:$M,MATCH($B48,'4. Mengen- und Kostenannahmen'!$B:$B,0))),$E48*(1/(1+INDEX('4. Mengen- und Kostenannahmen'!$M:$M,MATCH($B48,'4. Mengen- und Kostenannahmen'!$B:$B,0))-INDEX('4. Mengen- und Kostenannahmen'!$L:$L,MATCH($B48,'4. Mengen- und Kostenannahmen'!$B:$B,0)))),
IF(AND(RIGHT($A48,1)*1=4,J$1=INDEX('4. Mengen- und Kostenannahmen'!$H:$H,MATCH($B48,'4. Mengen- und Kostenannahmen'!$B:$B,0))),$E48,
IF(AND(RIGHT($A48,1)*1=5,J$1&lt;&gt;2026),$E48,""))))))))</f>
        <v>22000000</v>
      </c>
      <c r="K48" s="233" t="str">
        <f t="array" ref="K48">IF(RIGHT($A48,1)*1=0,"",
IF(AND(RIGHT($A48,1)*1=1,OR(K$1=2026,K$1=2027)),$E48/2,
IF(AND(RIGHT($A48,1)*1=2,OR(K$1=2028,K$1=2029,K$1=2030)),$E48*1/20,IF(AND(RIGHT($A48,1)*1=2,OR(K$1=2031,K$1=2032,K$1=2033,K$1=2034,K$1=2035,K$1=2036,K$1=2037)),$E48*1/10,IF(AND(RIGHT($A48,1)*1=2,OR(K$1=2038,K$1=2039,K$1=2040)),$E48*1/20,
IF(AND(RIGHT($A48,1)*1=3,K$1&gt;=INDEX('4. Mengen- und Kostenannahmen'!$L:$L,MATCH($B48,'4. Mengen- und Kostenannahmen'!$B:$B,0)),K$1&lt;=INDEX('4. Mengen- und Kostenannahmen'!$M:$M,MATCH($B48,'4. Mengen- und Kostenannahmen'!$B:$B,0))),$E48*(1/(1+INDEX('4. Mengen- und Kostenannahmen'!$M:$M,MATCH($B48,'4. Mengen- und Kostenannahmen'!$B:$B,0))-INDEX('4. Mengen- und Kostenannahmen'!$L:$L,MATCH($B48,'4. Mengen- und Kostenannahmen'!$B:$B,0)))),
IF(AND(RIGHT($A48,1)*1=4,K$1=INDEX('4. Mengen- und Kostenannahmen'!$H:$H,MATCH($B48,'4. Mengen- und Kostenannahmen'!$B:$B,0))),$E48,
IF(AND(RIGHT($A48,1)*1=5,K$1&lt;&gt;2026),$E48,""))))))))</f>
        <v/>
      </c>
      <c r="L48" s="233" t="str">
        <f t="array" ref="L48">IF(RIGHT($A48,1)*1=0,"",
IF(AND(RIGHT($A48,1)*1=1,OR(L$1=2026,L$1=2027)),$E48/2,
IF(AND(RIGHT($A48,1)*1=2,OR(L$1=2028,L$1=2029,L$1=2030)),$E48*1/20,IF(AND(RIGHT($A48,1)*1=2,OR(L$1=2031,L$1=2032,L$1=2033,L$1=2034,L$1=2035,L$1=2036,L$1=2037)),$E48*1/10,IF(AND(RIGHT($A48,1)*1=2,OR(L$1=2038,L$1=2039,L$1=2040)),$E48*1/20,
IF(AND(RIGHT($A48,1)*1=3,L$1&gt;=INDEX('4. Mengen- und Kostenannahmen'!$L:$L,MATCH($B48,'4. Mengen- und Kostenannahmen'!$B:$B,0)),L$1&lt;=INDEX('4. Mengen- und Kostenannahmen'!$M:$M,MATCH($B48,'4. Mengen- und Kostenannahmen'!$B:$B,0))),$E48*(1/(1+INDEX('4. Mengen- und Kostenannahmen'!$M:$M,MATCH($B48,'4. Mengen- und Kostenannahmen'!$B:$B,0))-INDEX('4. Mengen- und Kostenannahmen'!$L:$L,MATCH($B48,'4. Mengen- und Kostenannahmen'!$B:$B,0)))),
IF(AND(RIGHT($A48,1)*1=4,L$1=INDEX('4. Mengen- und Kostenannahmen'!$H:$H,MATCH($B48,'4. Mengen- und Kostenannahmen'!$B:$B,0))),$E48,
IF(AND(RIGHT($A48,1)*1=5,L$1&lt;&gt;2026),$E48,""))))))))</f>
        <v/>
      </c>
      <c r="M48" s="233" t="str">
        <f t="array" ref="M48">IF(RIGHT($A48,1)*1=0,"",
IF(AND(RIGHT($A48,1)*1=1,OR(M$1=2026,M$1=2027)),$E48/2,
IF(AND(RIGHT($A48,1)*1=2,OR(M$1=2028,M$1=2029,M$1=2030)),$E48*1/20,IF(AND(RIGHT($A48,1)*1=2,OR(M$1=2031,M$1=2032,M$1=2033,M$1=2034,M$1=2035,M$1=2036,M$1=2037)),$E48*1/10,IF(AND(RIGHT($A48,1)*1=2,OR(M$1=2038,M$1=2039,M$1=2040)),$E48*1/20,
IF(AND(RIGHT($A48,1)*1=3,M$1&gt;=INDEX('4. Mengen- und Kostenannahmen'!$L:$L,MATCH($B48,'4. Mengen- und Kostenannahmen'!$B:$B,0)),M$1&lt;=INDEX('4. Mengen- und Kostenannahmen'!$M:$M,MATCH($B48,'4. Mengen- und Kostenannahmen'!$B:$B,0))),$E48*(1/(1+INDEX('4. Mengen- und Kostenannahmen'!$M:$M,MATCH($B48,'4. Mengen- und Kostenannahmen'!$B:$B,0))-INDEX('4. Mengen- und Kostenannahmen'!$L:$L,MATCH($B48,'4. Mengen- und Kostenannahmen'!$B:$B,0)))),
IF(AND(RIGHT($A48,1)*1=4,M$1=INDEX('4. Mengen- und Kostenannahmen'!$H:$H,MATCH($B48,'4. Mengen- und Kostenannahmen'!$B:$B,0))),$E48,
IF(AND(RIGHT($A48,1)*1=5,M$1&lt;&gt;2026),$E48,""))))))))</f>
        <v/>
      </c>
      <c r="N48" s="233" t="str">
        <f t="array" ref="N48">IF(RIGHT($A48,1)*1=0,"",
IF(AND(RIGHT($A48,1)*1=1,OR(N$1=2026,N$1=2027)),$E48/2,
IF(AND(RIGHT($A48,1)*1=2,OR(N$1=2028,N$1=2029,N$1=2030)),$E48*1/20,IF(AND(RIGHT($A48,1)*1=2,OR(N$1=2031,N$1=2032,N$1=2033,N$1=2034,N$1=2035,N$1=2036,N$1=2037)),$E48*1/10,IF(AND(RIGHT($A48,1)*1=2,OR(N$1=2038,N$1=2039,N$1=2040)),$E48*1/20,
IF(AND(RIGHT($A48,1)*1=3,N$1&gt;=INDEX('4. Mengen- und Kostenannahmen'!$L:$L,MATCH($B48,'4. Mengen- und Kostenannahmen'!$B:$B,0)),N$1&lt;=INDEX('4. Mengen- und Kostenannahmen'!$M:$M,MATCH($B48,'4. Mengen- und Kostenannahmen'!$B:$B,0))),$E48*(1/(1+INDEX('4. Mengen- und Kostenannahmen'!$M:$M,MATCH($B48,'4. Mengen- und Kostenannahmen'!$B:$B,0))-INDEX('4. Mengen- und Kostenannahmen'!$L:$L,MATCH($B48,'4. Mengen- und Kostenannahmen'!$B:$B,0)))),
IF(AND(RIGHT($A48,1)*1=4,N$1=INDEX('4. Mengen- und Kostenannahmen'!$H:$H,MATCH($B48,'4. Mengen- und Kostenannahmen'!$B:$B,0))),$E48,
IF(AND(RIGHT($A48,1)*1=5,N$1&lt;&gt;2026),$E48,""))))))))</f>
        <v/>
      </c>
      <c r="O48" s="233" t="str">
        <f t="array" ref="O48">IF(RIGHT($A48,1)*1=0,"",
IF(AND(RIGHT($A48,1)*1=1,OR(O$1=2026,O$1=2027)),$E48/2,
IF(AND(RIGHT($A48,1)*1=2,OR(O$1=2028,O$1=2029,O$1=2030)),$E48*1/20,IF(AND(RIGHT($A48,1)*1=2,OR(O$1=2031,O$1=2032,O$1=2033,O$1=2034,O$1=2035,O$1=2036,O$1=2037)),$E48*1/10,IF(AND(RIGHT($A48,1)*1=2,OR(O$1=2038,O$1=2039,O$1=2040)),$E48*1/20,
IF(AND(RIGHT($A48,1)*1=3,O$1&gt;=INDEX('4. Mengen- und Kostenannahmen'!$L:$L,MATCH($B48,'4. Mengen- und Kostenannahmen'!$B:$B,0)),O$1&lt;=INDEX('4. Mengen- und Kostenannahmen'!$M:$M,MATCH($B48,'4. Mengen- und Kostenannahmen'!$B:$B,0))),$E48*(1/(1+INDEX('4. Mengen- und Kostenannahmen'!$M:$M,MATCH($B48,'4. Mengen- und Kostenannahmen'!$B:$B,0))-INDEX('4. Mengen- und Kostenannahmen'!$L:$L,MATCH($B48,'4. Mengen- und Kostenannahmen'!$B:$B,0)))),
IF(AND(RIGHT($A48,1)*1=4,O$1=INDEX('4. Mengen- und Kostenannahmen'!$H:$H,MATCH($B48,'4. Mengen- und Kostenannahmen'!$B:$B,0))),$E48,
IF(AND(RIGHT($A48,1)*1=5,O$1&lt;&gt;2026),$E48,""))))))))</f>
        <v/>
      </c>
      <c r="P48" s="233" t="str">
        <f t="array" ref="P48">IF(RIGHT($A48,1)*1=0,"",
IF(AND(RIGHT($A48,1)*1=1,OR(P$1=2026,P$1=2027)),$E48/2,
IF(AND(RIGHT($A48,1)*1=2,OR(P$1=2028,P$1=2029,P$1=2030)),$E48*1/20,IF(AND(RIGHT($A48,1)*1=2,OR(P$1=2031,P$1=2032,P$1=2033,P$1=2034,P$1=2035,P$1=2036,P$1=2037)),$E48*1/10,IF(AND(RIGHT($A48,1)*1=2,OR(P$1=2038,P$1=2039,P$1=2040)),$E48*1/20,
IF(AND(RIGHT($A48,1)*1=3,P$1&gt;=INDEX('4. Mengen- und Kostenannahmen'!$L:$L,MATCH($B48,'4. Mengen- und Kostenannahmen'!$B:$B,0)),P$1&lt;=INDEX('4. Mengen- und Kostenannahmen'!$M:$M,MATCH($B48,'4. Mengen- und Kostenannahmen'!$B:$B,0))),$E48*(1/(1+INDEX('4. Mengen- und Kostenannahmen'!$M:$M,MATCH($B48,'4. Mengen- und Kostenannahmen'!$B:$B,0))-INDEX('4. Mengen- und Kostenannahmen'!$L:$L,MATCH($B48,'4. Mengen- und Kostenannahmen'!$B:$B,0)))),
IF(AND(RIGHT($A48,1)*1=4,P$1=INDEX('4. Mengen- und Kostenannahmen'!$H:$H,MATCH($B48,'4. Mengen- und Kostenannahmen'!$B:$B,0))),$E48,
IF(AND(RIGHT($A48,1)*1=5,P$1&lt;&gt;2026),$E48,""))))))))</f>
        <v/>
      </c>
      <c r="Q48" s="233" t="str">
        <f t="array" ref="Q48">IF(RIGHT($A48,1)*1=0,"",
IF(AND(RIGHT($A48,1)*1=1,OR(Q$1=2026,Q$1=2027)),$E48/2,
IF(AND(RIGHT($A48,1)*1=2,OR(Q$1=2028,Q$1=2029,Q$1=2030)),$E48*1/20,IF(AND(RIGHT($A48,1)*1=2,OR(Q$1=2031,Q$1=2032,Q$1=2033,Q$1=2034,Q$1=2035,Q$1=2036,Q$1=2037)),$E48*1/10,IF(AND(RIGHT($A48,1)*1=2,OR(Q$1=2038,Q$1=2039,Q$1=2040)),$E48*1/20,
IF(AND(RIGHT($A48,1)*1=3,Q$1&gt;=INDEX('4. Mengen- und Kostenannahmen'!$L:$L,MATCH($B48,'4. Mengen- und Kostenannahmen'!$B:$B,0)),Q$1&lt;=INDEX('4. Mengen- und Kostenannahmen'!$M:$M,MATCH($B48,'4. Mengen- und Kostenannahmen'!$B:$B,0))),$E48*(1/(1+INDEX('4. Mengen- und Kostenannahmen'!$M:$M,MATCH($B48,'4. Mengen- und Kostenannahmen'!$B:$B,0))-INDEX('4. Mengen- und Kostenannahmen'!$L:$L,MATCH($B48,'4. Mengen- und Kostenannahmen'!$B:$B,0)))),
IF(AND(RIGHT($A48,1)*1=4,Q$1=INDEX('4. Mengen- und Kostenannahmen'!$H:$H,MATCH($B48,'4. Mengen- und Kostenannahmen'!$B:$B,0))),$E48,
IF(AND(RIGHT($A48,1)*1=5,Q$1&lt;&gt;2026),$E48,""))))))))</f>
        <v/>
      </c>
      <c r="R48" s="233" t="str">
        <f t="array" ref="R48">IF(RIGHT($A48,1)*1=0,"",
IF(AND(RIGHT($A48,1)*1=1,OR(R$1=2026,R$1=2027)),$E48/2,
IF(AND(RIGHT($A48,1)*1=2,OR(R$1=2028,R$1=2029,R$1=2030)),$E48*1/20,IF(AND(RIGHT($A48,1)*1=2,OR(R$1=2031,R$1=2032,R$1=2033,R$1=2034,R$1=2035,R$1=2036,R$1=2037)),$E48*1/10,IF(AND(RIGHT($A48,1)*1=2,OR(R$1=2038,R$1=2039,R$1=2040)),$E48*1/20,
IF(AND(RIGHT($A48,1)*1=3,R$1&gt;=INDEX('4. Mengen- und Kostenannahmen'!$L:$L,MATCH($B48,'4. Mengen- und Kostenannahmen'!$B:$B,0)),R$1&lt;=INDEX('4. Mengen- und Kostenannahmen'!$M:$M,MATCH($B48,'4. Mengen- und Kostenannahmen'!$B:$B,0))),$E48*(1/(1+INDEX('4. Mengen- und Kostenannahmen'!$M:$M,MATCH($B48,'4. Mengen- und Kostenannahmen'!$B:$B,0))-INDEX('4. Mengen- und Kostenannahmen'!$L:$L,MATCH($B48,'4. Mengen- und Kostenannahmen'!$B:$B,0)))),
IF(AND(RIGHT($A48,1)*1=4,R$1=INDEX('4. Mengen- und Kostenannahmen'!$H:$H,MATCH($B48,'4. Mengen- und Kostenannahmen'!$B:$B,0))),$E48,
IF(AND(RIGHT($A48,1)*1=5,R$1&lt;&gt;2026),$E48,""))))))))</f>
        <v/>
      </c>
      <c r="S48" s="233" t="str">
        <f t="array" ref="S48">IF(RIGHT($A48,1)*1=0,"",
IF(AND(RIGHT($A48,1)*1=1,OR(S$1=2026,S$1=2027)),$E48/2,
IF(AND(RIGHT($A48,1)*1=2,OR(S$1=2028,S$1=2029,S$1=2030)),$E48*1/20,IF(AND(RIGHT($A48,1)*1=2,OR(S$1=2031,S$1=2032,S$1=2033,S$1=2034,S$1=2035,S$1=2036,S$1=2037)),$E48*1/10,IF(AND(RIGHT($A48,1)*1=2,OR(S$1=2038,S$1=2039,S$1=2040)),$E48*1/20,
IF(AND(RIGHT($A48,1)*1=3,S$1&gt;=INDEX('4. Mengen- und Kostenannahmen'!$L:$L,MATCH($B48,'4. Mengen- und Kostenannahmen'!$B:$B,0)),S$1&lt;=INDEX('4. Mengen- und Kostenannahmen'!$M:$M,MATCH($B48,'4. Mengen- und Kostenannahmen'!$B:$B,0))),$E48*(1/(1+INDEX('4. Mengen- und Kostenannahmen'!$M:$M,MATCH($B48,'4. Mengen- und Kostenannahmen'!$B:$B,0))-INDEX('4. Mengen- und Kostenannahmen'!$L:$L,MATCH($B48,'4. Mengen- und Kostenannahmen'!$B:$B,0)))),
IF(AND(RIGHT($A48,1)*1=4,S$1=INDEX('4. Mengen- und Kostenannahmen'!$H:$H,MATCH($B48,'4. Mengen- und Kostenannahmen'!$B:$B,0))),$E48,
IF(AND(RIGHT($A48,1)*1=5,S$1&lt;&gt;2026),$E48,""))))))))</f>
        <v/>
      </c>
      <c r="T48" s="233" t="str">
        <f t="array" ref="T48">IF(RIGHT($A48,1)*1=0,"",
IF(AND(RIGHT($A48,1)*1=1,OR(T$1=2026,T$1=2027)),$E48/2,
IF(AND(RIGHT($A48,1)*1=2,OR(T$1=2028,T$1=2029,T$1=2030)),$E48*1/20,IF(AND(RIGHT($A48,1)*1=2,OR(T$1=2031,T$1=2032,T$1=2033,T$1=2034,T$1=2035,T$1=2036,T$1=2037)),$E48*1/10,IF(AND(RIGHT($A48,1)*1=2,OR(T$1=2038,T$1=2039,T$1=2040)),$E48*1/20,
IF(AND(RIGHT($A48,1)*1=3,T$1&gt;=INDEX('4. Mengen- und Kostenannahmen'!$L:$L,MATCH($B48,'4. Mengen- und Kostenannahmen'!$B:$B,0)),T$1&lt;=INDEX('4. Mengen- und Kostenannahmen'!$M:$M,MATCH($B48,'4. Mengen- und Kostenannahmen'!$B:$B,0))),$E48*(1/(1+INDEX('4. Mengen- und Kostenannahmen'!$M:$M,MATCH($B48,'4. Mengen- und Kostenannahmen'!$B:$B,0))-INDEX('4. Mengen- und Kostenannahmen'!$L:$L,MATCH($B48,'4. Mengen- und Kostenannahmen'!$B:$B,0)))),
IF(AND(RIGHT($A48,1)*1=4,T$1=INDEX('4. Mengen- und Kostenannahmen'!$H:$H,MATCH($B48,'4. Mengen- und Kostenannahmen'!$B:$B,0))),$E48,
IF(AND(RIGHT($A48,1)*1=5,T$1&lt;&gt;2026),$E48,""))))))))</f>
        <v/>
      </c>
    </row>
    <row r="49" ht="12.75" customHeight="1">
      <c r="A49" s="230" t="str">
        <f t="array" ref="A49">INDEX('4. Mengen- und Kostenannahmen'!$A:$A,MATCH(B49,'4. Mengen- und Kostenannahmen'!B:B,0))</f>
        <v>48.0</v>
      </c>
      <c r="B49" s="234">
        <v>48.0</v>
      </c>
      <c r="C49" s="231" t="str">
        <f t="array" ref="C49">IF(RIGHT($A49,1)*1&lt;&gt;0,INDEX('4. Mengen- und Kostenannahmen'!D:D,MATCH($B49,'4. Mengen- und Kostenannahmen'!$B:$B,0)),"")</f>
        <v/>
      </c>
      <c r="D49" s="231" t="str">
        <f t="array" ref="D49">IF(RIGHT($A49,1)*1&lt;&gt;0,INDEX('4. Mengen- und Kostenannahmen'!E:E,MATCH($B49,'4. Mengen- und Kostenannahmen'!$B:$B,0)),"")</f>
        <v/>
      </c>
      <c r="E49" s="232" t="str">
        <f t="array" ref="E49">IF(C49&lt;&gt;"",INDEX('4. Mengen- und Kostenannahmen'!X:X,MATCH($B49,'4. Mengen- und Kostenannahmen'!B:B,0))*INDEX('4. Mengen- und Kostenannahmen'!AC:AC,MATCH($B49,'4. Mengen- und Kostenannahmen'!B:B,0)),"")</f>
        <v/>
      </c>
      <c r="F49" s="233" t="str">
        <f t="array" ref="F49">IF(RIGHT($A49,1)*1=0,"",
IF(AND(RIGHT($A49,1)*1=1,OR(F$1=2026,F$1=2027)),$E49/2,
IF(AND(RIGHT($A49,1)*1=2,OR(F$1=2028,F$1=2029,F$1=2030)),$E49*1/20,IF(AND(RIGHT($A49,1)*1=2,OR(F$1=2031,F$1=2032,F$1=2033,F$1=2034,F$1=2035,F$1=2036,F$1=2037)),$E49*1/10,IF(AND(RIGHT($A49,1)*1=2,OR(F$1=2038,F$1=2039,F$1=2040)),$E49*1/20,
IF(AND(RIGHT($A49,1)*1=3,F$1&gt;=INDEX('4. Mengen- und Kostenannahmen'!$L:$L,MATCH($B49,'4. Mengen- und Kostenannahmen'!$B:$B,0)),F$1&lt;=INDEX('4. Mengen- und Kostenannahmen'!$M:$M,MATCH($B49,'4. Mengen- und Kostenannahmen'!$B:$B,0))),$E49*(1/(1+INDEX('4. Mengen- und Kostenannahmen'!$M:$M,MATCH($B49,'4. Mengen- und Kostenannahmen'!$B:$B,0))-INDEX('4. Mengen- und Kostenannahmen'!$L:$L,MATCH($B49,'4. Mengen- und Kostenannahmen'!$B:$B,0)))),
IF(AND(RIGHT($A49,1)*1=4,F$1=INDEX('4. Mengen- und Kostenannahmen'!$H:$H,MATCH($B49,'4. Mengen- und Kostenannahmen'!$B:$B,0))),$E49,
IF(AND(RIGHT($A49,1)*1=5,F$1&lt;&gt;2026),$E49,""))))))))</f>
        <v/>
      </c>
      <c r="G49" s="233" t="str">
        <f t="array" ref="G49">IF(RIGHT($A49,1)*1=0,"",
IF(AND(RIGHT($A49,1)*1=1,OR(G$1=2026,G$1=2027)),$E49/2,
IF(AND(RIGHT($A49,1)*1=2,OR(G$1=2028,G$1=2029,G$1=2030)),$E49*1/20,IF(AND(RIGHT($A49,1)*1=2,OR(G$1=2031,G$1=2032,G$1=2033,G$1=2034,G$1=2035,G$1=2036,G$1=2037)),$E49*1/10,IF(AND(RIGHT($A49,1)*1=2,OR(G$1=2038,G$1=2039,G$1=2040)),$E49*1/20,
IF(AND(RIGHT($A49,1)*1=3,G$1&gt;=INDEX('4. Mengen- und Kostenannahmen'!$L:$L,MATCH($B49,'4. Mengen- und Kostenannahmen'!$B:$B,0)),G$1&lt;=INDEX('4. Mengen- und Kostenannahmen'!$M:$M,MATCH($B49,'4. Mengen- und Kostenannahmen'!$B:$B,0))),$E49*(1/(1+INDEX('4. Mengen- und Kostenannahmen'!$M:$M,MATCH($B49,'4. Mengen- und Kostenannahmen'!$B:$B,0))-INDEX('4. Mengen- und Kostenannahmen'!$L:$L,MATCH($B49,'4. Mengen- und Kostenannahmen'!$B:$B,0)))),
IF(AND(RIGHT($A49,1)*1=4,G$1=INDEX('4. Mengen- und Kostenannahmen'!$H:$H,MATCH($B49,'4. Mengen- und Kostenannahmen'!$B:$B,0))),$E49,
IF(AND(RIGHT($A49,1)*1=5,G$1&lt;&gt;2026),$E49,""))))))))</f>
        <v/>
      </c>
      <c r="H49" s="233" t="str">
        <f t="array" ref="H49">IF(RIGHT($A49,1)*1=0,"",
IF(AND(RIGHT($A49,1)*1=1,OR(H$1=2026,H$1=2027)),$E49/2,
IF(AND(RIGHT($A49,1)*1=2,OR(H$1=2028,H$1=2029,H$1=2030)),$E49*1/20,IF(AND(RIGHT($A49,1)*1=2,OR(H$1=2031,H$1=2032,H$1=2033,H$1=2034,H$1=2035,H$1=2036,H$1=2037)),$E49*1/10,IF(AND(RIGHT($A49,1)*1=2,OR(H$1=2038,H$1=2039,H$1=2040)),$E49*1/20,
IF(AND(RIGHT($A49,1)*1=3,H$1&gt;=INDEX('4. Mengen- und Kostenannahmen'!$L:$L,MATCH($B49,'4. Mengen- und Kostenannahmen'!$B:$B,0)),H$1&lt;=INDEX('4. Mengen- und Kostenannahmen'!$M:$M,MATCH($B49,'4. Mengen- und Kostenannahmen'!$B:$B,0))),$E49*(1/(1+INDEX('4. Mengen- und Kostenannahmen'!$M:$M,MATCH($B49,'4. Mengen- und Kostenannahmen'!$B:$B,0))-INDEX('4. Mengen- und Kostenannahmen'!$L:$L,MATCH($B49,'4. Mengen- und Kostenannahmen'!$B:$B,0)))),
IF(AND(RIGHT($A49,1)*1=4,H$1=INDEX('4. Mengen- und Kostenannahmen'!$H:$H,MATCH($B49,'4. Mengen- und Kostenannahmen'!$B:$B,0))),$E49,
IF(AND(RIGHT($A49,1)*1=5,H$1&lt;&gt;2026),$E49,""))))))))</f>
        <v/>
      </c>
      <c r="I49" s="233" t="str">
        <f t="array" ref="I49">IF(RIGHT($A49,1)*1=0,"",
IF(AND(RIGHT($A49,1)*1=1,OR(I$1=2026,I$1=2027)),$E49/2,
IF(AND(RIGHT($A49,1)*1=2,OR(I$1=2028,I$1=2029,I$1=2030)),$E49*1/20,IF(AND(RIGHT($A49,1)*1=2,OR(I$1=2031,I$1=2032,I$1=2033,I$1=2034,I$1=2035,I$1=2036,I$1=2037)),$E49*1/10,IF(AND(RIGHT($A49,1)*1=2,OR(I$1=2038,I$1=2039,I$1=2040)),$E49*1/20,
IF(AND(RIGHT($A49,1)*1=3,I$1&gt;=INDEX('4. Mengen- und Kostenannahmen'!$L:$L,MATCH($B49,'4. Mengen- und Kostenannahmen'!$B:$B,0)),I$1&lt;=INDEX('4. Mengen- und Kostenannahmen'!$M:$M,MATCH($B49,'4. Mengen- und Kostenannahmen'!$B:$B,0))),$E49*(1/(1+INDEX('4. Mengen- und Kostenannahmen'!$M:$M,MATCH($B49,'4. Mengen- und Kostenannahmen'!$B:$B,0))-INDEX('4. Mengen- und Kostenannahmen'!$L:$L,MATCH($B49,'4. Mengen- und Kostenannahmen'!$B:$B,0)))),
IF(AND(RIGHT($A49,1)*1=4,I$1=INDEX('4. Mengen- und Kostenannahmen'!$H:$H,MATCH($B49,'4. Mengen- und Kostenannahmen'!$B:$B,0))),$E49,
IF(AND(RIGHT($A49,1)*1=5,I$1&lt;&gt;2026),$E49,""))))))))</f>
        <v/>
      </c>
      <c r="J49" s="233" t="str">
        <f t="array" ref="J49">IF(RIGHT($A49,1)*1=0,"",
IF(AND(RIGHT($A49,1)*1=1,OR(J$1=2026,J$1=2027)),$E49/2,
IF(AND(RIGHT($A49,1)*1=2,OR(J$1=2028,J$1=2029,J$1=2030)),$E49*1/20,IF(AND(RIGHT($A49,1)*1=2,OR(J$1=2031,J$1=2032,J$1=2033,J$1=2034,J$1=2035,J$1=2036,J$1=2037)),$E49*1/10,IF(AND(RIGHT($A49,1)*1=2,OR(J$1=2038,J$1=2039,J$1=2040)),$E49*1/20,
IF(AND(RIGHT($A49,1)*1=3,J$1&gt;=INDEX('4. Mengen- und Kostenannahmen'!$L:$L,MATCH($B49,'4. Mengen- und Kostenannahmen'!$B:$B,0)),J$1&lt;=INDEX('4. Mengen- und Kostenannahmen'!$M:$M,MATCH($B49,'4. Mengen- und Kostenannahmen'!$B:$B,0))),$E49*(1/(1+INDEX('4. Mengen- und Kostenannahmen'!$M:$M,MATCH($B49,'4. Mengen- und Kostenannahmen'!$B:$B,0))-INDEX('4. Mengen- und Kostenannahmen'!$L:$L,MATCH($B49,'4. Mengen- und Kostenannahmen'!$B:$B,0)))),
IF(AND(RIGHT($A49,1)*1=4,J$1=INDEX('4. Mengen- und Kostenannahmen'!$H:$H,MATCH($B49,'4. Mengen- und Kostenannahmen'!$B:$B,0))),$E49,
IF(AND(RIGHT($A49,1)*1=5,J$1&lt;&gt;2026),$E49,""))))))))</f>
        <v/>
      </c>
      <c r="K49" s="233" t="str">
        <f t="array" ref="K49">IF(RIGHT($A49,1)*1=0,"",
IF(AND(RIGHT($A49,1)*1=1,OR(K$1=2026,K$1=2027)),$E49/2,
IF(AND(RIGHT($A49,1)*1=2,OR(K$1=2028,K$1=2029,K$1=2030)),$E49*1/20,IF(AND(RIGHT($A49,1)*1=2,OR(K$1=2031,K$1=2032,K$1=2033,K$1=2034,K$1=2035,K$1=2036,K$1=2037)),$E49*1/10,IF(AND(RIGHT($A49,1)*1=2,OR(K$1=2038,K$1=2039,K$1=2040)),$E49*1/20,
IF(AND(RIGHT($A49,1)*1=3,K$1&gt;=INDEX('4. Mengen- und Kostenannahmen'!$L:$L,MATCH($B49,'4. Mengen- und Kostenannahmen'!$B:$B,0)),K$1&lt;=INDEX('4. Mengen- und Kostenannahmen'!$M:$M,MATCH($B49,'4. Mengen- und Kostenannahmen'!$B:$B,0))),$E49*(1/(1+INDEX('4. Mengen- und Kostenannahmen'!$M:$M,MATCH($B49,'4. Mengen- und Kostenannahmen'!$B:$B,0))-INDEX('4. Mengen- und Kostenannahmen'!$L:$L,MATCH($B49,'4. Mengen- und Kostenannahmen'!$B:$B,0)))),
IF(AND(RIGHT($A49,1)*1=4,K$1=INDEX('4. Mengen- und Kostenannahmen'!$H:$H,MATCH($B49,'4. Mengen- und Kostenannahmen'!$B:$B,0))),$E49,
IF(AND(RIGHT($A49,1)*1=5,K$1&lt;&gt;2026),$E49,""))))))))</f>
        <v/>
      </c>
      <c r="L49" s="233" t="str">
        <f t="array" ref="L49">IF(RIGHT($A49,1)*1=0,"",
IF(AND(RIGHT($A49,1)*1=1,OR(L$1=2026,L$1=2027)),$E49/2,
IF(AND(RIGHT($A49,1)*1=2,OR(L$1=2028,L$1=2029,L$1=2030)),$E49*1/20,IF(AND(RIGHT($A49,1)*1=2,OR(L$1=2031,L$1=2032,L$1=2033,L$1=2034,L$1=2035,L$1=2036,L$1=2037)),$E49*1/10,IF(AND(RIGHT($A49,1)*1=2,OR(L$1=2038,L$1=2039,L$1=2040)),$E49*1/20,
IF(AND(RIGHT($A49,1)*1=3,L$1&gt;=INDEX('4. Mengen- und Kostenannahmen'!$L:$L,MATCH($B49,'4. Mengen- und Kostenannahmen'!$B:$B,0)),L$1&lt;=INDEX('4. Mengen- und Kostenannahmen'!$M:$M,MATCH($B49,'4. Mengen- und Kostenannahmen'!$B:$B,0))),$E49*(1/(1+INDEX('4. Mengen- und Kostenannahmen'!$M:$M,MATCH($B49,'4. Mengen- und Kostenannahmen'!$B:$B,0))-INDEX('4. Mengen- und Kostenannahmen'!$L:$L,MATCH($B49,'4. Mengen- und Kostenannahmen'!$B:$B,0)))),
IF(AND(RIGHT($A49,1)*1=4,L$1=INDEX('4. Mengen- und Kostenannahmen'!$H:$H,MATCH($B49,'4. Mengen- und Kostenannahmen'!$B:$B,0))),$E49,
IF(AND(RIGHT($A49,1)*1=5,L$1&lt;&gt;2026),$E49,""))))))))</f>
        <v/>
      </c>
      <c r="M49" s="233" t="str">
        <f t="array" ref="M49">IF(RIGHT($A49,1)*1=0,"",
IF(AND(RIGHT($A49,1)*1=1,OR(M$1=2026,M$1=2027)),$E49/2,
IF(AND(RIGHT($A49,1)*1=2,OR(M$1=2028,M$1=2029,M$1=2030)),$E49*1/20,IF(AND(RIGHT($A49,1)*1=2,OR(M$1=2031,M$1=2032,M$1=2033,M$1=2034,M$1=2035,M$1=2036,M$1=2037)),$E49*1/10,IF(AND(RIGHT($A49,1)*1=2,OR(M$1=2038,M$1=2039,M$1=2040)),$E49*1/20,
IF(AND(RIGHT($A49,1)*1=3,M$1&gt;=INDEX('4. Mengen- und Kostenannahmen'!$L:$L,MATCH($B49,'4. Mengen- und Kostenannahmen'!$B:$B,0)),M$1&lt;=INDEX('4. Mengen- und Kostenannahmen'!$M:$M,MATCH($B49,'4. Mengen- und Kostenannahmen'!$B:$B,0))),$E49*(1/(1+INDEX('4. Mengen- und Kostenannahmen'!$M:$M,MATCH($B49,'4. Mengen- und Kostenannahmen'!$B:$B,0))-INDEX('4. Mengen- und Kostenannahmen'!$L:$L,MATCH($B49,'4. Mengen- und Kostenannahmen'!$B:$B,0)))),
IF(AND(RIGHT($A49,1)*1=4,M$1=INDEX('4. Mengen- und Kostenannahmen'!$H:$H,MATCH($B49,'4. Mengen- und Kostenannahmen'!$B:$B,0))),$E49,
IF(AND(RIGHT($A49,1)*1=5,M$1&lt;&gt;2026),$E49,""))))))))</f>
        <v/>
      </c>
      <c r="N49" s="233" t="str">
        <f t="array" ref="N49">IF(RIGHT($A49,1)*1=0,"",
IF(AND(RIGHT($A49,1)*1=1,OR(N$1=2026,N$1=2027)),$E49/2,
IF(AND(RIGHT($A49,1)*1=2,OR(N$1=2028,N$1=2029,N$1=2030)),$E49*1/20,IF(AND(RIGHT($A49,1)*1=2,OR(N$1=2031,N$1=2032,N$1=2033,N$1=2034,N$1=2035,N$1=2036,N$1=2037)),$E49*1/10,IF(AND(RIGHT($A49,1)*1=2,OR(N$1=2038,N$1=2039,N$1=2040)),$E49*1/20,
IF(AND(RIGHT($A49,1)*1=3,N$1&gt;=INDEX('4. Mengen- und Kostenannahmen'!$L:$L,MATCH($B49,'4. Mengen- und Kostenannahmen'!$B:$B,0)),N$1&lt;=INDEX('4. Mengen- und Kostenannahmen'!$M:$M,MATCH($B49,'4. Mengen- und Kostenannahmen'!$B:$B,0))),$E49*(1/(1+INDEX('4. Mengen- und Kostenannahmen'!$M:$M,MATCH($B49,'4. Mengen- und Kostenannahmen'!$B:$B,0))-INDEX('4. Mengen- und Kostenannahmen'!$L:$L,MATCH($B49,'4. Mengen- und Kostenannahmen'!$B:$B,0)))),
IF(AND(RIGHT($A49,1)*1=4,N$1=INDEX('4. Mengen- und Kostenannahmen'!$H:$H,MATCH($B49,'4. Mengen- und Kostenannahmen'!$B:$B,0))),$E49,
IF(AND(RIGHT($A49,1)*1=5,N$1&lt;&gt;2026),$E49,""))))))))</f>
        <v/>
      </c>
      <c r="O49" s="233" t="str">
        <f t="array" ref="O49">IF(RIGHT($A49,1)*1=0,"",
IF(AND(RIGHT($A49,1)*1=1,OR(O$1=2026,O$1=2027)),$E49/2,
IF(AND(RIGHT($A49,1)*1=2,OR(O$1=2028,O$1=2029,O$1=2030)),$E49*1/20,IF(AND(RIGHT($A49,1)*1=2,OR(O$1=2031,O$1=2032,O$1=2033,O$1=2034,O$1=2035,O$1=2036,O$1=2037)),$E49*1/10,IF(AND(RIGHT($A49,1)*1=2,OR(O$1=2038,O$1=2039,O$1=2040)),$E49*1/20,
IF(AND(RIGHT($A49,1)*1=3,O$1&gt;=INDEX('4. Mengen- und Kostenannahmen'!$L:$L,MATCH($B49,'4. Mengen- und Kostenannahmen'!$B:$B,0)),O$1&lt;=INDEX('4. Mengen- und Kostenannahmen'!$M:$M,MATCH($B49,'4. Mengen- und Kostenannahmen'!$B:$B,0))),$E49*(1/(1+INDEX('4. Mengen- und Kostenannahmen'!$M:$M,MATCH($B49,'4. Mengen- und Kostenannahmen'!$B:$B,0))-INDEX('4. Mengen- und Kostenannahmen'!$L:$L,MATCH($B49,'4. Mengen- und Kostenannahmen'!$B:$B,0)))),
IF(AND(RIGHT($A49,1)*1=4,O$1=INDEX('4. Mengen- und Kostenannahmen'!$H:$H,MATCH($B49,'4. Mengen- und Kostenannahmen'!$B:$B,0))),$E49,
IF(AND(RIGHT($A49,1)*1=5,O$1&lt;&gt;2026),$E49,""))))))))</f>
        <v/>
      </c>
      <c r="P49" s="233" t="str">
        <f t="array" ref="P49">IF(RIGHT($A49,1)*1=0,"",
IF(AND(RIGHT($A49,1)*1=1,OR(P$1=2026,P$1=2027)),$E49/2,
IF(AND(RIGHT($A49,1)*1=2,OR(P$1=2028,P$1=2029,P$1=2030)),$E49*1/20,IF(AND(RIGHT($A49,1)*1=2,OR(P$1=2031,P$1=2032,P$1=2033,P$1=2034,P$1=2035,P$1=2036,P$1=2037)),$E49*1/10,IF(AND(RIGHT($A49,1)*1=2,OR(P$1=2038,P$1=2039,P$1=2040)),$E49*1/20,
IF(AND(RIGHT($A49,1)*1=3,P$1&gt;=INDEX('4. Mengen- und Kostenannahmen'!$L:$L,MATCH($B49,'4. Mengen- und Kostenannahmen'!$B:$B,0)),P$1&lt;=INDEX('4. Mengen- und Kostenannahmen'!$M:$M,MATCH($B49,'4. Mengen- und Kostenannahmen'!$B:$B,0))),$E49*(1/(1+INDEX('4. Mengen- und Kostenannahmen'!$M:$M,MATCH($B49,'4. Mengen- und Kostenannahmen'!$B:$B,0))-INDEX('4. Mengen- und Kostenannahmen'!$L:$L,MATCH($B49,'4. Mengen- und Kostenannahmen'!$B:$B,0)))),
IF(AND(RIGHT($A49,1)*1=4,P$1=INDEX('4. Mengen- und Kostenannahmen'!$H:$H,MATCH($B49,'4. Mengen- und Kostenannahmen'!$B:$B,0))),$E49,
IF(AND(RIGHT($A49,1)*1=5,P$1&lt;&gt;2026),$E49,""))))))))</f>
        <v/>
      </c>
      <c r="Q49" s="233" t="str">
        <f t="array" ref="Q49">IF(RIGHT($A49,1)*1=0,"",
IF(AND(RIGHT($A49,1)*1=1,OR(Q$1=2026,Q$1=2027)),$E49/2,
IF(AND(RIGHT($A49,1)*1=2,OR(Q$1=2028,Q$1=2029,Q$1=2030)),$E49*1/20,IF(AND(RIGHT($A49,1)*1=2,OR(Q$1=2031,Q$1=2032,Q$1=2033,Q$1=2034,Q$1=2035,Q$1=2036,Q$1=2037)),$E49*1/10,IF(AND(RIGHT($A49,1)*1=2,OR(Q$1=2038,Q$1=2039,Q$1=2040)),$E49*1/20,
IF(AND(RIGHT($A49,1)*1=3,Q$1&gt;=INDEX('4. Mengen- und Kostenannahmen'!$L:$L,MATCH($B49,'4. Mengen- und Kostenannahmen'!$B:$B,0)),Q$1&lt;=INDEX('4. Mengen- und Kostenannahmen'!$M:$M,MATCH($B49,'4. Mengen- und Kostenannahmen'!$B:$B,0))),$E49*(1/(1+INDEX('4. Mengen- und Kostenannahmen'!$M:$M,MATCH($B49,'4. Mengen- und Kostenannahmen'!$B:$B,0))-INDEX('4. Mengen- und Kostenannahmen'!$L:$L,MATCH($B49,'4. Mengen- und Kostenannahmen'!$B:$B,0)))),
IF(AND(RIGHT($A49,1)*1=4,Q$1=INDEX('4. Mengen- und Kostenannahmen'!$H:$H,MATCH($B49,'4. Mengen- und Kostenannahmen'!$B:$B,0))),$E49,
IF(AND(RIGHT($A49,1)*1=5,Q$1&lt;&gt;2026),$E49,""))))))))</f>
        <v/>
      </c>
      <c r="R49" s="233" t="str">
        <f t="array" ref="R49">IF(RIGHT($A49,1)*1=0,"",
IF(AND(RIGHT($A49,1)*1=1,OR(R$1=2026,R$1=2027)),$E49/2,
IF(AND(RIGHT($A49,1)*1=2,OR(R$1=2028,R$1=2029,R$1=2030)),$E49*1/20,IF(AND(RIGHT($A49,1)*1=2,OR(R$1=2031,R$1=2032,R$1=2033,R$1=2034,R$1=2035,R$1=2036,R$1=2037)),$E49*1/10,IF(AND(RIGHT($A49,1)*1=2,OR(R$1=2038,R$1=2039,R$1=2040)),$E49*1/20,
IF(AND(RIGHT($A49,1)*1=3,R$1&gt;=INDEX('4. Mengen- und Kostenannahmen'!$L:$L,MATCH($B49,'4. Mengen- und Kostenannahmen'!$B:$B,0)),R$1&lt;=INDEX('4. Mengen- und Kostenannahmen'!$M:$M,MATCH($B49,'4. Mengen- und Kostenannahmen'!$B:$B,0))),$E49*(1/(1+INDEX('4. Mengen- und Kostenannahmen'!$M:$M,MATCH($B49,'4. Mengen- und Kostenannahmen'!$B:$B,0))-INDEX('4. Mengen- und Kostenannahmen'!$L:$L,MATCH($B49,'4. Mengen- und Kostenannahmen'!$B:$B,0)))),
IF(AND(RIGHT($A49,1)*1=4,R$1=INDEX('4. Mengen- und Kostenannahmen'!$H:$H,MATCH($B49,'4. Mengen- und Kostenannahmen'!$B:$B,0))),$E49,
IF(AND(RIGHT($A49,1)*1=5,R$1&lt;&gt;2026),$E49,""))))))))</f>
        <v/>
      </c>
      <c r="S49" s="233" t="str">
        <f t="array" ref="S49">IF(RIGHT($A49,1)*1=0,"",
IF(AND(RIGHT($A49,1)*1=1,OR(S$1=2026,S$1=2027)),$E49/2,
IF(AND(RIGHT($A49,1)*1=2,OR(S$1=2028,S$1=2029,S$1=2030)),$E49*1/20,IF(AND(RIGHT($A49,1)*1=2,OR(S$1=2031,S$1=2032,S$1=2033,S$1=2034,S$1=2035,S$1=2036,S$1=2037)),$E49*1/10,IF(AND(RIGHT($A49,1)*1=2,OR(S$1=2038,S$1=2039,S$1=2040)),$E49*1/20,
IF(AND(RIGHT($A49,1)*1=3,S$1&gt;=INDEX('4. Mengen- und Kostenannahmen'!$L:$L,MATCH($B49,'4. Mengen- und Kostenannahmen'!$B:$B,0)),S$1&lt;=INDEX('4. Mengen- und Kostenannahmen'!$M:$M,MATCH($B49,'4. Mengen- und Kostenannahmen'!$B:$B,0))),$E49*(1/(1+INDEX('4. Mengen- und Kostenannahmen'!$M:$M,MATCH($B49,'4. Mengen- und Kostenannahmen'!$B:$B,0))-INDEX('4. Mengen- und Kostenannahmen'!$L:$L,MATCH($B49,'4. Mengen- und Kostenannahmen'!$B:$B,0)))),
IF(AND(RIGHT($A49,1)*1=4,S$1=INDEX('4. Mengen- und Kostenannahmen'!$H:$H,MATCH($B49,'4. Mengen- und Kostenannahmen'!$B:$B,0))),$E49,
IF(AND(RIGHT($A49,1)*1=5,S$1&lt;&gt;2026),$E49,""))))))))</f>
        <v/>
      </c>
      <c r="T49" s="233" t="str">
        <f t="array" ref="T49">IF(RIGHT($A49,1)*1=0,"",
IF(AND(RIGHT($A49,1)*1=1,OR(T$1=2026,T$1=2027)),$E49/2,
IF(AND(RIGHT($A49,1)*1=2,OR(T$1=2028,T$1=2029,T$1=2030)),$E49*1/20,IF(AND(RIGHT($A49,1)*1=2,OR(T$1=2031,T$1=2032,T$1=2033,T$1=2034,T$1=2035,T$1=2036,T$1=2037)),$E49*1/10,IF(AND(RIGHT($A49,1)*1=2,OR(T$1=2038,T$1=2039,T$1=2040)),$E49*1/20,
IF(AND(RIGHT($A49,1)*1=3,T$1&gt;=INDEX('4. Mengen- und Kostenannahmen'!$L:$L,MATCH($B49,'4. Mengen- und Kostenannahmen'!$B:$B,0)),T$1&lt;=INDEX('4. Mengen- und Kostenannahmen'!$M:$M,MATCH($B49,'4. Mengen- und Kostenannahmen'!$B:$B,0))),$E49*(1/(1+INDEX('4. Mengen- und Kostenannahmen'!$M:$M,MATCH($B49,'4. Mengen- und Kostenannahmen'!$B:$B,0))-INDEX('4. Mengen- und Kostenannahmen'!$L:$L,MATCH($B49,'4. Mengen- und Kostenannahmen'!$B:$B,0)))),
IF(AND(RIGHT($A49,1)*1=4,T$1=INDEX('4. Mengen- und Kostenannahmen'!$H:$H,MATCH($B49,'4. Mengen- und Kostenannahmen'!$B:$B,0))),$E49,
IF(AND(RIGHT($A49,1)*1=5,T$1&lt;&gt;2026),$E49,""))))))))</f>
        <v/>
      </c>
    </row>
    <row r="50" ht="12.75" customHeight="1">
      <c r="A50" s="230" t="str">
        <f t="array" ref="A50">INDEX('4. Mengen- und Kostenannahmen'!$A:$A,MATCH(B50,'4. Mengen- und Kostenannahmen'!B:B,0))</f>
        <v>#N/A</v>
      </c>
      <c r="B50" s="231" t="str">
        <f>'4. Mengen- und Kostenannahmen'!B51</f>
        <v/>
      </c>
      <c r="C50" s="231" t="str">
        <f t="array" ref="C50">IF(RIGHT($A50,1)*1&lt;&gt;0,INDEX('4. Mengen- und Kostenannahmen'!D:D,MATCH($B50,'4. Mengen- und Kostenannahmen'!$B:$B,0)),"")</f>
        <v>#N/A</v>
      </c>
      <c r="D50" s="231" t="str">
        <f t="array" ref="D50">IF(RIGHT($A50,1)*1&lt;&gt;0,INDEX('4. Mengen- und Kostenannahmen'!E:E,MATCH($B50,'4. Mengen- und Kostenannahmen'!$B:$B,0)),"")</f>
        <v>#N/A</v>
      </c>
      <c r="E50" s="232" t="str">
        <f t="array" ref="E50">IF(C50&lt;&gt;"",INDEX('4. Mengen- und Kostenannahmen'!X:X,MATCH($B50,'4. Mengen- und Kostenannahmen'!B:B,0))*INDEX('4. Mengen- und Kostenannahmen'!AC:AC,MATCH($B50,'4. Mengen- und Kostenannahmen'!B:B,0)),"")</f>
        <v>#N/A</v>
      </c>
      <c r="F50" s="233" t="str">
        <f t="array" ref="F50">IF(RIGHT($A50,1)*1=0,"",
IF(AND(RIGHT($A50,1)*1=1,OR(F$1=2026,F$1=2027)),$E50/2,
IF(AND(RIGHT($A50,1)*1=2,OR(F$1=2028,F$1=2029,F$1=2030)),$E50*1/20,IF(AND(RIGHT($A50,1)*1=2,OR(F$1=2031,F$1=2032,F$1=2033,F$1=2034,F$1=2035,F$1=2036,F$1=2037)),$E50*1/10,IF(AND(RIGHT($A50,1)*1=2,OR(F$1=2038,F$1=2039,F$1=2040)),$E50*1/20,
IF(AND(RIGHT($A50,1)*1=3,F$1&gt;=INDEX('4. Mengen- und Kostenannahmen'!$L:$L,MATCH($B50,'4. Mengen- und Kostenannahmen'!$B:$B,0)),F$1&lt;=INDEX('4. Mengen- und Kostenannahmen'!$M:$M,MATCH($B50,'4. Mengen- und Kostenannahmen'!$B:$B,0))),$E50*(1/(1+INDEX('4. Mengen- und Kostenannahmen'!$M:$M,MATCH($B50,'4. Mengen- und Kostenannahmen'!$B:$B,0))-INDEX('4. Mengen- und Kostenannahmen'!$L:$L,MATCH($B50,'4. Mengen- und Kostenannahmen'!$B:$B,0)))),
IF(AND(RIGHT($A50,1)*1=4,F$1=INDEX('4. Mengen- und Kostenannahmen'!$H:$H,MATCH($B50,'4. Mengen- und Kostenannahmen'!$B:$B,0))),$E50,
IF(AND(RIGHT($A50,1)*1=5,F$1&lt;&gt;2026),$E50,""))))))))</f>
        <v>#N/A</v>
      </c>
      <c r="G50" s="233" t="str">
        <f t="array" ref="G50">IF(RIGHT($A50,1)*1=0,"",
IF(AND(RIGHT($A50,1)*1=1,OR(G$1=2026,G$1=2027)),$E50/2,
IF(AND(RIGHT($A50,1)*1=2,OR(G$1=2028,G$1=2029,G$1=2030)),$E50*1/20,IF(AND(RIGHT($A50,1)*1=2,OR(G$1=2031,G$1=2032,G$1=2033,G$1=2034,G$1=2035,G$1=2036,G$1=2037)),$E50*1/10,IF(AND(RIGHT($A50,1)*1=2,OR(G$1=2038,G$1=2039,G$1=2040)),$E50*1/20,
IF(AND(RIGHT($A50,1)*1=3,G$1&gt;=INDEX('4. Mengen- und Kostenannahmen'!$L:$L,MATCH($B50,'4. Mengen- und Kostenannahmen'!$B:$B,0)),G$1&lt;=INDEX('4. Mengen- und Kostenannahmen'!$M:$M,MATCH($B50,'4. Mengen- und Kostenannahmen'!$B:$B,0))),$E50*(1/(1+INDEX('4. Mengen- und Kostenannahmen'!$M:$M,MATCH($B50,'4. Mengen- und Kostenannahmen'!$B:$B,0))-INDEX('4. Mengen- und Kostenannahmen'!$L:$L,MATCH($B50,'4. Mengen- und Kostenannahmen'!$B:$B,0)))),
IF(AND(RIGHT($A50,1)*1=4,G$1=INDEX('4. Mengen- und Kostenannahmen'!$H:$H,MATCH($B50,'4. Mengen- und Kostenannahmen'!$B:$B,0))),$E50,
IF(AND(RIGHT($A50,1)*1=5,G$1&lt;&gt;2026),$E50,""))))))))</f>
        <v>#N/A</v>
      </c>
      <c r="H50" s="233" t="str">
        <f t="array" ref="H50">IF(RIGHT($A50,1)*1=0,"",
IF(AND(RIGHT($A50,1)*1=1,OR(H$1=2026,H$1=2027)),$E50/2,
IF(AND(RIGHT($A50,1)*1=2,OR(H$1=2028,H$1=2029,H$1=2030)),$E50*1/20,IF(AND(RIGHT($A50,1)*1=2,OR(H$1=2031,H$1=2032,H$1=2033,H$1=2034,H$1=2035,H$1=2036,H$1=2037)),$E50*1/10,IF(AND(RIGHT($A50,1)*1=2,OR(H$1=2038,H$1=2039,H$1=2040)),$E50*1/20,
IF(AND(RIGHT($A50,1)*1=3,H$1&gt;=INDEX('4. Mengen- und Kostenannahmen'!$L:$L,MATCH($B50,'4. Mengen- und Kostenannahmen'!$B:$B,0)),H$1&lt;=INDEX('4. Mengen- und Kostenannahmen'!$M:$M,MATCH($B50,'4. Mengen- und Kostenannahmen'!$B:$B,0))),$E50*(1/(1+INDEX('4. Mengen- und Kostenannahmen'!$M:$M,MATCH($B50,'4. Mengen- und Kostenannahmen'!$B:$B,0))-INDEX('4. Mengen- und Kostenannahmen'!$L:$L,MATCH($B50,'4. Mengen- und Kostenannahmen'!$B:$B,0)))),
IF(AND(RIGHT($A50,1)*1=4,H$1=INDEX('4. Mengen- und Kostenannahmen'!$H:$H,MATCH($B50,'4. Mengen- und Kostenannahmen'!$B:$B,0))),$E50,
IF(AND(RIGHT($A50,1)*1=5,H$1&lt;&gt;2026),$E50,""))))))))</f>
        <v>#N/A</v>
      </c>
      <c r="I50" s="233" t="str">
        <f t="array" ref="I50">IF(RIGHT($A50,1)*1=0,"",
IF(AND(RIGHT($A50,1)*1=1,OR(I$1=2026,I$1=2027)),$E50/2,
IF(AND(RIGHT($A50,1)*1=2,OR(I$1=2028,I$1=2029,I$1=2030)),$E50*1/20,IF(AND(RIGHT($A50,1)*1=2,OR(I$1=2031,I$1=2032,I$1=2033,I$1=2034,I$1=2035,I$1=2036,I$1=2037)),$E50*1/10,IF(AND(RIGHT($A50,1)*1=2,OR(I$1=2038,I$1=2039,I$1=2040)),$E50*1/20,
IF(AND(RIGHT($A50,1)*1=3,I$1&gt;=INDEX('4. Mengen- und Kostenannahmen'!$L:$L,MATCH($B50,'4. Mengen- und Kostenannahmen'!$B:$B,0)),I$1&lt;=INDEX('4. Mengen- und Kostenannahmen'!$M:$M,MATCH($B50,'4. Mengen- und Kostenannahmen'!$B:$B,0))),$E50*(1/(1+INDEX('4. Mengen- und Kostenannahmen'!$M:$M,MATCH($B50,'4. Mengen- und Kostenannahmen'!$B:$B,0))-INDEX('4. Mengen- und Kostenannahmen'!$L:$L,MATCH($B50,'4. Mengen- und Kostenannahmen'!$B:$B,0)))),
IF(AND(RIGHT($A50,1)*1=4,I$1=INDEX('4. Mengen- und Kostenannahmen'!$H:$H,MATCH($B50,'4. Mengen- und Kostenannahmen'!$B:$B,0))),$E50,
IF(AND(RIGHT($A50,1)*1=5,I$1&lt;&gt;2026),$E50,""))))))))</f>
        <v>#N/A</v>
      </c>
      <c r="J50" s="233" t="str">
        <f t="array" ref="J50">IF(RIGHT($A50,1)*1=0,"",
IF(AND(RIGHT($A50,1)*1=1,OR(J$1=2026,J$1=2027)),$E50/2,
IF(AND(RIGHT($A50,1)*1=2,OR(J$1=2028,J$1=2029,J$1=2030)),$E50*1/20,IF(AND(RIGHT($A50,1)*1=2,OR(J$1=2031,J$1=2032,J$1=2033,J$1=2034,J$1=2035,J$1=2036,J$1=2037)),$E50*1/10,IF(AND(RIGHT($A50,1)*1=2,OR(J$1=2038,J$1=2039,J$1=2040)),$E50*1/20,
IF(AND(RIGHT($A50,1)*1=3,J$1&gt;=INDEX('4. Mengen- und Kostenannahmen'!$L:$L,MATCH($B50,'4. Mengen- und Kostenannahmen'!$B:$B,0)),J$1&lt;=INDEX('4. Mengen- und Kostenannahmen'!$M:$M,MATCH($B50,'4. Mengen- und Kostenannahmen'!$B:$B,0))),$E50*(1/(1+INDEX('4. Mengen- und Kostenannahmen'!$M:$M,MATCH($B50,'4. Mengen- und Kostenannahmen'!$B:$B,0))-INDEX('4. Mengen- und Kostenannahmen'!$L:$L,MATCH($B50,'4. Mengen- und Kostenannahmen'!$B:$B,0)))),
IF(AND(RIGHT($A50,1)*1=4,J$1=INDEX('4. Mengen- und Kostenannahmen'!$H:$H,MATCH($B50,'4. Mengen- und Kostenannahmen'!$B:$B,0))),$E50,
IF(AND(RIGHT($A50,1)*1=5,J$1&lt;&gt;2026),$E50,""))))))))</f>
        <v>#N/A</v>
      </c>
      <c r="K50" s="233" t="str">
        <f t="array" ref="K50">IF(RIGHT($A50,1)*1=0,"",
IF(AND(RIGHT($A50,1)*1=1,OR(K$1=2026,K$1=2027)),$E50/2,
IF(AND(RIGHT($A50,1)*1=2,OR(K$1=2028,K$1=2029,K$1=2030)),$E50*1/20,IF(AND(RIGHT($A50,1)*1=2,OR(K$1=2031,K$1=2032,K$1=2033,K$1=2034,K$1=2035,K$1=2036,K$1=2037)),$E50*1/10,IF(AND(RIGHT($A50,1)*1=2,OR(K$1=2038,K$1=2039,K$1=2040)),$E50*1/20,
IF(AND(RIGHT($A50,1)*1=3,K$1&gt;=INDEX('4. Mengen- und Kostenannahmen'!$L:$L,MATCH($B50,'4. Mengen- und Kostenannahmen'!$B:$B,0)),K$1&lt;=INDEX('4. Mengen- und Kostenannahmen'!$M:$M,MATCH($B50,'4. Mengen- und Kostenannahmen'!$B:$B,0))),$E50*(1/(1+INDEX('4. Mengen- und Kostenannahmen'!$M:$M,MATCH($B50,'4. Mengen- und Kostenannahmen'!$B:$B,0))-INDEX('4. Mengen- und Kostenannahmen'!$L:$L,MATCH($B50,'4. Mengen- und Kostenannahmen'!$B:$B,0)))),
IF(AND(RIGHT($A50,1)*1=4,K$1=INDEX('4. Mengen- und Kostenannahmen'!$H:$H,MATCH($B50,'4. Mengen- und Kostenannahmen'!$B:$B,0))),$E50,
IF(AND(RIGHT($A50,1)*1=5,K$1&lt;&gt;2026),$E50,""))))))))</f>
        <v>#N/A</v>
      </c>
      <c r="L50" s="233" t="str">
        <f t="array" ref="L50">IF(RIGHT($A50,1)*1=0,"",
IF(AND(RIGHT($A50,1)*1=1,OR(L$1=2026,L$1=2027)),$E50/2,
IF(AND(RIGHT($A50,1)*1=2,OR(L$1=2028,L$1=2029,L$1=2030)),$E50*1/20,IF(AND(RIGHT($A50,1)*1=2,OR(L$1=2031,L$1=2032,L$1=2033,L$1=2034,L$1=2035,L$1=2036,L$1=2037)),$E50*1/10,IF(AND(RIGHT($A50,1)*1=2,OR(L$1=2038,L$1=2039,L$1=2040)),$E50*1/20,
IF(AND(RIGHT($A50,1)*1=3,L$1&gt;=INDEX('4. Mengen- und Kostenannahmen'!$L:$L,MATCH($B50,'4. Mengen- und Kostenannahmen'!$B:$B,0)),L$1&lt;=INDEX('4. Mengen- und Kostenannahmen'!$M:$M,MATCH($B50,'4. Mengen- und Kostenannahmen'!$B:$B,0))),$E50*(1/(1+INDEX('4. Mengen- und Kostenannahmen'!$M:$M,MATCH($B50,'4. Mengen- und Kostenannahmen'!$B:$B,0))-INDEX('4. Mengen- und Kostenannahmen'!$L:$L,MATCH($B50,'4. Mengen- und Kostenannahmen'!$B:$B,0)))),
IF(AND(RIGHT($A50,1)*1=4,L$1=INDEX('4. Mengen- und Kostenannahmen'!$H:$H,MATCH($B50,'4. Mengen- und Kostenannahmen'!$B:$B,0))),$E50,
IF(AND(RIGHT($A50,1)*1=5,L$1&lt;&gt;2026),$E50,""))))))))</f>
        <v>#N/A</v>
      </c>
      <c r="M50" s="233" t="str">
        <f t="array" ref="M50">IF(RIGHT($A50,1)*1=0,"",
IF(AND(RIGHT($A50,1)*1=1,OR(M$1=2026,M$1=2027)),$E50/2,
IF(AND(RIGHT($A50,1)*1=2,OR(M$1=2028,M$1=2029,M$1=2030)),$E50*1/20,IF(AND(RIGHT($A50,1)*1=2,OR(M$1=2031,M$1=2032,M$1=2033,M$1=2034,M$1=2035,M$1=2036,M$1=2037)),$E50*1/10,IF(AND(RIGHT($A50,1)*1=2,OR(M$1=2038,M$1=2039,M$1=2040)),$E50*1/20,
IF(AND(RIGHT($A50,1)*1=3,M$1&gt;=INDEX('4. Mengen- und Kostenannahmen'!$L:$L,MATCH($B50,'4. Mengen- und Kostenannahmen'!$B:$B,0)),M$1&lt;=INDEX('4. Mengen- und Kostenannahmen'!$M:$M,MATCH($B50,'4. Mengen- und Kostenannahmen'!$B:$B,0))),$E50*(1/(1+INDEX('4. Mengen- und Kostenannahmen'!$M:$M,MATCH($B50,'4. Mengen- und Kostenannahmen'!$B:$B,0))-INDEX('4. Mengen- und Kostenannahmen'!$L:$L,MATCH($B50,'4. Mengen- und Kostenannahmen'!$B:$B,0)))),
IF(AND(RIGHT($A50,1)*1=4,M$1=INDEX('4. Mengen- und Kostenannahmen'!$H:$H,MATCH($B50,'4. Mengen- und Kostenannahmen'!$B:$B,0))),$E50,
IF(AND(RIGHT($A50,1)*1=5,M$1&lt;&gt;2026),$E50,""))))))))</f>
        <v>#N/A</v>
      </c>
      <c r="N50" s="233" t="str">
        <f t="array" ref="N50">IF(RIGHT($A50,1)*1=0,"",
IF(AND(RIGHT($A50,1)*1=1,OR(N$1=2026,N$1=2027)),$E50/2,
IF(AND(RIGHT($A50,1)*1=2,OR(N$1=2028,N$1=2029,N$1=2030)),$E50*1/20,IF(AND(RIGHT($A50,1)*1=2,OR(N$1=2031,N$1=2032,N$1=2033,N$1=2034,N$1=2035,N$1=2036,N$1=2037)),$E50*1/10,IF(AND(RIGHT($A50,1)*1=2,OR(N$1=2038,N$1=2039,N$1=2040)),$E50*1/20,
IF(AND(RIGHT($A50,1)*1=3,N$1&gt;=INDEX('4. Mengen- und Kostenannahmen'!$L:$L,MATCH($B50,'4. Mengen- und Kostenannahmen'!$B:$B,0)),N$1&lt;=INDEX('4. Mengen- und Kostenannahmen'!$M:$M,MATCH($B50,'4. Mengen- und Kostenannahmen'!$B:$B,0))),$E50*(1/(1+INDEX('4. Mengen- und Kostenannahmen'!$M:$M,MATCH($B50,'4. Mengen- und Kostenannahmen'!$B:$B,0))-INDEX('4. Mengen- und Kostenannahmen'!$L:$L,MATCH($B50,'4. Mengen- und Kostenannahmen'!$B:$B,0)))),
IF(AND(RIGHT($A50,1)*1=4,N$1=INDEX('4. Mengen- und Kostenannahmen'!$H:$H,MATCH($B50,'4. Mengen- und Kostenannahmen'!$B:$B,0))),$E50,
IF(AND(RIGHT($A50,1)*1=5,N$1&lt;&gt;2026),$E50,""))))))))</f>
        <v>#N/A</v>
      </c>
      <c r="O50" s="233" t="str">
        <f t="array" ref="O50">IF(RIGHT($A50,1)*1=0,"",
IF(AND(RIGHT($A50,1)*1=1,OR(O$1=2026,O$1=2027)),$E50/2,
IF(AND(RIGHT($A50,1)*1=2,OR(O$1=2028,O$1=2029,O$1=2030)),$E50*1/20,IF(AND(RIGHT($A50,1)*1=2,OR(O$1=2031,O$1=2032,O$1=2033,O$1=2034,O$1=2035,O$1=2036,O$1=2037)),$E50*1/10,IF(AND(RIGHT($A50,1)*1=2,OR(O$1=2038,O$1=2039,O$1=2040)),$E50*1/20,
IF(AND(RIGHT($A50,1)*1=3,O$1&gt;=INDEX('4. Mengen- und Kostenannahmen'!$L:$L,MATCH($B50,'4. Mengen- und Kostenannahmen'!$B:$B,0)),O$1&lt;=INDEX('4. Mengen- und Kostenannahmen'!$M:$M,MATCH($B50,'4. Mengen- und Kostenannahmen'!$B:$B,0))),$E50*(1/(1+INDEX('4. Mengen- und Kostenannahmen'!$M:$M,MATCH($B50,'4. Mengen- und Kostenannahmen'!$B:$B,0))-INDEX('4. Mengen- und Kostenannahmen'!$L:$L,MATCH($B50,'4. Mengen- und Kostenannahmen'!$B:$B,0)))),
IF(AND(RIGHT($A50,1)*1=4,O$1=INDEX('4. Mengen- und Kostenannahmen'!$H:$H,MATCH($B50,'4. Mengen- und Kostenannahmen'!$B:$B,0))),$E50,
IF(AND(RIGHT($A50,1)*1=5,O$1&lt;&gt;2026),$E50,""))))))))</f>
        <v>#N/A</v>
      </c>
      <c r="P50" s="233" t="str">
        <f t="array" ref="P50">IF(RIGHT($A50,1)*1=0,"",
IF(AND(RIGHT($A50,1)*1=1,OR(P$1=2026,P$1=2027)),$E50/2,
IF(AND(RIGHT($A50,1)*1=2,OR(P$1=2028,P$1=2029,P$1=2030)),$E50*1/20,IF(AND(RIGHT($A50,1)*1=2,OR(P$1=2031,P$1=2032,P$1=2033,P$1=2034,P$1=2035,P$1=2036,P$1=2037)),$E50*1/10,IF(AND(RIGHT($A50,1)*1=2,OR(P$1=2038,P$1=2039,P$1=2040)),$E50*1/20,
IF(AND(RIGHT($A50,1)*1=3,P$1&gt;=INDEX('4. Mengen- und Kostenannahmen'!$L:$L,MATCH($B50,'4. Mengen- und Kostenannahmen'!$B:$B,0)),P$1&lt;=INDEX('4. Mengen- und Kostenannahmen'!$M:$M,MATCH($B50,'4. Mengen- und Kostenannahmen'!$B:$B,0))),$E50*(1/(1+INDEX('4. Mengen- und Kostenannahmen'!$M:$M,MATCH($B50,'4. Mengen- und Kostenannahmen'!$B:$B,0))-INDEX('4. Mengen- und Kostenannahmen'!$L:$L,MATCH($B50,'4. Mengen- und Kostenannahmen'!$B:$B,0)))),
IF(AND(RIGHT($A50,1)*1=4,P$1=INDEX('4. Mengen- und Kostenannahmen'!$H:$H,MATCH($B50,'4. Mengen- und Kostenannahmen'!$B:$B,0))),$E50,
IF(AND(RIGHT($A50,1)*1=5,P$1&lt;&gt;2026),$E50,""))))))))</f>
        <v>#N/A</v>
      </c>
      <c r="Q50" s="233" t="str">
        <f t="array" ref="Q50">IF(RIGHT($A50,1)*1=0,"",
IF(AND(RIGHT($A50,1)*1=1,OR(Q$1=2026,Q$1=2027)),$E50/2,
IF(AND(RIGHT($A50,1)*1=2,OR(Q$1=2028,Q$1=2029,Q$1=2030)),$E50*1/20,IF(AND(RIGHT($A50,1)*1=2,OR(Q$1=2031,Q$1=2032,Q$1=2033,Q$1=2034,Q$1=2035,Q$1=2036,Q$1=2037)),$E50*1/10,IF(AND(RIGHT($A50,1)*1=2,OR(Q$1=2038,Q$1=2039,Q$1=2040)),$E50*1/20,
IF(AND(RIGHT($A50,1)*1=3,Q$1&gt;=INDEX('4. Mengen- und Kostenannahmen'!$L:$L,MATCH($B50,'4. Mengen- und Kostenannahmen'!$B:$B,0)),Q$1&lt;=INDEX('4. Mengen- und Kostenannahmen'!$M:$M,MATCH($B50,'4. Mengen- und Kostenannahmen'!$B:$B,0))),$E50*(1/(1+INDEX('4. Mengen- und Kostenannahmen'!$M:$M,MATCH($B50,'4. Mengen- und Kostenannahmen'!$B:$B,0))-INDEX('4. Mengen- und Kostenannahmen'!$L:$L,MATCH($B50,'4. Mengen- und Kostenannahmen'!$B:$B,0)))),
IF(AND(RIGHT($A50,1)*1=4,Q$1=INDEX('4. Mengen- und Kostenannahmen'!$H:$H,MATCH($B50,'4. Mengen- und Kostenannahmen'!$B:$B,0))),$E50,
IF(AND(RIGHT($A50,1)*1=5,Q$1&lt;&gt;2026),$E50,""))))))))</f>
        <v>#N/A</v>
      </c>
      <c r="R50" s="233" t="str">
        <f t="array" ref="R50">IF(RIGHT($A50,1)*1=0,"",
IF(AND(RIGHT($A50,1)*1=1,OR(R$1=2026,R$1=2027)),$E50/2,
IF(AND(RIGHT($A50,1)*1=2,OR(R$1=2028,R$1=2029,R$1=2030)),$E50*1/20,IF(AND(RIGHT($A50,1)*1=2,OR(R$1=2031,R$1=2032,R$1=2033,R$1=2034,R$1=2035,R$1=2036,R$1=2037)),$E50*1/10,IF(AND(RIGHT($A50,1)*1=2,OR(R$1=2038,R$1=2039,R$1=2040)),$E50*1/20,
IF(AND(RIGHT($A50,1)*1=3,R$1&gt;=INDEX('4. Mengen- und Kostenannahmen'!$L:$L,MATCH($B50,'4. Mengen- und Kostenannahmen'!$B:$B,0)),R$1&lt;=INDEX('4. Mengen- und Kostenannahmen'!$M:$M,MATCH($B50,'4. Mengen- und Kostenannahmen'!$B:$B,0))),$E50*(1/(1+INDEX('4. Mengen- und Kostenannahmen'!$M:$M,MATCH($B50,'4. Mengen- und Kostenannahmen'!$B:$B,0))-INDEX('4. Mengen- und Kostenannahmen'!$L:$L,MATCH($B50,'4. Mengen- und Kostenannahmen'!$B:$B,0)))),
IF(AND(RIGHT($A50,1)*1=4,R$1=INDEX('4. Mengen- und Kostenannahmen'!$H:$H,MATCH($B50,'4. Mengen- und Kostenannahmen'!$B:$B,0))),$E50,
IF(AND(RIGHT($A50,1)*1=5,R$1&lt;&gt;2026),$E50,""))))))))</f>
        <v>#N/A</v>
      </c>
      <c r="S50" s="233" t="str">
        <f t="array" ref="S50">IF(RIGHT($A50,1)*1=0,"",
IF(AND(RIGHT($A50,1)*1=1,OR(S$1=2026,S$1=2027)),$E50/2,
IF(AND(RIGHT($A50,1)*1=2,OR(S$1=2028,S$1=2029,S$1=2030)),$E50*1/20,IF(AND(RIGHT($A50,1)*1=2,OR(S$1=2031,S$1=2032,S$1=2033,S$1=2034,S$1=2035,S$1=2036,S$1=2037)),$E50*1/10,IF(AND(RIGHT($A50,1)*1=2,OR(S$1=2038,S$1=2039,S$1=2040)),$E50*1/20,
IF(AND(RIGHT($A50,1)*1=3,S$1&gt;=INDEX('4. Mengen- und Kostenannahmen'!$L:$L,MATCH($B50,'4. Mengen- und Kostenannahmen'!$B:$B,0)),S$1&lt;=INDEX('4. Mengen- und Kostenannahmen'!$M:$M,MATCH($B50,'4. Mengen- und Kostenannahmen'!$B:$B,0))),$E50*(1/(1+INDEX('4. Mengen- und Kostenannahmen'!$M:$M,MATCH($B50,'4. Mengen- und Kostenannahmen'!$B:$B,0))-INDEX('4. Mengen- und Kostenannahmen'!$L:$L,MATCH($B50,'4. Mengen- und Kostenannahmen'!$B:$B,0)))),
IF(AND(RIGHT($A50,1)*1=4,S$1=INDEX('4. Mengen- und Kostenannahmen'!$H:$H,MATCH($B50,'4. Mengen- und Kostenannahmen'!$B:$B,0))),$E50,
IF(AND(RIGHT($A50,1)*1=5,S$1&lt;&gt;2026),$E50,""))))))))</f>
        <v>#N/A</v>
      </c>
      <c r="T50" s="233" t="str">
        <f t="array" ref="T50">IF(RIGHT($A50,1)*1=0,"",
IF(AND(RIGHT($A50,1)*1=1,OR(T$1=2026,T$1=2027)),$E50/2,
IF(AND(RIGHT($A50,1)*1=2,OR(T$1=2028,T$1=2029,T$1=2030)),$E50*1/20,IF(AND(RIGHT($A50,1)*1=2,OR(T$1=2031,T$1=2032,T$1=2033,T$1=2034,T$1=2035,T$1=2036,T$1=2037)),$E50*1/10,IF(AND(RIGHT($A50,1)*1=2,OR(T$1=2038,T$1=2039,T$1=2040)),$E50*1/20,
IF(AND(RIGHT($A50,1)*1=3,T$1&gt;=INDEX('4. Mengen- und Kostenannahmen'!$L:$L,MATCH($B50,'4. Mengen- und Kostenannahmen'!$B:$B,0)),T$1&lt;=INDEX('4. Mengen- und Kostenannahmen'!$M:$M,MATCH($B50,'4. Mengen- und Kostenannahmen'!$B:$B,0))),$E50*(1/(1+INDEX('4. Mengen- und Kostenannahmen'!$M:$M,MATCH($B50,'4. Mengen- und Kostenannahmen'!$B:$B,0))-INDEX('4. Mengen- und Kostenannahmen'!$L:$L,MATCH($B50,'4. Mengen- und Kostenannahmen'!$B:$B,0)))),
IF(AND(RIGHT($A50,1)*1=4,T$1=INDEX('4. Mengen- und Kostenannahmen'!$H:$H,MATCH($B50,'4. Mengen- und Kostenannahmen'!$B:$B,0))),$E50,
IF(AND(RIGHT($A50,1)*1=5,T$1&lt;&gt;2026),$E50,""))))))))</f>
        <v>#N/A</v>
      </c>
    </row>
    <row r="51" ht="12.75" customHeight="1">
      <c r="A51" s="230" t="str">
        <f t="array" ref="A51">INDEX('4. Mengen- und Kostenannahmen'!$A:$A,MATCH(B51,'4. Mengen- und Kostenannahmen'!B:B,0))</f>
        <v>#N/A</v>
      </c>
      <c r="B51" s="231" t="str">
        <f>'4. Mengen- und Kostenannahmen'!B52</f>
        <v/>
      </c>
      <c r="C51" s="231" t="str">
        <f t="array" ref="C51">IF(RIGHT($A51,1)*1&lt;&gt;0,INDEX('4. Mengen- und Kostenannahmen'!D:D,MATCH($B51,'4. Mengen- und Kostenannahmen'!$B:$B,0)),"")</f>
        <v>#N/A</v>
      </c>
      <c r="D51" s="231" t="str">
        <f t="array" ref="D51">IF(RIGHT($A51,1)*1&lt;&gt;0,INDEX('4. Mengen- und Kostenannahmen'!E:E,MATCH($B51,'4. Mengen- und Kostenannahmen'!$B:$B,0)),"")</f>
        <v>#N/A</v>
      </c>
      <c r="E51" s="232" t="str">
        <f t="array" ref="E51">IF(C51&lt;&gt;"",INDEX('4. Mengen- und Kostenannahmen'!X:X,MATCH($B51,'4. Mengen- und Kostenannahmen'!B:B,0))*INDEX('4. Mengen- und Kostenannahmen'!AC:AC,MATCH($B51,'4. Mengen- und Kostenannahmen'!B:B,0)),"")</f>
        <v>#N/A</v>
      </c>
      <c r="F51" s="233" t="str">
        <f t="array" ref="F51">IF(RIGHT($A51,1)*1=0,"",
IF(AND(RIGHT($A51,1)*1=1,OR(F$1=2026,F$1=2027)),$E51/2,
IF(AND(RIGHT($A51,1)*1=2,OR(F$1=2028,F$1=2029,F$1=2030)),$E51*1/20,IF(AND(RIGHT($A51,1)*1=2,OR(F$1=2031,F$1=2032,F$1=2033,F$1=2034,F$1=2035,F$1=2036,F$1=2037)),$E51*1/10,IF(AND(RIGHT($A51,1)*1=2,OR(F$1=2038,F$1=2039,F$1=2040)),$E51*1/20,
IF(AND(RIGHT($A51,1)*1=3,F$1&gt;=INDEX('4. Mengen- und Kostenannahmen'!$L:$L,MATCH($B51,#REF!,0)),F$1&lt;=INDEX('4. Mengen- und Kostenannahmen'!$M:$M,MATCH($B51,#REF!,0))),$E51*(1/(1+INDEX('4. Mengen- und Kostenannahmen'!$M:$M,MATCH($B51,#REF!,0))-INDEX('4. Mengen- und Kostenannahmen'!$L:$L,MATCH($B51,#REF!,0)))),
IF(AND(RIGHT($A51,1)*1=4,F$1=INDEX('4. Mengen- und Kostenannahmen'!$H:$H,MATCH($B51,#REF!,0))),$E51,"")))))))</f>
        <v>#N/A</v>
      </c>
      <c r="G51" s="233" t="str">
        <f t="array" ref="G51">IF(RIGHT($A51,1)*1=0,"",
IF(AND(RIGHT($A51,1)*1=1,OR(G$1=2026,G$1=2027)),$E51/2,
IF(AND(RIGHT($A51,1)*1=2,OR(G$1=2028,G$1=2029,G$1=2030)),$E51*1/20,IF(AND(RIGHT($A51,1)*1=2,OR(G$1=2031,G$1=2032,G$1=2033,G$1=2034,G$1=2035,G$1=2036,G$1=2037)),$E51*1/10,IF(AND(RIGHT($A51,1)*1=2,OR(G$1=2038,G$1=2039,G$1=2040)),$E51*1/20,
IF(AND(RIGHT($A51,1)*1=3,G$1&gt;=INDEX('4. Mengen- und Kostenannahmen'!$L:$L,MATCH($B51,#REF!,0)),G$1&lt;=INDEX('4. Mengen- und Kostenannahmen'!$M:$M,MATCH($B51,#REF!,0))),$E51*(1/(1+INDEX('4. Mengen- und Kostenannahmen'!$M:$M,MATCH($B51,#REF!,0))-INDEX('4. Mengen- und Kostenannahmen'!$L:$L,MATCH($B51,#REF!,0)))),
IF(AND(RIGHT($A51,1)*1=4,G$1=INDEX('4. Mengen- und Kostenannahmen'!$H:$H,MATCH($B51,#REF!,0))),$E51,"")))))))</f>
        <v>#N/A</v>
      </c>
      <c r="H51" s="233" t="str">
        <f t="array" ref="H51">IF(RIGHT($A51,1)*1=0,"",
IF(AND(RIGHT($A51,1)*1=1,OR(H$1=2026,H$1=2027)),$E51/2,
IF(AND(RIGHT($A51,1)*1=2,OR(H$1=2028,H$1=2029,H$1=2030)),$E51*1/20,IF(AND(RIGHT($A51,1)*1=2,OR(H$1=2031,H$1=2032,H$1=2033,H$1=2034,H$1=2035,H$1=2036,H$1=2037)),$E51*1/10,IF(AND(RIGHT($A51,1)*1=2,OR(H$1=2038,H$1=2039,H$1=2040)),$E51*1/20,
IF(AND(RIGHT($A51,1)*1=3,H$1&gt;=INDEX('4. Mengen- und Kostenannahmen'!$L:$L,MATCH($B51,#REF!,0)),H$1&lt;=INDEX('4. Mengen- und Kostenannahmen'!$M:$M,MATCH($B51,#REF!,0))),$E51*(1/(1+INDEX('4. Mengen- und Kostenannahmen'!$M:$M,MATCH($B51,#REF!,0))-INDEX('4. Mengen- und Kostenannahmen'!$L:$L,MATCH($B51,#REF!,0)))),
IF(AND(RIGHT($A51,1)*1=4,H$1=INDEX('4. Mengen- und Kostenannahmen'!$H:$H,MATCH($B51,#REF!,0))),$E51,"")))))))</f>
        <v>#N/A</v>
      </c>
      <c r="I51" s="233" t="str">
        <f t="array" ref="I51">IF(RIGHT($A51,1)*1=0,"",
IF(AND(RIGHT($A51,1)*1=1,OR(I$1=2026,I$1=2027)),$E51/2,
IF(AND(RIGHT($A51,1)*1=2,OR(I$1=2028,I$1=2029,I$1=2030)),$E51*1/20,IF(AND(RIGHT($A51,1)*1=2,OR(I$1=2031,I$1=2032,I$1=2033,I$1=2034,I$1=2035,I$1=2036,I$1=2037)),$E51*1/10,IF(AND(RIGHT($A51,1)*1=2,OR(I$1=2038,I$1=2039,I$1=2040)),$E51*1/20,
IF(AND(RIGHT($A51,1)*1=3,I$1&gt;=INDEX('4. Mengen- und Kostenannahmen'!$L:$L,MATCH($B51,#REF!,0)),I$1&lt;=INDEX('4. Mengen- und Kostenannahmen'!$M:$M,MATCH($B51,#REF!,0))),$E51*(1/(1+INDEX('4. Mengen- und Kostenannahmen'!$M:$M,MATCH($B51,#REF!,0))-INDEX('4. Mengen- und Kostenannahmen'!$L:$L,MATCH($B51,#REF!,0)))),
IF(AND(RIGHT($A51,1)*1=4,I$1=INDEX('4. Mengen- und Kostenannahmen'!$H:$H,MATCH($B51,#REF!,0))),$E51,"")))))))</f>
        <v>#N/A</v>
      </c>
      <c r="J51" s="233" t="str">
        <f t="array" ref="J51">IF(RIGHT($A51,1)*1=0,"",
IF(AND(RIGHT($A51,1)*1=1,OR(J$1=2026,J$1=2027)),$E51/2,
IF(AND(RIGHT($A51,1)*1=2,OR(J$1=2028,J$1=2029,J$1=2030)),$E51*1/20,IF(AND(RIGHT($A51,1)*1=2,OR(J$1=2031,J$1=2032,J$1=2033,J$1=2034,J$1=2035,J$1=2036,J$1=2037)),$E51*1/10,IF(AND(RIGHT($A51,1)*1=2,OR(J$1=2038,J$1=2039,J$1=2040)),$E51*1/20,
IF(AND(RIGHT($A51,1)*1=3,J$1&gt;=INDEX('4. Mengen- und Kostenannahmen'!$L:$L,MATCH($B51,#REF!,0)),J$1&lt;=INDEX('4. Mengen- und Kostenannahmen'!$M:$M,MATCH($B51,#REF!,0))),$E51*(1/(1+INDEX('4. Mengen- und Kostenannahmen'!$M:$M,MATCH($B51,#REF!,0))-INDEX('4. Mengen- und Kostenannahmen'!$L:$L,MATCH($B51,#REF!,0)))),
IF(AND(RIGHT($A51,1)*1=4,J$1=INDEX('4. Mengen- und Kostenannahmen'!$H:$H,MATCH($B51,#REF!,0))),$E51,"")))))))</f>
        <v>#N/A</v>
      </c>
      <c r="K51" s="233" t="str">
        <f t="array" ref="K51">IF(RIGHT($A51,1)*1=0,"",
IF(AND(RIGHT($A51,1)*1=1,OR(K$1=2026,K$1=2027)),$E51/2,
IF(AND(RIGHT($A51,1)*1=2,OR(K$1=2028,K$1=2029,K$1=2030)),$E51*1/20,IF(AND(RIGHT($A51,1)*1=2,OR(K$1=2031,K$1=2032,K$1=2033,K$1=2034,K$1=2035,K$1=2036,K$1=2037)),$E51*1/10,IF(AND(RIGHT($A51,1)*1=2,OR(K$1=2038,K$1=2039,K$1=2040)),$E51*1/20,
IF(AND(RIGHT($A51,1)*1=3,K$1&gt;=INDEX('4. Mengen- und Kostenannahmen'!$L:$L,MATCH($B51,#REF!,0)),K$1&lt;=INDEX('4. Mengen- und Kostenannahmen'!$M:$M,MATCH($B51,#REF!,0))),$E51*(1/(1+INDEX('4. Mengen- und Kostenannahmen'!$M:$M,MATCH($B51,#REF!,0))-INDEX('4. Mengen- und Kostenannahmen'!$L:$L,MATCH($B51,#REF!,0)))),
IF(AND(RIGHT($A51,1)*1=4,K$1=INDEX('4. Mengen- und Kostenannahmen'!$H:$H,MATCH($B51,#REF!,0))),$E51,"")))))))</f>
        <v>#N/A</v>
      </c>
      <c r="L51" s="233" t="str">
        <f t="array" ref="L51">IF(RIGHT($A51,1)*1=0,"",
IF(AND(RIGHT($A51,1)*1=1,OR(L$1=2026,L$1=2027)),$E51/2,
IF(AND(RIGHT($A51,1)*1=2,OR(L$1=2028,L$1=2029,L$1=2030)),$E51*1/20,IF(AND(RIGHT($A51,1)*1=2,OR(L$1=2031,L$1=2032,L$1=2033,L$1=2034,L$1=2035,L$1=2036,L$1=2037)),$E51*1/10,IF(AND(RIGHT($A51,1)*1=2,OR(L$1=2038,L$1=2039,L$1=2040)),$E51*1/20,
IF(AND(RIGHT($A51,1)*1=3,L$1&gt;=INDEX('4. Mengen- und Kostenannahmen'!$L:$L,MATCH($B51,#REF!,0)),L$1&lt;=INDEX('4. Mengen- und Kostenannahmen'!$M:$M,MATCH($B51,#REF!,0))),$E51*(1/(1+INDEX('4. Mengen- und Kostenannahmen'!$M:$M,MATCH($B51,#REF!,0))-INDEX('4. Mengen- und Kostenannahmen'!$L:$L,MATCH($B51,#REF!,0)))),
IF(AND(RIGHT($A51,1)*1=4,L$1=INDEX('4. Mengen- und Kostenannahmen'!$H:$H,MATCH($B51,#REF!,0))),$E51,"")))))))</f>
        <v>#N/A</v>
      </c>
      <c r="M51" s="233" t="str">
        <f t="array" ref="M51">IF(RIGHT($A51,1)*1=0,"",
IF(AND(RIGHT($A51,1)*1=1,OR(M$1=2026,M$1=2027)),$E51/2,
IF(AND(RIGHT($A51,1)*1=2,OR(M$1=2028,M$1=2029,M$1=2030)),$E51*1/20,IF(AND(RIGHT($A51,1)*1=2,OR(M$1=2031,M$1=2032,M$1=2033,M$1=2034,M$1=2035,M$1=2036,M$1=2037)),$E51*1/10,IF(AND(RIGHT($A51,1)*1=2,OR(M$1=2038,M$1=2039,M$1=2040)),$E51*1/20,
IF(AND(RIGHT($A51,1)*1=3,M$1&gt;=INDEX('4. Mengen- und Kostenannahmen'!$L:$L,MATCH($B51,#REF!,0)),M$1&lt;=INDEX('4. Mengen- und Kostenannahmen'!$M:$M,MATCH($B51,#REF!,0))),$E51*(1/(1+INDEX('4. Mengen- und Kostenannahmen'!$M:$M,MATCH($B51,#REF!,0))-INDEX('4. Mengen- und Kostenannahmen'!$L:$L,MATCH($B51,#REF!,0)))),
IF(AND(RIGHT($A51,1)*1=4,M$1=INDEX('4. Mengen- und Kostenannahmen'!$H:$H,MATCH($B51,#REF!,0))),$E51,"")))))))</f>
        <v>#N/A</v>
      </c>
      <c r="N51" s="233" t="str">
        <f t="array" ref="N51">IF(RIGHT($A51,1)*1=0,"",
IF(AND(RIGHT($A51,1)*1=1,OR(N$1=2026,N$1=2027)),$E51/2,
IF(AND(RIGHT($A51,1)*1=2,OR(N$1=2028,N$1=2029,N$1=2030)),$E51*1/20,IF(AND(RIGHT($A51,1)*1=2,OR(N$1=2031,N$1=2032,N$1=2033,N$1=2034,N$1=2035,N$1=2036,N$1=2037)),$E51*1/10,IF(AND(RIGHT($A51,1)*1=2,OR(N$1=2038,N$1=2039,N$1=2040)),$E51*1/20,
IF(AND(RIGHT($A51,1)*1=3,N$1&gt;=INDEX('4. Mengen- und Kostenannahmen'!$L:$L,MATCH($B51,#REF!,0)),N$1&lt;=INDEX('4. Mengen- und Kostenannahmen'!$M:$M,MATCH($B51,#REF!,0))),$E51*(1/(1+INDEX('4. Mengen- und Kostenannahmen'!$M:$M,MATCH($B51,#REF!,0))-INDEX('4. Mengen- und Kostenannahmen'!$L:$L,MATCH($B51,#REF!,0)))),
IF(AND(RIGHT($A51,1)*1=4,N$1=INDEX('4. Mengen- und Kostenannahmen'!$H:$H,MATCH($B51,#REF!,0))),$E51,"")))))))</f>
        <v>#N/A</v>
      </c>
      <c r="O51" s="233" t="str">
        <f t="array" ref="O51">IF(RIGHT($A51,1)*1=0,"",
IF(AND(RIGHT($A51,1)*1=1,OR(O$1=2026,O$1=2027)),$E51/2,
IF(AND(RIGHT($A51,1)*1=2,OR(O$1=2028,O$1=2029,O$1=2030)),$E51*1/20,IF(AND(RIGHT($A51,1)*1=2,OR(O$1=2031,O$1=2032,O$1=2033,O$1=2034,O$1=2035,O$1=2036,O$1=2037)),$E51*1/10,IF(AND(RIGHT($A51,1)*1=2,OR(O$1=2038,O$1=2039,O$1=2040)),$E51*1/20,
IF(AND(RIGHT($A51,1)*1=3,O$1&gt;=INDEX('4. Mengen- und Kostenannahmen'!$L:$L,MATCH($B51,#REF!,0)),O$1&lt;=INDEX('4. Mengen- und Kostenannahmen'!$M:$M,MATCH($B51,#REF!,0))),$E51*(1/(1+INDEX('4. Mengen- und Kostenannahmen'!$M:$M,MATCH($B51,#REF!,0))-INDEX('4. Mengen- und Kostenannahmen'!$L:$L,MATCH($B51,#REF!,0)))),
IF(AND(RIGHT($A51,1)*1=4,O$1=INDEX('4. Mengen- und Kostenannahmen'!$H:$H,MATCH($B51,#REF!,0))),$E51,"")))))))</f>
        <v>#N/A</v>
      </c>
      <c r="P51" s="233" t="str">
        <f t="array" ref="P51">IF(RIGHT($A51,1)*1=0,"",
IF(AND(RIGHT($A51,1)*1=1,OR(P$1=2026,P$1=2027)),$E51/2,
IF(AND(RIGHT($A51,1)*1=2,OR(P$1=2028,P$1=2029,P$1=2030)),$E51*1/20,IF(AND(RIGHT($A51,1)*1=2,OR(P$1=2031,P$1=2032,P$1=2033,P$1=2034,P$1=2035,P$1=2036,P$1=2037)),$E51*1/10,IF(AND(RIGHT($A51,1)*1=2,OR(P$1=2038,P$1=2039,P$1=2040)),$E51*1/20,
IF(AND(RIGHT($A51,1)*1=3,P$1&gt;=INDEX('4. Mengen- und Kostenannahmen'!$L:$L,MATCH($B51,#REF!,0)),P$1&lt;=INDEX('4. Mengen- und Kostenannahmen'!$M:$M,MATCH($B51,#REF!,0))),$E51*(1/(1+INDEX('4. Mengen- und Kostenannahmen'!$M:$M,MATCH($B51,#REF!,0))-INDEX('4. Mengen- und Kostenannahmen'!$L:$L,MATCH($B51,#REF!,0)))),
IF(AND(RIGHT($A51,1)*1=4,P$1=INDEX('4. Mengen- und Kostenannahmen'!$H:$H,MATCH($B51,#REF!,0))),$E51,"")))))))</f>
        <v>#N/A</v>
      </c>
      <c r="Q51" s="233" t="str">
        <f t="array" ref="Q51">IF(RIGHT($A51,1)*1=0,"",
IF(AND(RIGHT($A51,1)*1=1,OR(Q$1=2026,Q$1=2027)),$E51/2,
IF(AND(RIGHT($A51,1)*1=2,OR(Q$1=2028,Q$1=2029,Q$1=2030)),$E51*1/20,IF(AND(RIGHT($A51,1)*1=2,OR(Q$1=2031,Q$1=2032,Q$1=2033,Q$1=2034,Q$1=2035,Q$1=2036,Q$1=2037)),$E51*1/10,IF(AND(RIGHT($A51,1)*1=2,OR(Q$1=2038,Q$1=2039,Q$1=2040)),$E51*1/20,
IF(AND(RIGHT($A51,1)*1=3,Q$1&gt;=INDEX('4. Mengen- und Kostenannahmen'!$L:$L,MATCH($B51,#REF!,0)),Q$1&lt;=INDEX('4. Mengen- und Kostenannahmen'!$M:$M,MATCH($B51,#REF!,0))),$E51*(1/(1+INDEX('4. Mengen- und Kostenannahmen'!$M:$M,MATCH($B51,#REF!,0))-INDEX('4. Mengen- und Kostenannahmen'!$L:$L,MATCH($B51,#REF!,0)))),
IF(AND(RIGHT($A51,1)*1=4,Q$1=INDEX('4. Mengen- und Kostenannahmen'!$H:$H,MATCH($B51,#REF!,0))),$E51,"")))))))</f>
        <v>#N/A</v>
      </c>
      <c r="R51" s="233" t="str">
        <f t="array" ref="R51">IF(RIGHT($A51,1)*1=0,"",
IF(AND(RIGHT($A51,1)*1=1,OR(R$1=2026,R$1=2027)),$E51/2,
IF(AND(RIGHT($A51,1)*1=2,OR(R$1=2028,R$1=2029,R$1=2030)),$E51*1/20,IF(AND(RIGHT($A51,1)*1=2,OR(R$1=2031,R$1=2032,R$1=2033,R$1=2034,R$1=2035,R$1=2036,R$1=2037)),$E51*1/10,IF(AND(RIGHT($A51,1)*1=2,OR(R$1=2038,R$1=2039,R$1=2040)),$E51*1/20,
IF(AND(RIGHT($A51,1)*1=3,R$1&gt;=INDEX('4. Mengen- und Kostenannahmen'!$L:$L,MATCH($B51,#REF!,0)),R$1&lt;=INDEX('4. Mengen- und Kostenannahmen'!$M:$M,MATCH($B51,#REF!,0))),$E51*(1/(1+INDEX('4. Mengen- und Kostenannahmen'!$M:$M,MATCH($B51,#REF!,0))-INDEX('4. Mengen- und Kostenannahmen'!$L:$L,MATCH($B51,#REF!,0)))),
IF(AND(RIGHT($A51,1)*1=4,R$1=INDEX('4. Mengen- und Kostenannahmen'!$H:$H,MATCH($B51,#REF!,0))),$E51,"")))))))</f>
        <v>#N/A</v>
      </c>
      <c r="S51" s="233" t="str">
        <f t="array" ref="S51">IF(RIGHT($A51,1)*1=0,"",
IF(AND(RIGHT($A51,1)*1=1,OR(S$1=2026,S$1=2027)),$E51/2,
IF(AND(RIGHT($A51,1)*1=2,OR(S$1=2028,S$1=2029,S$1=2030)),$E51*1/20,IF(AND(RIGHT($A51,1)*1=2,OR(S$1=2031,S$1=2032,S$1=2033,S$1=2034,S$1=2035,S$1=2036,S$1=2037)),$E51*1/10,IF(AND(RIGHT($A51,1)*1=2,OR(S$1=2038,S$1=2039,S$1=2040)),$E51*1/20,
IF(AND(RIGHT($A51,1)*1=3,S$1&gt;=INDEX('4. Mengen- und Kostenannahmen'!$L:$L,MATCH($B51,#REF!,0)),S$1&lt;=INDEX('4. Mengen- und Kostenannahmen'!$M:$M,MATCH($B51,#REF!,0))),$E51*(1/(1+INDEX('4. Mengen- und Kostenannahmen'!$M:$M,MATCH($B51,#REF!,0))-INDEX('4. Mengen- und Kostenannahmen'!$L:$L,MATCH($B51,#REF!,0)))),
IF(AND(RIGHT($A51,1)*1=4,S$1=INDEX('4. Mengen- und Kostenannahmen'!$H:$H,MATCH($B51,#REF!,0))),$E51,"")))))))</f>
        <v>#N/A</v>
      </c>
      <c r="T51" s="233" t="str">
        <f t="array" ref="T51">IF(RIGHT($A51,1)*1=0,"",
IF(AND(RIGHT($A51,1)*1=1,OR(T$1=2026,T$1=2027)),$E51/2,
IF(AND(RIGHT($A51,1)*1=2,OR(T$1=2028,T$1=2029,T$1=2030)),$E51*1/20,IF(AND(RIGHT($A51,1)*1=2,OR(T$1=2031,T$1=2032,T$1=2033,T$1=2034,T$1=2035,T$1=2036,T$1=2037)),$E51*1/10,IF(AND(RIGHT($A51,1)*1=2,OR(T$1=2038,T$1=2039,T$1=2040)),$E51*1/20,
IF(AND(RIGHT($A51,1)*1=3,T$1&gt;=INDEX('4. Mengen- und Kostenannahmen'!$L:$L,MATCH($B51,#REF!,0)),T$1&lt;=INDEX('4. Mengen- und Kostenannahmen'!$M:$M,MATCH($B51,#REF!,0))),$E51*(1/(1+INDEX('4. Mengen- und Kostenannahmen'!$M:$M,MATCH($B51,#REF!,0))-INDEX('4. Mengen- und Kostenannahmen'!$L:$L,MATCH($B51,#REF!,0)))),
IF(AND(RIGHT($A51,1)*1=4,T$1=INDEX('4. Mengen- und Kostenannahmen'!$H:$H,MATCH($B51,#REF!,0))),$E51,"")))))))</f>
        <v>#N/A</v>
      </c>
    </row>
    <row r="52" ht="12.75" customHeight="1">
      <c r="A52" s="230" t="str">
        <f t="array" ref="A52">INDEX('4. Mengen- und Kostenannahmen'!$A:$A,MATCH(B52,'4. Mengen- und Kostenannahmen'!B:B,0))</f>
        <v>#N/A</v>
      </c>
      <c r="B52" s="231" t="str">
        <f>'4. Mengen- und Kostenannahmen'!B53</f>
        <v/>
      </c>
      <c r="C52" s="231" t="str">
        <f t="array" ref="C52">IF(RIGHT($A52,1)*1&lt;&gt;0,INDEX('4. Mengen- und Kostenannahmen'!D:D,MATCH($B52,'4. Mengen- und Kostenannahmen'!$B:$B,0)),"")</f>
        <v>#N/A</v>
      </c>
      <c r="D52" s="231" t="str">
        <f t="array" ref="D52">IF(RIGHT($A52,1)*1&lt;&gt;0,INDEX('4. Mengen- und Kostenannahmen'!E:E,MATCH($B52,'4. Mengen- und Kostenannahmen'!$B:$B,0)),"")</f>
        <v>#N/A</v>
      </c>
      <c r="E52" s="232" t="str">
        <f t="array" ref="E52">IF(C52&lt;&gt;"",INDEX('4. Mengen- und Kostenannahmen'!X:X,MATCH($B52,'4. Mengen- und Kostenannahmen'!B:B,0))*INDEX('4. Mengen- und Kostenannahmen'!AC:AC,MATCH($B52,'4. Mengen- und Kostenannahmen'!B:B,0)),"")</f>
        <v>#N/A</v>
      </c>
      <c r="F52" s="233" t="str">
        <f t="array" ref="F52">IF(RIGHT($A52,1)*1=0,"",
IF(AND(RIGHT($A52,1)*1=1,OR(F$1=2026,F$1=2027)),$E52/2,
IF(AND(RIGHT($A52,1)*1=2,OR(F$1=2028,F$1=2029,F$1=2030)),$E52*1/20,IF(AND(RIGHT($A52,1)*1=2,OR(F$1=2031,F$1=2032,F$1=2033,F$1=2034,F$1=2035,F$1=2036,F$1=2037)),$E52*1/10,IF(AND(RIGHT($A52,1)*1=2,OR(F$1=2038,F$1=2039,F$1=2040)),$E52*1/20,
IF(AND(RIGHT($A52,1)*1=3,F$1&gt;=INDEX('4. Mengen- und Kostenannahmen'!$L:$L,MATCH($B52,#REF!,0)),F$1&lt;=INDEX('4. Mengen- und Kostenannahmen'!$M:$M,MATCH($B52,#REF!,0))),$E52*(1/(1+INDEX('4. Mengen- und Kostenannahmen'!$M:$M,MATCH($B52,#REF!,0))-INDEX('4. Mengen- und Kostenannahmen'!$L:$L,MATCH($B52,#REF!,0)))),
IF(AND(RIGHT($A52,1)*1=4,F$1=INDEX('4. Mengen- und Kostenannahmen'!$H:$H,MATCH($B52,#REF!,0))),$E52,"")))))))</f>
        <v>#N/A</v>
      </c>
      <c r="G52" s="233" t="str">
        <f t="array" ref="G52">IF(RIGHT($A52,1)*1=0,"",
IF(AND(RIGHT($A52,1)*1=1,OR(G$1=2026,G$1=2027)),$E52/2,
IF(AND(RIGHT($A52,1)*1=2,OR(G$1=2028,G$1=2029,G$1=2030)),$E52*1/20,IF(AND(RIGHT($A52,1)*1=2,OR(G$1=2031,G$1=2032,G$1=2033,G$1=2034,G$1=2035,G$1=2036,G$1=2037)),$E52*1/10,IF(AND(RIGHT($A52,1)*1=2,OR(G$1=2038,G$1=2039,G$1=2040)),$E52*1/20,
IF(AND(RIGHT($A52,1)*1=3,G$1&gt;=INDEX('4. Mengen- und Kostenannahmen'!$L:$L,MATCH($B52,#REF!,0)),G$1&lt;=INDEX('4. Mengen- und Kostenannahmen'!$M:$M,MATCH($B52,#REF!,0))),$E52*(1/(1+INDEX('4. Mengen- und Kostenannahmen'!$M:$M,MATCH($B52,#REF!,0))-INDEX('4. Mengen- und Kostenannahmen'!$L:$L,MATCH($B52,#REF!,0)))),
IF(AND(RIGHT($A52,1)*1=4,G$1=INDEX('4. Mengen- und Kostenannahmen'!$H:$H,MATCH($B52,#REF!,0))),$E52,"")))))))</f>
        <v>#N/A</v>
      </c>
      <c r="H52" s="233" t="str">
        <f t="array" ref="H52">IF(RIGHT($A52,1)*1=0,"",
IF(AND(RIGHT($A52,1)*1=1,OR(H$1=2026,H$1=2027)),$E52/2,
IF(AND(RIGHT($A52,1)*1=2,OR(H$1=2028,H$1=2029,H$1=2030)),$E52*1/20,IF(AND(RIGHT($A52,1)*1=2,OR(H$1=2031,H$1=2032,H$1=2033,H$1=2034,H$1=2035,H$1=2036,H$1=2037)),$E52*1/10,IF(AND(RIGHT($A52,1)*1=2,OR(H$1=2038,H$1=2039,H$1=2040)),$E52*1/20,
IF(AND(RIGHT($A52,1)*1=3,H$1&gt;=INDEX('4. Mengen- und Kostenannahmen'!$L:$L,MATCH($B52,#REF!,0)),H$1&lt;=INDEX('4. Mengen- und Kostenannahmen'!$M:$M,MATCH($B52,#REF!,0))),$E52*(1/(1+INDEX('4. Mengen- und Kostenannahmen'!$M:$M,MATCH($B52,#REF!,0))-INDEX('4. Mengen- und Kostenannahmen'!$L:$L,MATCH($B52,#REF!,0)))),
IF(AND(RIGHT($A52,1)*1=4,H$1=INDEX('4. Mengen- und Kostenannahmen'!$H:$H,MATCH($B52,#REF!,0))),$E52,"")))))))</f>
        <v>#N/A</v>
      </c>
      <c r="I52" s="233" t="str">
        <f t="array" ref="I52">IF(RIGHT($A52,1)*1=0,"",
IF(AND(RIGHT($A52,1)*1=1,OR(I$1=2026,I$1=2027)),$E52/2,
IF(AND(RIGHT($A52,1)*1=2,OR(I$1=2028,I$1=2029,I$1=2030)),$E52*1/20,IF(AND(RIGHT($A52,1)*1=2,OR(I$1=2031,I$1=2032,I$1=2033,I$1=2034,I$1=2035,I$1=2036,I$1=2037)),$E52*1/10,IF(AND(RIGHT($A52,1)*1=2,OR(I$1=2038,I$1=2039,I$1=2040)),$E52*1/20,
IF(AND(RIGHT($A52,1)*1=3,I$1&gt;=INDEX('4. Mengen- und Kostenannahmen'!$L:$L,MATCH($B52,#REF!,0)),I$1&lt;=INDEX('4. Mengen- und Kostenannahmen'!$M:$M,MATCH($B52,#REF!,0))),$E52*(1/(1+INDEX('4. Mengen- und Kostenannahmen'!$M:$M,MATCH($B52,#REF!,0))-INDEX('4. Mengen- und Kostenannahmen'!$L:$L,MATCH($B52,#REF!,0)))),
IF(AND(RIGHT($A52,1)*1=4,I$1=INDEX('4. Mengen- und Kostenannahmen'!$H:$H,MATCH($B52,#REF!,0))),$E52,"")))))))</f>
        <v>#N/A</v>
      </c>
      <c r="J52" s="233" t="str">
        <f t="array" ref="J52">IF(RIGHT($A52,1)*1=0,"",
IF(AND(RIGHT($A52,1)*1=1,OR(J$1=2026,J$1=2027)),$E52/2,
IF(AND(RIGHT($A52,1)*1=2,OR(J$1=2028,J$1=2029,J$1=2030)),$E52*1/20,IF(AND(RIGHT($A52,1)*1=2,OR(J$1=2031,J$1=2032,J$1=2033,J$1=2034,J$1=2035,J$1=2036,J$1=2037)),$E52*1/10,IF(AND(RIGHT($A52,1)*1=2,OR(J$1=2038,J$1=2039,J$1=2040)),$E52*1/20,
IF(AND(RIGHT($A52,1)*1=3,J$1&gt;=INDEX('4. Mengen- und Kostenannahmen'!$L:$L,MATCH($B52,#REF!,0)),J$1&lt;=INDEX('4. Mengen- und Kostenannahmen'!$M:$M,MATCH($B52,#REF!,0))),$E52*(1/(1+INDEX('4. Mengen- und Kostenannahmen'!$M:$M,MATCH($B52,#REF!,0))-INDEX('4. Mengen- und Kostenannahmen'!$L:$L,MATCH($B52,#REF!,0)))),
IF(AND(RIGHT($A52,1)*1=4,J$1=INDEX('4. Mengen- und Kostenannahmen'!$H:$H,MATCH($B52,#REF!,0))),$E52,"")))))))</f>
        <v>#N/A</v>
      </c>
      <c r="K52" s="233" t="str">
        <f t="array" ref="K52">IF(RIGHT($A52,1)*1=0,"",
IF(AND(RIGHT($A52,1)*1=1,OR(K$1=2026,K$1=2027)),$E52/2,
IF(AND(RIGHT($A52,1)*1=2,OR(K$1=2028,K$1=2029,K$1=2030)),$E52*1/20,IF(AND(RIGHT($A52,1)*1=2,OR(K$1=2031,K$1=2032,K$1=2033,K$1=2034,K$1=2035,K$1=2036,K$1=2037)),$E52*1/10,IF(AND(RIGHT($A52,1)*1=2,OR(K$1=2038,K$1=2039,K$1=2040)),$E52*1/20,
IF(AND(RIGHT($A52,1)*1=3,K$1&gt;=INDEX('4. Mengen- und Kostenannahmen'!$L:$L,MATCH($B52,#REF!,0)),K$1&lt;=INDEX('4. Mengen- und Kostenannahmen'!$M:$M,MATCH($B52,#REF!,0))),$E52*(1/(1+INDEX('4. Mengen- und Kostenannahmen'!$M:$M,MATCH($B52,#REF!,0))-INDEX('4. Mengen- und Kostenannahmen'!$L:$L,MATCH($B52,#REF!,0)))),
IF(AND(RIGHT($A52,1)*1=4,K$1=INDEX('4. Mengen- und Kostenannahmen'!$H:$H,MATCH($B52,#REF!,0))),$E52,"")))))))</f>
        <v>#N/A</v>
      </c>
      <c r="L52" s="233" t="str">
        <f t="array" ref="L52">IF(RIGHT($A52,1)*1=0,"",
IF(AND(RIGHT($A52,1)*1=1,OR(L$1=2026,L$1=2027)),$E52/2,
IF(AND(RIGHT($A52,1)*1=2,OR(L$1=2028,L$1=2029,L$1=2030)),$E52*1/20,IF(AND(RIGHT($A52,1)*1=2,OR(L$1=2031,L$1=2032,L$1=2033,L$1=2034,L$1=2035,L$1=2036,L$1=2037)),$E52*1/10,IF(AND(RIGHT($A52,1)*1=2,OR(L$1=2038,L$1=2039,L$1=2040)),$E52*1/20,
IF(AND(RIGHT($A52,1)*1=3,L$1&gt;=INDEX('4. Mengen- und Kostenannahmen'!$L:$L,MATCH($B52,#REF!,0)),L$1&lt;=INDEX('4. Mengen- und Kostenannahmen'!$M:$M,MATCH($B52,#REF!,0))),$E52*(1/(1+INDEX('4. Mengen- und Kostenannahmen'!$M:$M,MATCH($B52,#REF!,0))-INDEX('4. Mengen- und Kostenannahmen'!$L:$L,MATCH($B52,#REF!,0)))),
IF(AND(RIGHT($A52,1)*1=4,L$1=INDEX('4. Mengen- und Kostenannahmen'!$H:$H,MATCH($B52,#REF!,0))),$E52,"")))))))</f>
        <v>#N/A</v>
      </c>
      <c r="M52" s="233" t="str">
        <f t="array" ref="M52">IF(RIGHT($A52,1)*1=0,"",
IF(AND(RIGHT($A52,1)*1=1,OR(M$1=2026,M$1=2027)),$E52/2,
IF(AND(RIGHT($A52,1)*1=2,OR(M$1=2028,M$1=2029,M$1=2030)),$E52*1/20,IF(AND(RIGHT($A52,1)*1=2,OR(M$1=2031,M$1=2032,M$1=2033,M$1=2034,M$1=2035,M$1=2036,M$1=2037)),$E52*1/10,IF(AND(RIGHT($A52,1)*1=2,OR(M$1=2038,M$1=2039,M$1=2040)),$E52*1/20,
IF(AND(RIGHT($A52,1)*1=3,M$1&gt;=INDEX('4. Mengen- und Kostenannahmen'!$L:$L,MATCH($B52,#REF!,0)),M$1&lt;=INDEX('4. Mengen- und Kostenannahmen'!$M:$M,MATCH($B52,#REF!,0))),$E52*(1/(1+INDEX('4. Mengen- und Kostenannahmen'!$M:$M,MATCH($B52,#REF!,0))-INDEX('4. Mengen- und Kostenannahmen'!$L:$L,MATCH($B52,#REF!,0)))),
IF(AND(RIGHT($A52,1)*1=4,M$1=INDEX('4. Mengen- und Kostenannahmen'!$H:$H,MATCH($B52,#REF!,0))),$E52,"")))))))</f>
        <v>#N/A</v>
      </c>
      <c r="N52" s="233" t="str">
        <f t="array" ref="N52">IF(RIGHT($A52,1)*1=0,"",
IF(AND(RIGHT($A52,1)*1=1,OR(N$1=2026,N$1=2027)),$E52/2,
IF(AND(RIGHT($A52,1)*1=2,OR(N$1=2028,N$1=2029,N$1=2030)),$E52*1/20,IF(AND(RIGHT($A52,1)*1=2,OR(N$1=2031,N$1=2032,N$1=2033,N$1=2034,N$1=2035,N$1=2036,N$1=2037)),$E52*1/10,IF(AND(RIGHT($A52,1)*1=2,OR(N$1=2038,N$1=2039,N$1=2040)),$E52*1/20,
IF(AND(RIGHT($A52,1)*1=3,N$1&gt;=INDEX('4. Mengen- und Kostenannahmen'!$L:$L,MATCH($B52,#REF!,0)),N$1&lt;=INDEX('4. Mengen- und Kostenannahmen'!$M:$M,MATCH($B52,#REF!,0))),$E52*(1/(1+INDEX('4. Mengen- und Kostenannahmen'!$M:$M,MATCH($B52,#REF!,0))-INDEX('4. Mengen- und Kostenannahmen'!$L:$L,MATCH($B52,#REF!,0)))),
IF(AND(RIGHT($A52,1)*1=4,N$1=INDEX('4. Mengen- und Kostenannahmen'!$H:$H,MATCH($B52,#REF!,0))),$E52,"")))))))</f>
        <v>#N/A</v>
      </c>
      <c r="O52" s="233" t="str">
        <f t="array" ref="O52">IF(RIGHT($A52,1)*1=0,"",
IF(AND(RIGHT($A52,1)*1=1,OR(O$1=2026,O$1=2027)),$E52/2,
IF(AND(RIGHT($A52,1)*1=2,OR(O$1=2028,O$1=2029,O$1=2030)),$E52*1/20,IF(AND(RIGHT($A52,1)*1=2,OR(O$1=2031,O$1=2032,O$1=2033,O$1=2034,O$1=2035,O$1=2036,O$1=2037)),$E52*1/10,IF(AND(RIGHT($A52,1)*1=2,OR(O$1=2038,O$1=2039,O$1=2040)),$E52*1/20,
IF(AND(RIGHT($A52,1)*1=3,O$1&gt;=INDEX('4. Mengen- und Kostenannahmen'!$L:$L,MATCH($B52,#REF!,0)),O$1&lt;=INDEX('4. Mengen- und Kostenannahmen'!$M:$M,MATCH($B52,#REF!,0))),$E52*(1/(1+INDEX('4. Mengen- und Kostenannahmen'!$M:$M,MATCH($B52,#REF!,0))-INDEX('4. Mengen- und Kostenannahmen'!$L:$L,MATCH($B52,#REF!,0)))),
IF(AND(RIGHT($A52,1)*1=4,O$1=INDEX('4. Mengen- und Kostenannahmen'!$H:$H,MATCH($B52,#REF!,0))),$E52,"")))))))</f>
        <v>#N/A</v>
      </c>
      <c r="P52" s="233" t="str">
        <f t="array" ref="P52">IF(RIGHT($A52,1)*1=0,"",
IF(AND(RIGHT($A52,1)*1=1,OR(P$1=2026,P$1=2027)),$E52/2,
IF(AND(RIGHT($A52,1)*1=2,OR(P$1=2028,P$1=2029,P$1=2030)),$E52*1/20,IF(AND(RIGHT($A52,1)*1=2,OR(P$1=2031,P$1=2032,P$1=2033,P$1=2034,P$1=2035,P$1=2036,P$1=2037)),$E52*1/10,IF(AND(RIGHT($A52,1)*1=2,OR(P$1=2038,P$1=2039,P$1=2040)),$E52*1/20,
IF(AND(RIGHT($A52,1)*1=3,P$1&gt;=INDEX('4. Mengen- und Kostenannahmen'!$L:$L,MATCH($B52,#REF!,0)),P$1&lt;=INDEX('4. Mengen- und Kostenannahmen'!$M:$M,MATCH($B52,#REF!,0))),$E52*(1/(1+INDEX('4. Mengen- und Kostenannahmen'!$M:$M,MATCH($B52,#REF!,0))-INDEX('4. Mengen- und Kostenannahmen'!$L:$L,MATCH($B52,#REF!,0)))),
IF(AND(RIGHT($A52,1)*1=4,P$1=INDEX('4. Mengen- und Kostenannahmen'!$H:$H,MATCH($B52,#REF!,0))),$E52,"")))))))</f>
        <v>#N/A</v>
      </c>
      <c r="Q52" s="233" t="str">
        <f t="array" ref="Q52">IF(RIGHT($A52,1)*1=0,"",
IF(AND(RIGHT($A52,1)*1=1,OR(Q$1=2026,Q$1=2027)),$E52/2,
IF(AND(RIGHT($A52,1)*1=2,OR(Q$1=2028,Q$1=2029,Q$1=2030)),$E52*1/20,IF(AND(RIGHT($A52,1)*1=2,OR(Q$1=2031,Q$1=2032,Q$1=2033,Q$1=2034,Q$1=2035,Q$1=2036,Q$1=2037)),$E52*1/10,IF(AND(RIGHT($A52,1)*1=2,OR(Q$1=2038,Q$1=2039,Q$1=2040)),$E52*1/20,
IF(AND(RIGHT($A52,1)*1=3,Q$1&gt;=INDEX('4. Mengen- und Kostenannahmen'!$L:$L,MATCH($B52,#REF!,0)),Q$1&lt;=INDEX('4. Mengen- und Kostenannahmen'!$M:$M,MATCH($B52,#REF!,0))),$E52*(1/(1+INDEX('4. Mengen- und Kostenannahmen'!$M:$M,MATCH($B52,#REF!,0))-INDEX('4. Mengen- und Kostenannahmen'!$L:$L,MATCH($B52,#REF!,0)))),
IF(AND(RIGHT($A52,1)*1=4,Q$1=INDEX('4. Mengen- und Kostenannahmen'!$H:$H,MATCH($B52,#REF!,0))),$E52,"")))))))</f>
        <v>#N/A</v>
      </c>
      <c r="R52" s="233" t="str">
        <f t="array" ref="R52">IF(RIGHT($A52,1)*1=0,"",
IF(AND(RIGHT($A52,1)*1=1,OR(R$1=2026,R$1=2027)),$E52/2,
IF(AND(RIGHT($A52,1)*1=2,OR(R$1=2028,R$1=2029,R$1=2030)),$E52*1/20,IF(AND(RIGHT($A52,1)*1=2,OR(R$1=2031,R$1=2032,R$1=2033,R$1=2034,R$1=2035,R$1=2036,R$1=2037)),$E52*1/10,IF(AND(RIGHT($A52,1)*1=2,OR(R$1=2038,R$1=2039,R$1=2040)),$E52*1/20,
IF(AND(RIGHT($A52,1)*1=3,R$1&gt;=INDEX('4. Mengen- und Kostenannahmen'!$L:$L,MATCH($B52,#REF!,0)),R$1&lt;=INDEX('4. Mengen- und Kostenannahmen'!$M:$M,MATCH($B52,#REF!,0))),$E52*(1/(1+INDEX('4. Mengen- und Kostenannahmen'!$M:$M,MATCH($B52,#REF!,0))-INDEX('4. Mengen- und Kostenannahmen'!$L:$L,MATCH($B52,#REF!,0)))),
IF(AND(RIGHT($A52,1)*1=4,R$1=INDEX('4. Mengen- und Kostenannahmen'!$H:$H,MATCH($B52,#REF!,0))),$E52,"")))))))</f>
        <v>#N/A</v>
      </c>
      <c r="S52" s="233" t="str">
        <f t="array" ref="S52">IF(RIGHT($A52,1)*1=0,"",
IF(AND(RIGHT($A52,1)*1=1,OR(S$1=2026,S$1=2027)),$E52/2,
IF(AND(RIGHT($A52,1)*1=2,OR(S$1=2028,S$1=2029,S$1=2030)),$E52*1/20,IF(AND(RIGHT($A52,1)*1=2,OR(S$1=2031,S$1=2032,S$1=2033,S$1=2034,S$1=2035,S$1=2036,S$1=2037)),$E52*1/10,IF(AND(RIGHT($A52,1)*1=2,OR(S$1=2038,S$1=2039,S$1=2040)),$E52*1/20,
IF(AND(RIGHT($A52,1)*1=3,S$1&gt;=INDEX('4. Mengen- und Kostenannahmen'!$L:$L,MATCH($B52,#REF!,0)),S$1&lt;=INDEX('4. Mengen- und Kostenannahmen'!$M:$M,MATCH($B52,#REF!,0))),$E52*(1/(1+INDEX('4. Mengen- und Kostenannahmen'!$M:$M,MATCH($B52,#REF!,0))-INDEX('4. Mengen- und Kostenannahmen'!$L:$L,MATCH($B52,#REF!,0)))),
IF(AND(RIGHT($A52,1)*1=4,S$1=INDEX('4. Mengen- und Kostenannahmen'!$H:$H,MATCH($B52,#REF!,0))),$E52,"")))))))</f>
        <v>#N/A</v>
      </c>
      <c r="T52" s="233" t="str">
        <f t="array" ref="T52">IF(RIGHT($A52,1)*1=0,"",
IF(AND(RIGHT($A52,1)*1=1,OR(T$1=2026,T$1=2027)),$E52/2,
IF(AND(RIGHT($A52,1)*1=2,OR(T$1=2028,T$1=2029,T$1=2030)),$E52*1/20,IF(AND(RIGHT($A52,1)*1=2,OR(T$1=2031,T$1=2032,T$1=2033,T$1=2034,T$1=2035,T$1=2036,T$1=2037)),$E52*1/10,IF(AND(RIGHT($A52,1)*1=2,OR(T$1=2038,T$1=2039,T$1=2040)),$E52*1/20,
IF(AND(RIGHT($A52,1)*1=3,T$1&gt;=INDEX('4. Mengen- und Kostenannahmen'!$L:$L,MATCH($B52,#REF!,0)),T$1&lt;=INDEX('4. Mengen- und Kostenannahmen'!$M:$M,MATCH($B52,#REF!,0))),$E52*(1/(1+INDEX('4. Mengen- und Kostenannahmen'!$M:$M,MATCH($B52,#REF!,0))-INDEX('4. Mengen- und Kostenannahmen'!$L:$L,MATCH($B52,#REF!,0)))),
IF(AND(RIGHT($A52,1)*1=4,T$1=INDEX('4. Mengen- und Kostenannahmen'!$H:$H,MATCH($B52,#REF!,0))),$E52,"")))))))</f>
        <v>#N/A</v>
      </c>
    </row>
    <row r="53" ht="12.75" customHeight="1">
      <c r="A53" s="230" t="str">
        <f t="array" ref="A53">INDEX('4. Mengen- und Kostenannahmen'!$A:$A,MATCH(B53,'4. Mengen- und Kostenannahmen'!B:B,0))</f>
        <v>#N/A</v>
      </c>
      <c r="B53" s="231" t="str">
        <f>'4. Mengen- und Kostenannahmen'!B54</f>
        <v/>
      </c>
      <c r="C53" s="231" t="str">
        <f t="array" ref="C53">IF(RIGHT($A53,1)*1&lt;&gt;0,INDEX('4. Mengen- und Kostenannahmen'!D:D,MATCH($B53,'4. Mengen- und Kostenannahmen'!$B:$B,0)),"")</f>
        <v>#N/A</v>
      </c>
      <c r="D53" s="231" t="str">
        <f t="array" ref="D53">IF(RIGHT($A53,1)*1&lt;&gt;0,INDEX('4. Mengen- und Kostenannahmen'!E:E,MATCH($B53,'4. Mengen- und Kostenannahmen'!$B:$B,0)),"")</f>
        <v>#N/A</v>
      </c>
      <c r="E53" s="232" t="str">
        <f t="array" ref="E53">IF(C53&lt;&gt;"",INDEX('4. Mengen- und Kostenannahmen'!X:X,MATCH($B53,'4. Mengen- und Kostenannahmen'!B:B,0))*INDEX('4. Mengen- und Kostenannahmen'!AC:AC,MATCH($B53,'4. Mengen- und Kostenannahmen'!B:B,0)),"")</f>
        <v>#N/A</v>
      </c>
      <c r="F53" s="233" t="str">
        <f t="array" ref="F53">IF(RIGHT($A53,1)*1=0,"",
IF(AND(RIGHT($A53,1)*1=1,OR(F$1=2026,F$1=2027)),$E53/2,
IF(AND(RIGHT($A53,1)*1=2,OR(F$1=2028,F$1=2029,F$1=2030)),$E53*1/20,IF(AND(RIGHT($A53,1)*1=2,OR(F$1=2031,F$1=2032,F$1=2033,F$1=2034,F$1=2035,F$1=2036,F$1=2037)),$E53*1/10,IF(AND(RIGHT($A53,1)*1=2,OR(F$1=2038,F$1=2039,F$1=2040)),$E53*1/20,
IF(AND(RIGHT($A53,1)*1=3,F$1&gt;=INDEX('4. Mengen- und Kostenannahmen'!$L:$L,MATCH($B53,#REF!,0)),F$1&lt;=INDEX('4. Mengen- und Kostenannahmen'!$M:$M,MATCH($B53,#REF!,0))),$E53*(1/(1+INDEX('4. Mengen- und Kostenannahmen'!$M:$M,MATCH($B53,#REF!,0))-INDEX('4. Mengen- und Kostenannahmen'!$L:$L,MATCH($B53,#REF!,0)))),
IF(AND(RIGHT($A53,1)*1=4,F$1=INDEX('4. Mengen- und Kostenannahmen'!$H:$H,MATCH($B53,#REF!,0))),$E53,"")))))))</f>
        <v>#N/A</v>
      </c>
      <c r="G53" s="233" t="str">
        <f t="array" ref="G53">IF(RIGHT($A53,1)*1=0,"",
IF(AND(RIGHT($A53,1)*1=1,OR(G$1=2026,G$1=2027)),$E53/2,
IF(AND(RIGHT($A53,1)*1=2,OR(G$1=2028,G$1=2029,G$1=2030)),$E53*1/20,IF(AND(RIGHT($A53,1)*1=2,OR(G$1=2031,G$1=2032,G$1=2033,G$1=2034,G$1=2035,G$1=2036,G$1=2037)),$E53*1/10,IF(AND(RIGHT($A53,1)*1=2,OR(G$1=2038,G$1=2039,G$1=2040)),$E53*1/20,
IF(AND(RIGHT($A53,1)*1=3,G$1&gt;=INDEX('4. Mengen- und Kostenannahmen'!$L:$L,MATCH($B53,#REF!,0)),G$1&lt;=INDEX('4. Mengen- und Kostenannahmen'!$M:$M,MATCH($B53,#REF!,0))),$E53*(1/(1+INDEX('4. Mengen- und Kostenannahmen'!$M:$M,MATCH($B53,#REF!,0))-INDEX('4. Mengen- und Kostenannahmen'!$L:$L,MATCH($B53,#REF!,0)))),
IF(AND(RIGHT($A53,1)*1=4,G$1=INDEX('4. Mengen- und Kostenannahmen'!$H:$H,MATCH($B53,#REF!,0))),$E53,"")))))))</f>
        <v>#N/A</v>
      </c>
      <c r="H53" s="233" t="str">
        <f t="array" ref="H53">IF(RIGHT($A53,1)*1=0,"",
IF(AND(RIGHT($A53,1)*1=1,OR(H$1=2026,H$1=2027)),$E53/2,
IF(AND(RIGHT($A53,1)*1=2,OR(H$1=2028,H$1=2029,H$1=2030)),$E53*1/20,IF(AND(RIGHT($A53,1)*1=2,OR(H$1=2031,H$1=2032,H$1=2033,H$1=2034,H$1=2035,H$1=2036,H$1=2037)),$E53*1/10,IF(AND(RIGHT($A53,1)*1=2,OR(H$1=2038,H$1=2039,H$1=2040)),$E53*1/20,
IF(AND(RIGHT($A53,1)*1=3,H$1&gt;=INDEX('4. Mengen- und Kostenannahmen'!$L:$L,MATCH($B53,#REF!,0)),H$1&lt;=INDEX('4. Mengen- und Kostenannahmen'!$M:$M,MATCH($B53,#REF!,0))),$E53*(1/(1+INDEX('4. Mengen- und Kostenannahmen'!$M:$M,MATCH($B53,#REF!,0))-INDEX('4. Mengen- und Kostenannahmen'!$L:$L,MATCH($B53,#REF!,0)))),
IF(AND(RIGHT($A53,1)*1=4,H$1=INDEX('4. Mengen- und Kostenannahmen'!$H:$H,MATCH($B53,#REF!,0))),$E53,"")))))))</f>
        <v>#N/A</v>
      </c>
      <c r="I53" s="233" t="str">
        <f t="array" ref="I53">IF(RIGHT($A53,1)*1=0,"",
IF(AND(RIGHT($A53,1)*1=1,OR(I$1=2026,I$1=2027)),$E53/2,
IF(AND(RIGHT($A53,1)*1=2,OR(I$1=2028,I$1=2029,I$1=2030)),$E53*1/20,IF(AND(RIGHT($A53,1)*1=2,OR(I$1=2031,I$1=2032,I$1=2033,I$1=2034,I$1=2035,I$1=2036,I$1=2037)),$E53*1/10,IF(AND(RIGHT($A53,1)*1=2,OR(I$1=2038,I$1=2039,I$1=2040)),$E53*1/20,
IF(AND(RIGHT($A53,1)*1=3,I$1&gt;=INDEX('4. Mengen- und Kostenannahmen'!$L:$L,MATCH($B53,#REF!,0)),I$1&lt;=INDEX('4. Mengen- und Kostenannahmen'!$M:$M,MATCH($B53,#REF!,0))),$E53*(1/(1+INDEX('4. Mengen- und Kostenannahmen'!$M:$M,MATCH($B53,#REF!,0))-INDEX('4. Mengen- und Kostenannahmen'!$L:$L,MATCH($B53,#REF!,0)))),
IF(AND(RIGHT($A53,1)*1=4,I$1=INDEX('4. Mengen- und Kostenannahmen'!$H:$H,MATCH($B53,#REF!,0))),$E53,"")))))))</f>
        <v>#N/A</v>
      </c>
      <c r="J53" s="233" t="str">
        <f t="array" ref="J53">IF(RIGHT($A53,1)*1=0,"",
IF(AND(RIGHT($A53,1)*1=1,OR(J$1=2026,J$1=2027)),$E53/2,
IF(AND(RIGHT($A53,1)*1=2,OR(J$1=2028,J$1=2029,J$1=2030)),$E53*1/20,IF(AND(RIGHT($A53,1)*1=2,OR(J$1=2031,J$1=2032,J$1=2033,J$1=2034,J$1=2035,J$1=2036,J$1=2037)),$E53*1/10,IF(AND(RIGHT($A53,1)*1=2,OR(J$1=2038,J$1=2039,J$1=2040)),$E53*1/20,
IF(AND(RIGHT($A53,1)*1=3,J$1&gt;=INDEX('4. Mengen- und Kostenannahmen'!$L:$L,MATCH($B53,#REF!,0)),J$1&lt;=INDEX('4. Mengen- und Kostenannahmen'!$M:$M,MATCH($B53,#REF!,0))),$E53*(1/(1+INDEX('4. Mengen- und Kostenannahmen'!$M:$M,MATCH($B53,#REF!,0))-INDEX('4. Mengen- und Kostenannahmen'!$L:$L,MATCH($B53,#REF!,0)))),
IF(AND(RIGHT($A53,1)*1=4,J$1=INDEX('4. Mengen- und Kostenannahmen'!$H:$H,MATCH($B53,#REF!,0))),$E53,"")))))))</f>
        <v>#N/A</v>
      </c>
      <c r="K53" s="233" t="str">
        <f t="array" ref="K53">IF(RIGHT($A53,1)*1=0,"",
IF(AND(RIGHT($A53,1)*1=1,OR(K$1=2026,K$1=2027)),$E53/2,
IF(AND(RIGHT($A53,1)*1=2,OR(K$1=2028,K$1=2029,K$1=2030)),$E53*1/20,IF(AND(RIGHT($A53,1)*1=2,OR(K$1=2031,K$1=2032,K$1=2033,K$1=2034,K$1=2035,K$1=2036,K$1=2037)),$E53*1/10,IF(AND(RIGHT($A53,1)*1=2,OR(K$1=2038,K$1=2039,K$1=2040)),$E53*1/20,
IF(AND(RIGHT($A53,1)*1=3,K$1&gt;=INDEX('4. Mengen- und Kostenannahmen'!$L:$L,MATCH($B53,#REF!,0)),K$1&lt;=INDEX('4. Mengen- und Kostenannahmen'!$M:$M,MATCH($B53,#REF!,0))),$E53*(1/(1+INDEX('4. Mengen- und Kostenannahmen'!$M:$M,MATCH($B53,#REF!,0))-INDEX('4. Mengen- und Kostenannahmen'!$L:$L,MATCH($B53,#REF!,0)))),
IF(AND(RIGHT($A53,1)*1=4,K$1=INDEX('4. Mengen- und Kostenannahmen'!$H:$H,MATCH($B53,#REF!,0))),$E53,"")))))))</f>
        <v>#N/A</v>
      </c>
      <c r="L53" s="233" t="str">
        <f t="array" ref="L53">IF(RIGHT($A53,1)*1=0,"",
IF(AND(RIGHT($A53,1)*1=1,OR(L$1=2026,L$1=2027)),$E53/2,
IF(AND(RIGHT($A53,1)*1=2,OR(L$1=2028,L$1=2029,L$1=2030)),$E53*1/20,IF(AND(RIGHT($A53,1)*1=2,OR(L$1=2031,L$1=2032,L$1=2033,L$1=2034,L$1=2035,L$1=2036,L$1=2037)),$E53*1/10,IF(AND(RIGHT($A53,1)*1=2,OR(L$1=2038,L$1=2039,L$1=2040)),$E53*1/20,
IF(AND(RIGHT($A53,1)*1=3,L$1&gt;=INDEX('4. Mengen- und Kostenannahmen'!$L:$L,MATCH($B53,#REF!,0)),L$1&lt;=INDEX('4. Mengen- und Kostenannahmen'!$M:$M,MATCH($B53,#REF!,0))),$E53*(1/(1+INDEX('4. Mengen- und Kostenannahmen'!$M:$M,MATCH($B53,#REF!,0))-INDEX('4. Mengen- und Kostenannahmen'!$L:$L,MATCH($B53,#REF!,0)))),
IF(AND(RIGHT($A53,1)*1=4,L$1=INDEX('4. Mengen- und Kostenannahmen'!$H:$H,MATCH($B53,#REF!,0))),$E53,"")))))))</f>
        <v>#N/A</v>
      </c>
      <c r="M53" s="233" t="str">
        <f t="array" ref="M53">IF(RIGHT($A53,1)*1=0,"",
IF(AND(RIGHT($A53,1)*1=1,OR(M$1=2026,M$1=2027)),$E53/2,
IF(AND(RIGHT($A53,1)*1=2,OR(M$1=2028,M$1=2029,M$1=2030)),$E53*1/20,IF(AND(RIGHT($A53,1)*1=2,OR(M$1=2031,M$1=2032,M$1=2033,M$1=2034,M$1=2035,M$1=2036,M$1=2037)),$E53*1/10,IF(AND(RIGHT($A53,1)*1=2,OR(M$1=2038,M$1=2039,M$1=2040)),$E53*1/20,
IF(AND(RIGHT($A53,1)*1=3,M$1&gt;=INDEX('4. Mengen- und Kostenannahmen'!$L:$L,MATCH($B53,#REF!,0)),M$1&lt;=INDEX('4. Mengen- und Kostenannahmen'!$M:$M,MATCH($B53,#REF!,0))),$E53*(1/(1+INDEX('4. Mengen- und Kostenannahmen'!$M:$M,MATCH($B53,#REF!,0))-INDEX('4. Mengen- und Kostenannahmen'!$L:$L,MATCH($B53,#REF!,0)))),
IF(AND(RIGHT($A53,1)*1=4,M$1=INDEX('4. Mengen- und Kostenannahmen'!$H:$H,MATCH($B53,#REF!,0))),$E53,"")))))))</f>
        <v>#N/A</v>
      </c>
      <c r="N53" s="233" t="str">
        <f t="array" ref="N53">IF(RIGHT($A53,1)*1=0,"",
IF(AND(RIGHT($A53,1)*1=1,OR(N$1=2026,N$1=2027)),$E53/2,
IF(AND(RIGHT($A53,1)*1=2,OR(N$1=2028,N$1=2029,N$1=2030)),$E53*1/20,IF(AND(RIGHT($A53,1)*1=2,OR(N$1=2031,N$1=2032,N$1=2033,N$1=2034,N$1=2035,N$1=2036,N$1=2037)),$E53*1/10,IF(AND(RIGHT($A53,1)*1=2,OR(N$1=2038,N$1=2039,N$1=2040)),$E53*1/20,
IF(AND(RIGHT($A53,1)*1=3,N$1&gt;=INDEX('4. Mengen- und Kostenannahmen'!$L:$L,MATCH($B53,#REF!,0)),N$1&lt;=INDEX('4. Mengen- und Kostenannahmen'!$M:$M,MATCH($B53,#REF!,0))),$E53*(1/(1+INDEX('4. Mengen- und Kostenannahmen'!$M:$M,MATCH($B53,#REF!,0))-INDEX('4. Mengen- und Kostenannahmen'!$L:$L,MATCH($B53,#REF!,0)))),
IF(AND(RIGHT($A53,1)*1=4,N$1=INDEX('4. Mengen- und Kostenannahmen'!$H:$H,MATCH($B53,#REF!,0))),$E53,"")))))))</f>
        <v>#N/A</v>
      </c>
      <c r="O53" s="233" t="str">
        <f t="array" ref="O53">IF(RIGHT($A53,1)*1=0,"",
IF(AND(RIGHT($A53,1)*1=1,OR(O$1=2026,O$1=2027)),$E53/2,
IF(AND(RIGHT($A53,1)*1=2,OR(O$1=2028,O$1=2029,O$1=2030)),$E53*1/20,IF(AND(RIGHT($A53,1)*1=2,OR(O$1=2031,O$1=2032,O$1=2033,O$1=2034,O$1=2035,O$1=2036,O$1=2037)),$E53*1/10,IF(AND(RIGHT($A53,1)*1=2,OR(O$1=2038,O$1=2039,O$1=2040)),$E53*1/20,
IF(AND(RIGHT($A53,1)*1=3,O$1&gt;=INDEX('4. Mengen- und Kostenannahmen'!$L:$L,MATCH($B53,#REF!,0)),O$1&lt;=INDEX('4. Mengen- und Kostenannahmen'!$M:$M,MATCH($B53,#REF!,0))),$E53*(1/(1+INDEX('4. Mengen- und Kostenannahmen'!$M:$M,MATCH($B53,#REF!,0))-INDEX('4. Mengen- und Kostenannahmen'!$L:$L,MATCH($B53,#REF!,0)))),
IF(AND(RIGHT($A53,1)*1=4,O$1=INDEX('4. Mengen- und Kostenannahmen'!$H:$H,MATCH($B53,#REF!,0))),$E53,"")))))))</f>
        <v>#N/A</v>
      </c>
      <c r="P53" s="233" t="str">
        <f t="array" ref="P53">IF(RIGHT($A53,1)*1=0,"",
IF(AND(RIGHT($A53,1)*1=1,OR(P$1=2026,P$1=2027)),$E53/2,
IF(AND(RIGHT($A53,1)*1=2,OR(P$1=2028,P$1=2029,P$1=2030)),$E53*1/20,IF(AND(RIGHT($A53,1)*1=2,OR(P$1=2031,P$1=2032,P$1=2033,P$1=2034,P$1=2035,P$1=2036,P$1=2037)),$E53*1/10,IF(AND(RIGHT($A53,1)*1=2,OR(P$1=2038,P$1=2039,P$1=2040)),$E53*1/20,
IF(AND(RIGHT($A53,1)*1=3,P$1&gt;=INDEX('4. Mengen- und Kostenannahmen'!$L:$L,MATCH($B53,#REF!,0)),P$1&lt;=INDEX('4. Mengen- und Kostenannahmen'!$M:$M,MATCH($B53,#REF!,0))),$E53*(1/(1+INDEX('4. Mengen- und Kostenannahmen'!$M:$M,MATCH($B53,#REF!,0))-INDEX('4. Mengen- und Kostenannahmen'!$L:$L,MATCH($B53,#REF!,0)))),
IF(AND(RIGHT($A53,1)*1=4,P$1=INDEX('4. Mengen- und Kostenannahmen'!$H:$H,MATCH($B53,#REF!,0))),$E53,"")))))))</f>
        <v>#N/A</v>
      </c>
      <c r="Q53" s="233" t="str">
        <f t="array" ref="Q53">IF(RIGHT($A53,1)*1=0,"",
IF(AND(RIGHT($A53,1)*1=1,OR(Q$1=2026,Q$1=2027)),$E53/2,
IF(AND(RIGHT($A53,1)*1=2,OR(Q$1=2028,Q$1=2029,Q$1=2030)),$E53*1/20,IF(AND(RIGHT($A53,1)*1=2,OR(Q$1=2031,Q$1=2032,Q$1=2033,Q$1=2034,Q$1=2035,Q$1=2036,Q$1=2037)),$E53*1/10,IF(AND(RIGHT($A53,1)*1=2,OR(Q$1=2038,Q$1=2039,Q$1=2040)),$E53*1/20,
IF(AND(RIGHT($A53,1)*1=3,Q$1&gt;=INDEX('4. Mengen- und Kostenannahmen'!$L:$L,MATCH($B53,#REF!,0)),Q$1&lt;=INDEX('4. Mengen- und Kostenannahmen'!$M:$M,MATCH($B53,#REF!,0))),$E53*(1/(1+INDEX('4. Mengen- und Kostenannahmen'!$M:$M,MATCH($B53,#REF!,0))-INDEX('4. Mengen- und Kostenannahmen'!$L:$L,MATCH($B53,#REF!,0)))),
IF(AND(RIGHT($A53,1)*1=4,Q$1=INDEX('4. Mengen- und Kostenannahmen'!$H:$H,MATCH($B53,#REF!,0))),$E53,"")))))))</f>
        <v>#N/A</v>
      </c>
      <c r="R53" s="233" t="str">
        <f t="array" ref="R53">IF(RIGHT($A53,1)*1=0,"",
IF(AND(RIGHT($A53,1)*1=1,OR(R$1=2026,R$1=2027)),$E53/2,
IF(AND(RIGHT($A53,1)*1=2,OR(R$1=2028,R$1=2029,R$1=2030)),$E53*1/20,IF(AND(RIGHT($A53,1)*1=2,OR(R$1=2031,R$1=2032,R$1=2033,R$1=2034,R$1=2035,R$1=2036,R$1=2037)),$E53*1/10,IF(AND(RIGHT($A53,1)*1=2,OR(R$1=2038,R$1=2039,R$1=2040)),$E53*1/20,
IF(AND(RIGHT($A53,1)*1=3,R$1&gt;=INDEX('4. Mengen- und Kostenannahmen'!$L:$L,MATCH($B53,#REF!,0)),R$1&lt;=INDEX('4. Mengen- und Kostenannahmen'!$M:$M,MATCH($B53,#REF!,0))),$E53*(1/(1+INDEX('4. Mengen- und Kostenannahmen'!$M:$M,MATCH($B53,#REF!,0))-INDEX('4. Mengen- und Kostenannahmen'!$L:$L,MATCH($B53,#REF!,0)))),
IF(AND(RIGHT($A53,1)*1=4,R$1=INDEX('4. Mengen- und Kostenannahmen'!$H:$H,MATCH($B53,#REF!,0))),$E53,"")))))))</f>
        <v>#N/A</v>
      </c>
      <c r="S53" s="233" t="str">
        <f t="array" ref="S53">IF(RIGHT($A53,1)*1=0,"",
IF(AND(RIGHT($A53,1)*1=1,OR(S$1=2026,S$1=2027)),$E53/2,
IF(AND(RIGHT($A53,1)*1=2,OR(S$1=2028,S$1=2029,S$1=2030)),$E53*1/20,IF(AND(RIGHT($A53,1)*1=2,OR(S$1=2031,S$1=2032,S$1=2033,S$1=2034,S$1=2035,S$1=2036,S$1=2037)),$E53*1/10,IF(AND(RIGHT($A53,1)*1=2,OR(S$1=2038,S$1=2039,S$1=2040)),$E53*1/20,
IF(AND(RIGHT($A53,1)*1=3,S$1&gt;=INDEX('4. Mengen- und Kostenannahmen'!$L:$L,MATCH($B53,#REF!,0)),S$1&lt;=INDEX('4. Mengen- und Kostenannahmen'!$M:$M,MATCH($B53,#REF!,0))),$E53*(1/(1+INDEX('4. Mengen- und Kostenannahmen'!$M:$M,MATCH($B53,#REF!,0))-INDEX('4. Mengen- und Kostenannahmen'!$L:$L,MATCH($B53,#REF!,0)))),
IF(AND(RIGHT($A53,1)*1=4,S$1=INDEX('4. Mengen- und Kostenannahmen'!$H:$H,MATCH($B53,#REF!,0))),$E53,"")))))))</f>
        <v>#N/A</v>
      </c>
      <c r="T53" s="233" t="str">
        <f t="array" ref="T53">IF(RIGHT($A53,1)*1=0,"",
IF(AND(RIGHT($A53,1)*1=1,OR(T$1=2026,T$1=2027)),$E53/2,
IF(AND(RIGHT($A53,1)*1=2,OR(T$1=2028,T$1=2029,T$1=2030)),$E53*1/20,IF(AND(RIGHT($A53,1)*1=2,OR(T$1=2031,T$1=2032,T$1=2033,T$1=2034,T$1=2035,T$1=2036,T$1=2037)),$E53*1/10,IF(AND(RIGHT($A53,1)*1=2,OR(T$1=2038,T$1=2039,T$1=2040)),$E53*1/20,
IF(AND(RIGHT($A53,1)*1=3,T$1&gt;=INDEX('4. Mengen- und Kostenannahmen'!$L:$L,MATCH($B53,#REF!,0)),T$1&lt;=INDEX('4. Mengen- und Kostenannahmen'!$M:$M,MATCH($B53,#REF!,0))),$E53*(1/(1+INDEX('4. Mengen- und Kostenannahmen'!$M:$M,MATCH($B53,#REF!,0))-INDEX('4. Mengen- und Kostenannahmen'!$L:$L,MATCH($B53,#REF!,0)))),
IF(AND(RIGHT($A53,1)*1=4,T$1=INDEX('4. Mengen- und Kostenannahmen'!$H:$H,MATCH($B53,#REF!,0))),$E53,"")))))))</f>
        <v>#N/A</v>
      </c>
    </row>
    <row r="54" ht="12.75" customHeight="1">
      <c r="A54" s="230" t="str">
        <f t="array" ref="A54">INDEX('4. Mengen- und Kostenannahmen'!$A:$A,MATCH(B54,'4. Mengen- und Kostenannahmen'!B:B,0))</f>
        <v>#N/A</v>
      </c>
      <c r="B54" s="231" t="str">
        <f>'4. Mengen- und Kostenannahmen'!B55</f>
        <v/>
      </c>
      <c r="C54" s="231" t="str">
        <f t="array" ref="C54">IF(RIGHT($A54,1)*1&lt;&gt;0,INDEX('4. Mengen- und Kostenannahmen'!D:D,MATCH($B54,'4. Mengen- und Kostenannahmen'!$B:$B,0)),"")</f>
        <v>#N/A</v>
      </c>
      <c r="D54" s="231" t="str">
        <f t="array" ref="D54">IF(RIGHT($A54,1)*1&lt;&gt;0,INDEX('4. Mengen- und Kostenannahmen'!E:E,MATCH($B54,'4. Mengen- und Kostenannahmen'!$B:$B,0)),"")</f>
        <v>#N/A</v>
      </c>
      <c r="E54" s="232" t="str">
        <f t="array" ref="E54">IF(C54&lt;&gt;"",INDEX('4. Mengen- und Kostenannahmen'!X:X,MATCH($B54,'4. Mengen- und Kostenannahmen'!B:B,0))*INDEX('4. Mengen- und Kostenannahmen'!AC:AC,MATCH($B54,'4. Mengen- und Kostenannahmen'!B:B,0)),"")</f>
        <v>#N/A</v>
      </c>
      <c r="F54" s="233" t="str">
        <f t="array" ref="F54">IF(RIGHT($A54,1)*1=0,"",
IF(AND(RIGHT($A54,1)*1=1,OR(F$1=2026,F$1=2027)),$E54/2,
IF(AND(RIGHT($A54,1)*1=2,OR(F$1=2028,F$1=2029,F$1=2030)),$E54*1/20,IF(AND(RIGHT($A54,1)*1=2,OR(F$1=2031,F$1=2032,F$1=2033,F$1=2034,F$1=2035,F$1=2036,F$1=2037)),$E54*1/10,IF(AND(RIGHT($A54,1)*1=2,OR(F$1=2038,F$1=2039,F$1=2040)),$E54*1/20,
IF(AND(RIGHT($A54,1)*1=3,F$1&gt;=INDEX('4. Mengen- und Kostenannahmen'!$L:$L,MATCH($B54,#REF!,0)),F$1&lt;=INDEX('4. Mengen- und Kostenannahmen'!$M:$M,MATCH($B54,#REF!,0))),$E54*(1/(1+INDEX('4. Mengen- und Kostenannahmen'!$M:$M,MATCH($B54,#REF!,0))-INDEX('4. Mengen- und Kostenannahmen'!$L:$L,MATCH($B54,#REF!,0)))),
IF(AND(RIGHT($A54,1)*1=4,F$1=INDEX('4. Mengen- und Kostenannahmen'!$H:$H,MATCH($B54,#REF!,0))),$E54,"")))))))</f>
        <v>#N/A</v>
      </c>
      <c r="G54" s="233" t="str">
        <f t="array" ref="G54">IF(RIGHT($A54,1)*1=0,"",
IF(AND(RIGHT($A54,1)*1=1,OR(G$1=2026,G$1=2027)),$E54/2,
IF(AND(RIGHT($A54,1)*1=2,OR(G$1=2028,G$1=2029,G$1=2030)),$E54*1/20,IF(AND(RIGHT($A54,1)*1=2,OR(G$1=2031,G$1=2032,G$1=2033,G$1=2034,G$1=2035,G$1=2036,G$1=2037)),$E54*1/10,IF(AND(RIGHT($A54,1)*1=2,OR(G$1=2038,G$1=2039,G$1=2040)),$E54*1/20,
IF(AND(RIGHT($A54,1)*1=3,G$1&gt;=INDEX('4. Mengen- und Kostenannahmen'!$L:$L,MATCH($B54,#REF!,0)),G$1&lt;=INDEX('4. Mengen- und Kostenannahmen'!$M:$M,MATCH($B54,#REF!,0))),$E54*(1/(1+INDEX('4. Mengen- und Kostenannahmen'!$M:$M,MATCH($B54,#REF!,0))-INDEX('4. Mengen- und Kostenannahmen'!$L:$L,MATCH($B54,#REF!,0)))),
IF(AND(RIGHT($A54,1)*1=4,G$1=INDEX('4. Mengen- und Kostenannahmen'!$H:$H,MATCH($B54,#REF!,0))),$E54,"")))))))</f>
        <v>#N/A</v>
      </c>
      <c r="H54" s="233" t="str">
        <f t="array" ref="H54">IF(RIGHT($A54,1)*1=0,"",
IF(AND(RIGHT($A54,1)*1=1,OR(H$1=2026,H$1=2027)),$E54/2,
IF(AND(RIGHT($A54,1)*1=2,OR(H$1=2028,H$1=2029,H$1=2030)),$E54*1/20,IF(AND(RIGHT($A54,1)*1=2,OR(H$1=2031,H$1=2032,H$1=2033,H$1=2034,H$1=2035,H$1=2036,H$1=2037)),$E54*1/10,IF(AND(RIGHT($A54,1)*1=2,OR(H$1=2038,H$1=2039,H$1=2040)),$E54*1/20,
IF(AND(RIGHT($A54,1)*1=3,H$1&gt;=INDEX('4. Mengen- und Kostenannahmen'!$L:$L,MATCH($B54,#REF!,0)),H$1&lt;=INDEX('4. Mengen- und Kostenannahmen'!$M:$M,MATCH($B54,#REF!,0))),$E54*(1/(1+INDEX('4. Mengen- und Kostenannahmen'!$M:$M,MATCH($B54,#REF!,0))-INDEX('4. Mengen- und Kostenannahmen'!$L:$L,MATCH($B54,#REF!,0)))),
IF(AND(RIGHT($A54,1)*1=4,H$1=INDEX('4. Mengen- und Kostenannahmen'!$H:$H,MATCH($B54,#REF!,0))),$E54,"")))))))</f>
        <v>#N/A</v>
      </c>
      <c r="I54" s="233" t="str">
        <f t="array" ref="I54">IF(RIGHT($A54,1)*1=0,"",
IF(AND(RIGHT($A54,1)*1=1,OR(I$1=2026,I$1=2027)),$E54/2,
IF(AND(RIGHT($A54,1)*1=2,OR(I$1=2028,I$1=2029,I$1=2030)),$E54*1/20,IF(AND(RIGHT($A54,1)*1=2,OR(I$1=2031,I$1=2032,I$1=2033,I$1=2034,I$1=2035,I$1=2036,I$1=2037)),$E54*1/10,IF(AND(RIGHT($A54,1)*1=2,OR(I$1=2038,I$1=2039,I$1=2040)),$E54*1/20,
IF(AND(RIGHT($A54,1)*1=3,I$1&gt;=INDEX('4. Mengen- und Kostenannahmen'!$L:$L,MATCH($B54,#REF!,0)),I$1&lt;=INDEX('4. Mengen- und Kostenannahmen'!$M:$M,MATCH($B54,#REF!,0))),$E54*(1/(1+INDEX('4. Mengen- und Kostenannahmen'!$M:$M,MATCH($B54,#REF!,0))-INDEX('4. Mengen- und Kostenannahmen'!$L:$L,MATCH($B54,#REF!,0)))),
IF(AND(RIGHT($A54,1)*1=4,I$1=INDEX('4. Mengen- und Kostenannahmen'!$H:$H,MATCH($B54,#REF!,0))),$E54,"")))))))</f>
        <v>#N/A</v>
      </c>
      <c r="J54" s="233" t="str">
        <f t="array" ref="J54">IF(RIGHT($A54,1)*1=0,"",
IF(AND(RIGHT($A54,1)*1=1,OR(J$1=2026,J$1=2027)),$E54/2,
IF(AND(RIGHT($A54,1)*1=2,OR(J$1=2028,J$1=2029,J$1=2030)),$E54*1/20,IF(AND(RIGHT($A54,1)*1=2,OR(J$1=2031,J$1=2032,J$1=2033,J$1=2034,J$1=2035,J$1=2036,J$1=2037)),$E54*1/10,IF(AND(RIGHT($A54,1)*1=2,OR(J$1=2038,J$1=2039,J$1=2040)),$E54*1/20,
IF(AND(RIGHT($A54,1)*1=3,J$1&gt;=INDEX('4. Mengen- und Kostenannahmen'!$L:$L,MATCH($B54,#REF!,0)),J$1&lt;=INDEX('4. Mengen- und Kostenannahmen'!$M:$M,MATCH($B54,#REF!,0))),$E54*(1/(1+INDEX('4. Mengen- und Kostenannahmen'!$M:$M,MATCH($B54,#REF!,0))-INDEX('4. Mengen- und Kostenannahmen'!$L:$L,MATCH($B54,#REF!,0)))),
IF(AND(RIGHT($A54,1)*1=4,J$1=INDEX('4. Mengen- und Kostenannahmen'!$H:$H,MATCH($B54,#REF!,0))),$E54,"")))))))</f>
        <v>#N/A</v>
      </c>
      <c r="K54" s="233" t="str">
        <f t="array" ref="K54">IF(RIGHT($A54,1)*1=0,"",
IF(AND(RIGHT($A54,1)*1=1,OR(K$1=2026,K$1=2027)),$E54/2,
IF(AND(RIGHT($A54,1)*1=2,OR(K$1=2028,K$1=2029,K$1=2030)),$E54*1/20,IF(AND(RIGHT($A54,1)*1=2,OR(K$1=2031,K$1=2032,K$1=2033,K$1=2034,K$1=2035,K$1=2036,K$1=2037)),$E54*1/10,IF(AND(RIGHT($A54,1)*1=2,OR(K$1=2038,K$1=2039,K$1=2040)),$E54*1/20,
IF(AND(RIGHT($A54,1)*1=3,K$1&gt;=INDEX('4. Mengen- und Kostenannahmen'!$L:$L,MATCH($B54,#REF!,0)),K$1&lt;=INDEX('4. Mengen- und Kostenannahmen'!$M:$M,MATCH($B54,#REF!,0))),$E54*(1/(1+INDEX('4. Mengen- und Kostenannahmen'!$M:$M,MATCH($B54,#REF!,0))-INDEX('4. Mengen- und Kostenannahmen'!$L:$L,MATCH($B54,#REF!,0)))),
IF(AND(RIGHT($A54,1)*1=4,K$1=INDEX('4. Mengen- und Kostenannahmen'!$H:$H,MATCH($B54,#REF!,0))),$E54,"")))))))</f>
        <v>#N/A</v>
      </c>
      <c r="L54" s="233" t="str">
        <f t="array" ref="L54">IF(RIGHT($A54,1)*1=0,"",
IF(AND(RIGHT($A54,1)*1=1,OR(L$1=2026,L$1=2027)),$E54/2,
IF(AND(RIGHT($A54,1)*1=2,OR(L$1=2028,L$1=2029,L$1=2030)),$E54*1/20,IF(AND(RIGHT($A54,1)*1=2,OR(L$1=2031,L$1=2032,L$1=2033,L$1=2034,L$1=2035,L$1=2036,L$1=2037)),$E54*1/10,IF(AND(RIGHT($A54,1)*1=2,OR(L$1=2038,L$1=2039,L$1=2040)),$E54*1/20,
IF(AND(RIGHT($A54,1)*1=3,L$1&gt;=INDEX('4. Mengen- und Kostenannahmen'!$L:$L,MATCH($B54,#REF!,0)),L$1&lt;=INDEX('4. Mengen- und Kostenannahmen'!$M:$M,MATCH($B54,#REF!,0))),$E54*(1/(1+INDEX('4. Mengen- und Kostenannahmen'!$M:$M,MATCH($B54,#REF!,0))-INDEX('4. Mengen- und Kostenannahmen'!$L:$L,MATCH($B54,#REF!,0)))),
IF(AND(RIGHT($A54,1)*1=4,L$1=INDEX('4. Mengen- und Kostenannahmen'!$H:$H,MATCH($B54,#REF!,0))),$E54,"")))))))</f>
        <v>#N/A</v>
      </c>
      <c r="M54" s="233" t="str">
        <f t="array" ref="M54">IF(RIGHT($A54,1)*1=0,"",
IF(AND(RIGHT($A54,1)*1=1,OR(M$1=2026,M$1=2027)),$E54/2,
IF(AND(RIGHT($A54,1)*1=2,OR(M$1=2028,M$1=2029,M$1=2030)),$E54*1/20,IF(AND(RIGHT($A54,1)*1=2,OR(M$1=2031,M$1=2032,M$1=2033,M$1=2034,M$1=2035,M$1=2036,M$1=2037)),$E54*1/10,IF(AND(RIGHT($A54,1)*1=2,OR(M$1=2038,M$1=2039,M$1=2040)),$E54*1/20,
IF(AND(RIGHT($A54,1)*1=3,M$1&gt;=INDEX('4. Mengen- und Kostenannahmen'!$L:$L,MATCH($B54,#REF!,0)),M$1&lt;=INDEX('4. Mengen- und Kostenannahmen'!$M:$M,MATCH($B54,#REF!,0))),$E54*(1/(1+INDEX('4. Mengen- und Kostenannahmen'!$M:$M,MATCH($B54,#REF!,0))-INDEX('4. Mengen- und Kostenannahmen'!$L:$L,MATCH($B54,#REF!,0)))),
IF(AND(RIGHT($A54,1)*1=4,M$1=INDEX('4. Mengen- und Kostenannahmen'!$H:$H,MATCH($B54,#REF!,0))),$E54,"")))))))</f>
        <v>#N/A</v>
      </c>
      <c r="N54" s="233" t="str">
        <f t="array" ref="N54">IF(RIGHT($A54,1)*1=0,"",
IF(AND(RIGHT($A54,1)*1=1,OR(N$1=2026,N$1=2027)),$E54/2,
IF(AND(RIGHT($A54,1)*1=2,OR(N$1=2028,N$1=2029,N$1=2030)),$E54*1/20,IF(AND(RIGHT($A54,1)*1=2,OR(N$1=2031,N$1=2032,N$1=2033,N$1=2034,N$1=2035,N$1=2036,N$1=2037)),$E54*1/10,IF(AND(RIGHT($A54,1)*1=2,OR(N$1=2038,N$1=2039,N$1=2040)),$E54*1/20,
IF(AND(RIGHT($A54,1)*1=3,N$1&gt;=INDEX('4. Mengen- und Kostenannahmen'!$L:$L,MATCH($B54,#REF!,0)),N$1&lt;=INDEX('4. Mengen- und Kostenannahmen'!$M:$M,MATCH($B54,#REF!,0))),$E54*(1/(1+INDEX('4. Mengen- und Kostenannahmen'!$M:$M,MATCH($B54,#REF!,0))-INDEX('4. Mengen- und Kostenannahmen'!$L:$L,MATCH($B54,#REF!,0)))),
IF(AND(RIGHT($A54,1)*1=4,N$1=INDEX('4. Mengen- und Kostenannahmen'!$H:$H,MATCH($B54,#REF!,0))),$E54,"")))))))</f>
        <v>#N/A</v>
      </c>
      <c r="O54" s="233" t="str">
        <f t="array" ref="O54">IF(RIGHT($A54,1)*1=0,"",
IF(AND(RIGHT($A54,1)*1=1,OR(O$1=2026,O$1=2027)),$E54/2,
IF(AND(RIGHT($A54,1)*1=2,OR(O$1=2028,O$1=2029,O$1=2030)),$E54*1/20,IF(AND(RIGHT($A54,1)*1=2,OR(O$1=2031,O$1=2032,O$1=2033,O$1=2034,O$1=2035,O$1=2036,O$1=2037)),$E54*1/10,IF(AND(RIGHT($A54,1)*1=2,OR(O$1=2038,O$1=2039,O$1=2040)),$E54*1/20,
IF(AND(RIGHT($A54,1)*1=3,O$1&gt;=INDEX('4. Mengen- und Kostenannahmen'!$L:$L,MATCH($B54,#REF!,0)),O$1&lt;=INDEX('4. Mengen- und Kostenannahmen'!$M:$M,MATCH($B54,#REF!,0))),$E54*(1/(1+INDEX('4. Mengen- und Kostenannahmen'!$M:$M,MATCH($B54,#REF!,0))-INDEX('4. Mengen- und Kostenannahmen'!$L:$L,MATCH($B54,#REF!,0)))),
IF(AND(RIGHT($A54,1)*1=4,O$1=INDEX('4. Mengen- und Kostenannahmen'!$H:$H,MATCH($B54,#REF!,0))),$E54,"")))))))</f>
        <v>#N/A</v>
      </c>
      <c r="P54" s="233" t="str">
        <f t="array" ref="P54">IF(RIGHT($A54,1)*1=0,"",
IF(AND(RIGHT($A54,1)*1=1,OR(P$1=2026,P$1=2027)),$E54/2,
IF(AND(RIGHT($A54,1)*1=2,OR(P$1=2028,P$1=2029,P$1=2030)),$E54*1/20,IF(AND(RIGHT($A54,1)*1=2,OR(P$1=2031,P$1=2032,P$1=2033,P$1=2034,P$1=2035,P$1=2036,P$1=2037)),$E54*1/10,IF(AND(RIGHT($A54,1)*1=2,OR(P$1=2038,P$1=2039,P$1=2040)),$E54*1/20,
IF(AND(RIGHT($A54,1)*1=3,P$1&gt;=INDEX('4. Mengen- und Kostenannahmen'!$L:$L,MATCH($B54,#REF!,0)),P$1&lt;=INDEX('4. Mengen- und Kostenannahmen'!$M:$M,MATCH($B54,#REF!,0))),$E54*(1/(1+INDEX('4. Mengen- und Kostenannahmen'!$M:$M,MATCH($B54,#REF!,0))-INDEX('4. Mengen- und Kostenannahmen'!$L:$L,MATCH($B54,#REF!,0)))),
IF(AND(RIGHT($A54,1)*1=4,P$1=INDEX('4. Mengen- und Kostenannahmen'!$H:$H,MATCH($B54,#REF!,0))),$E54,"")))))))</f>
        <v>#N/A</v>
      </c>
      <c r="Q54" s="233" t="str">
        <f t="array" ref="Q54">IF(RIGHT($A54,1)*1=0,"",
IF(AND(RIGHT($A54,1)*1=1,OR(Q$1=2026,Q$1=2027)),$E54/2,
IF(AND(RIGHT($A54,1)*1=2,OR(Q$1=2028,Q$1=2029,Q$1=2030)),$E54*1/20,IF(AND(RIGHT($A54,1)*1=2,OR(Q$1=2031,Q$1=2032,Q$1=2033,Q$1=2034,Q$1=2035,Q$1=2036,Q$1=2037)),$E54*1/10,IF(AND(RIGHT($A54,1)*1=2,OR(Q$1=2038,Q$1=2039,Q$1=2040)),$E54*1/20,
IF(AND(RIGHT($A54,1)*1=3,Q$1&gt;=INDEX('4. Mengen- und Kostenannahmen'!$L:$L,MATCH($B54,#REF!,0)),Q$1&lt;=INDEX('4. Mengen- und Kostenannahmen'!$M:$M,MATCH($B54,#REF!,0))),$E54*(1/(1+INDEX('4. Mengen- und Kostenannahmen'!$M:$M,MATCH($B54,#REF!,0))-INDEX('4. Mengen- und Kostenannahmen'!$L:$L,MATCH($B54,#REF!,0)))),
IF(AND(RIGHT($A54,1)*1=4,Q$1=INDEX('4. Mengen- und Kostenannahmen'!$H:$H,MATCH($B54,#REF!,0))),$E54,"")))))))</f>
        <v>#N/A</v>
      </c>
      <c r="R54" s="233" t="str">
        <f t="array" ref="R54">IF(RIGHT($A54,1)*1=0,"",
IF(AND(RIGHT($A54,1)*1=1,OR(R$1=2026,R$1=2027)),$E54/2,
IF(AND(RIGHT($A54,1)*1=2,OR(R$1=2028,R$1=2029,R$1=2030)),$E54*1/20,IF(AND(RIGHT($A54,1)*1=2,OR(R$1=2031,R$1=2032,R$1=2033,R$1=2034,R$1=2035,R$1=2036,R$1=2037)),$E54*1/10,IF(AND(RIGHT($A54,1)*1=2,OR(R$1=2038,R$1=2039,R$1=2040)),$E54*1/20,
IF(AND(RIGHT($A54,1)*1=3,R$1&gt;=INDEX('4. Mengen- und Kostenannahmen'!$L:$L,MATCH($B54,#REF!,0)),R$1&lt;=INDEX('4. Mengen- und Kostenannahmen'!$M:$M,MATCH($B54,#REF!,0))),$E54*(1/(1+INDEX('4. Mengen- und Kostenannahmen'!$M:$M,MATCH($B54,#REF!,0))-INDEX('4. Mengen- und Kostenannahmen'!$L:$L,MATCH($B54,#REF!,0)))),
IF(AND(RIGHT($A54,1)*1=4,R$1=INDEX('4. Mengen- und Kostenannahmen'!$H:$H,MATCH($B54,#REF!,0))),$E54,"")))))))</f>
        <v>#N/A</v>
      </c>
      <c r="S54" s="233" t="str">
        <f t="array" ref="S54">IF(RIGHT($A54,1)*1=0,"",
IF(AND(RIGHT($A54,1)*1=1,OR(S$1=2026,S$1=2027)),$E54/2,
IF(AND(RIGHT($A54,1)*1=2,OR(S$1=2028,S$1=2029,S$1=2030)),$E54*1/20,IF(AND(RIGHT($A54,1)*1=2,OR(S$1=2031,S$1=2032,S$1=2033,S$1=2034,S$1=2035,S$1=2036,S$1=2037)),$E54*1/10,IF(AND(RIGHT($A54,1)*1=2,OR(S$1=2038,S$1=2039,S$1=2040)),$E54*1/20,
IF(AND(RIGHT($A54,1)*1=3,S$1&gt;=INDEX('4. Mengen- und Kostenannahmen'!$L:$L,MATCH($B54,#REF!,0)),S$1&lt;=INDEX('4. Mengen- und Kostenannahmen'!$M:$M,MATCH($B54,#REF!,0))),$E54*(1/(1+INDEX('4. Mengen- und Kostenannahmen'!$M:$M,MATCH($B54,#REF!,0))-INDEX('4. Mengen- und Kostenannahmen'!$L:$L,MATCH($B54,#REF!,0)))),
IF(AND(RIGHT($A54,1)*1=4,S$1=INDEX('4. Mengen- und Kostenannahmen'!$H:$H,MATCH($B54,#REF!,0))),$E54,"")))))))</f>
        <v>#N/A</v>
      </c>
      <c r="T54" s="233" t="str">
        <f t="array" ref="T54">IF(RIGHT($A54,1)*1=0,"",
IF(AND(RIGHT($A54,1)*1=1,OR(T$1=2026,T$1=2027)),$E54/2,
IF(AND(RIGHT($A54,1)*1=2,OR(T$1=2028,T$1=2029,T$1=2030)),$E54*1/20,IF(AND(RIGHT($A54,1)*1=2,OR(T$1=2031,T$1=2032,T$1=2033,T$1=2034,T$1=2035,T$1=2036,T$1=2037)),$E54*1/10,IF(AND(RIGHT($A54,1)*1=2,OR(T$1=2038,T$1=2039,T$1=2040)),$E54*1/20,
IF(AND(RIGHT($A54,1)*1=3,T$1&gt;=INDEX('4. Mengen- und Kostenannahmen'!$L:$L,MATCH($B54,#REF!,0)),T$1&lt;=INDEX('4. Mengen- und Kostenannahmen'!$M:$M,MATCH($B54,#REF!,0))),$E54*(1/(1+INDEX('4. Mengen- und Kostenannahmen'!$M:$M,MATCH($B54,#REF!,0))-INDEX('4. Mengen- und Kostenannahmen'!$L:$L,MATCH($B54,#REF!,0)))),
IF(AND(RIGHT($A54,1)*1=4,T$1=INDEX('4. Mengen- und Kostenannahmen'!$H:$H,MATCH($B54,#REF!,0))),$E54,"")))))))</f>
        <v>#N/A</v>
      </c>
    </row>
    <row r="55" ht="12.75" customHeight="1">
      <c r="A55" s="230" t="str">
        <f t="array" ref="A55">INDEX('4. Mengen- und Kostenannahmen'!$A:$A,MATCH(B55,'4. Mengen- und Kostenannahmen'!B:B,0))</f>
        <v>#N/A</v>
      </c>
      <c r="B55" s="231" t="str">
        <f>'4. Mengen- und Kostenannahmen'!B56</f>
        <v/>
      </c>
      <c r="C55" s="231" t="str">
        <f t="array" ref="C55">IF(RIGHT($A55,1)*1&lt;&gt;0,INDEX('4. Mengen- und Kostenannahmen'!D:D,MATCH($B55,'4. Mengen- und Kostenannahmen'!$B:$B,0)),"")</f>
        <v>#N/A</v>
      </c>
      <c r="D55" s="231" t="str">
        <f t="array" ref="D55">IF(RIGHT($A55,1)*1&lt;&gt;0,INDEX('4. Mengen- und Kostenannahmen'!E:E,MATCH($B55,'4. Mengen- und Kostenannahmen'!$B:$B,0)),"")</f>
        <v>#N/A</v>
      </c>
      <c r="E55" s="232" t="str">
        <f t="array" ref="E55">IF(C55&lt;&gt;"",INDEX('4. Mengen- und Kostenannahmen'!X:X,MATCH($B55,'4. Mengen- und Kostenannahmen'!B:B,0))*INDEX('4. Mengen- und Kostenannahmen'!AC:AC,MATCH($B55,'4. Mengen- und Kostenannahmen'!B:B,0)),"")</f>
        <v>#N/A</v>
      </c>
      <c r="F55" s="233" t="str">
        <f t="array" ref="F55">IF(RIGHT($A55,1)*1=0,"",
IF(AND(RIGHT($A55,1)*1=1,OR(F$1=2026,F$1=2027)),$E55/2,
IF(AND(RIGHT($A55,1)*1=2,OR(F$1=2028,F$1=2029,F$1=2030)),$E55*1/20,IF(AND(RIGHT($A55,1)*1=2,OR(F$1=2031,F$1=2032,F$1=2033,F$1=2034,F$1=2035,F$1=2036,F$1=2037)),$E55*1/10,IF(AND(RIGHT($A55,1)*1=2,OR(F$1=2038,F$1=2039,F$1=2040)),$E55*1/20,
IF(AND(RIGHT($A55,1)*1=3,F$1&gt;=INDEX('4. Mengen- und Kostenannahmen'!$L:$L,MATCH($B55,#REF!,0)),F$1&lt;=INDEX('4. Mengen- und Kostenannahmen'!$M:$M,MATCH($B55,#REF!,0))),$E55*(1/(1+INDEX('4. Mengen- und Kostenannahmen'!$M:$M,MATCH($B55,#REF!,0))-INDEX('4. Mengen- und Kostenannahmen'!$L:$L,MATCH($B55,#REF!,0)))),
IF(AND(RIGHT($A55,1)*1=4,F$1=INDEX('4. Mengen- und Kostenannahmen'!$H:$H,MATCH($B55,#REF!,0))),$E55,"")))))))</f>
        <v>#N/A</v>
      </c>
      <c r="G55" s="233" t="str">
        <f t="array" ref="G55">IF(RIGHT($A55,1)*1=0,"",
IF(AND(RIGHT($A55,1)*1=1,OR(G$1=2026,G$1=2027)),$E55/2,
IF(AND(RIGHT($A55,1)*1=2,OR(G$1=2028,G$1=2029,G$1=2030)),$E55*1/20,IF(AND(RIGHT($A55,1)*1=2,OR(G$1=2031,G$1=2032,G$1=2033,G$1=2034,G$1=2035,G$1=2036,G$1=2037)),$E55*1/10,IF(AND(RIGHT($A55,1)*1=2,OR(G$1=2038,G$1=2039,G$1=2040)),$E55*1/20,
IF(AND(RIGHT($A55,1)*1=3,G$1&gt;=INDEX('4. Mengen- und Kostenannahmen'!$L:$L,MATCH($B55,#REF!,0)),G$1&lt;=INDEX('4. Mengen- und Kostenannahmen'!$M:$M,MATCH($B55,#REF!,0))),$E55*(1/(1+INDEX('4. Mengen- und Kostenannahmen'!$M:$M,MATCH($B55,#REF!,0))-INDEX('4. Mengen- und Kostenannahmen'!$L:$L,MATCH($B55,#REF!,0)))),
IF(AND(RIGHT($A55,1)*1=4,G$1=INDEX('4. Mengen- und Kostenannahmen'!$H:$H,MATCH($B55,#REF!,0))),$E55,"")))))))</f>
        <v>#N/A</v>
      </c>
      <c r="H55" s="233" t="str">
        <f t="array" ref="H55">IF(RIGHT($A55,1)*1=0,"",
IF(AND(RIGHT($A55,1)*1=1,OR(H$1=2026,H$1=2027)),$E55/2,
IF(AND(RIGHT($A55,1)*1=2,OR(H$1=2028,H$1=2029,H$1=2030)),$E55*1/20,IF(AND(RIGHT($A55,1)*1=2,OR(H$1=2031,H$1=2032,H$1=2033,H$1=2034,H$1=2035,H$1=2036,H$1=2037)),$E55*1/10,IF(AND(RIGHT($A55,1)*1=2,OR(H$1=2038,H$1=2039,H$1=2040)),$E55*1/20,
IF(AND(RIGHT($A55,1)*1=3,H$1&gt;=INDEX('4. Mengen- und Kostenannahmen'!$L:$L,MATCH($B55,#REF!,0)),H$1&lt;=INDEX('4. Mengen- und Kostenannahmen'!$M:$M,MATCH($B55,#REF!,0))),$E55*(1/(1+INDEX('4. Mengen- und Kostenannahmen'!$M:$M,MATCH($B55,#REF!,0))-INDEX('4. Mengen- und Kostenannahmen'!$L:$L,MATCH($B55,#REF!,0)))),
IF(AND(RIGHT($A55,1)*1=4,H$1=INDEX('4. Mengen- und Kostenannahmen'!$H:$H,MATCH($B55,#REF!,0))),$E55,"")))))))</f>
        <v>#N/A</v>
      </c>
      <c r="I55" s="233" t="str">
        <f t="array" ref="I55">IF(RIGHT($A55,1)*1=0,"",
IF(AND(RIGHT($A55,1)*1=1,OR(I$1=2026,I$1=2027)),$E55/2,
IF(AND(RIGHT($A55,1)*1=2,OR(I$1=2028,I$1=2029,I$1=2030)),$E55*1/20,IF(AND(RIGHT($A55,1)*1=2,OR(I$1=2031,I$1=2032,I$1=2033,I$1=2034,I$1=2035,I$1=2036,I$1=2037)),$E55*1/10,IF(AND(RIGHT($A55,1)*1=2,OR(I$1=2038,I$1=2039,I$1=2040)),$E55*1/20,
IF(AND(RIGHT($A55,1)*1=3,I$1&gt;=INDEX('4. Mengen- und Kostenannahmen'!$L:$L,MATCH($B55,#REF!,0)),I$1&lt;=INDEX('4. Mengen- und Kostenannahmen'!$M:$M,MATCH($B55,#REF!,0))),$E55*(1/(1+INDEX('4. Mengen- und Kostenannahmen'!$M:$M,MATCH($B55,#REF!,0))-INDEX('4. Mengen- und Kostenannahmen'!$L:$L,MATCH($B55,#REF!,0)))),
IF(AND(RIGHT($A55,1)*1=4,I$1=INDEX('4. Mengen- und Kostenannahmen'!$H:$H,MATCH($B55,#REF!,0))),$E55,"")))))))</f>
        <v>#N/A</v>
      </c>
      <c r="J55" s="233" t="str">
        <f t="array" ref="J55">IF(RIGHT($A55,1)*1=0,"",
IF(AND(RIGHT($A55,1)*1=1,OR(J$1=2026,J$1=2027)),$E55/2,
IF(AND(RIGHT($A55,1)*1=2,OR(J$1=2028,J$1=2029,J$1=2030)),$E55*1/20,IF(AND(RIGHT($A55,1)*1=2,OR(J$1=2031,J$1=2032,J$1=2033,J$1=2034,J$1=2035,J$1=2036,J$1=2037)),$E55*1/10,IF(AND(RIGHT($A55,1)*1=2,OR(J$1=2038,J$1=2039,J$1=2040)),$E55*1/20,
IF(AND(RIGHT($A55,1)*1=3,J$1&gt;=INDEX('4. Mengen- und Kostenannahmen'!$L:$L,MATCH($B55,#REF!,0)),J$1&lt;=INDEX('4. Mengen- und Kostenannahmen'!$M:$M,MATCH($B55,#REF!,0))),$E55*(1/(1+INDEX('4. Mengen- und Kostenannahmen'!$M:$M,MATCH($B55,#REF!,0))-INDEX('4. Mengen- und Kostenannahmen'!$L:$L,MATCH($B55,#REF!,0)))),
IF(AND(RIGHT($A55,1)*1=4,J$1=INDEX('4. Mengen- und Kostenannahmen'!$H:$H,MATCH($B55,#REF!,0))),$E55,"")))))))</f>
        <v>#N/A</v>
      </c>
      <c r="K55" s="233" t="str">
        <f t="array" ref="K55">IF(RIGHT($A55,1)*1=0,"",
IF(AND(RIGHT($A55,1)*1=1,OR(K$1=2026,K$1=2027)),$E55/2,
IF(AND(RIGHT($A55,1)*1=2,OR(K$1=2028,K$1=2029,K$1=2030)),$E55*1/20,IF(AND(RIGHT($A55,1)*1=2,OR(K$1=2031,K$1=2032,K$1=2033,K$1=2034,K$1=2035,K$1=2036,K$1=2037)),$E55*1/10,IF(AND(RIGHT($A55,1)*1=2,OR(K$1=2038,K$1=2039,K$1=2040)),$E55*1/20,
IF(AND(RIGHT($A55,1)*1=3,K$1&gt;=INDEX('4. Mengen- und Kostenannahmen'!$L:$L,MATCH($B55,#REF!,0)),K$1&lt;=INDEX('4. Mengen- und Kostenannahmen'!$M:$M,MATCH($B55,#REF!,0))),$E55*(1/(1+INDEX('4. Mengen- und Kostenannahmen'!$M:$M,MATCH($B55,#REF!,0))-INDEX('4. Mengen- und Kostenannahmen'!$L:$L,MATCH($B55,#REF!,0)))),
IF(AND(RIGHT($A55,1)*1=4,K$1=INDEX('4. Mengen- und Kostenannahmen'!$H:$H,MATCH($B55,#REF!,0))),$E55,"")))))))</f>
        <v>#N/A</v>
      </c>
      <c r="L55" s="233" t="str">
        <f t="array" ref="L55">IF(RIGHT($A55,1)*1=0,"",
IF(AND(RIGHT($A55,1)*1=1,OR(L$1=2026,L$1=2027)),$E55/2,
IF(AND(RIGHT($A55,1)*1=2,OR(L$1=2028,L$1=2029,L$1=2030)),$E55*1/20,IF(AND(RIGHT($A55,1)*1=2,OR(L$1=2031,L$1=2032,L$1=2033,L$1=2034,L$1=2035,L$1=2036,L$1=2037)),$E55*1/10,IF(AND(RIGHT($A55,1)*1=2,OR(L$1=2038,L$1=2039,L$1=2040)),$E55*1/20,
IF(AND(RIGHT($A55,1)*1=3,L$1&gt;=INDEX('4. Mengen- und Kostenannahmen'!$L:$L,MATCH($B55,#REF!,0)),L$1&lt;=INDEX('4. Mengen- und Kostenannahmen'!$M:$M,MATCH($B55,#REF!,0))),$E55*(1/(1+INDEX('4. Mengen- und Kostenannahmen'!$M:$M,MATCH($B55,#REF!,0))-INDEX('4. Mengen- und Kostenannahmen'!$L:$L,MATCH($B55,#REF!,0)))),
IF(AND(RIGHT($A55,1)*1=4,L$1=INDEX('4. Mengen- und Kostenannahmen'!$H:$H,MATCH($B55,#REF!,0))),$E55,"")))))))</f>
        <v>#N/A</v>
      </c>
      <c r="M55" s="233" t="str">
        <f t="array" ref="M55">IF(RIGHT($A55,1)*1=0,"",
IF(AND(RIGHT($A55,1)*1=1,OR(M$1=2026,M$1=2027)),$E55/2,
IF(AND(RIGHT($A55,1)*1=2,OR(M$1=2028,M$1=2029,M$1=2030)),$E55*1/20,IF(AND(RIGHT($A55,1)*1=2,OR(M$1=2031,M$1=2032,M$1=2033,M$1=2034,M$1=2035,M$1=2036,M$1=2037)),$E55*1/10,IF(AND(RIGHT($A55,1)*1=2,OR(M$1=2038,M$1=2039,M$1=2040)),$E55*1/20,
IF(AND(RIGHT($A55,1)*1=3,M$1&gt;=INDEX('4. Mengen- und Kostenannahmen'!$L:$L,MATCH($B55,#REF!,0)),M$1&lt;=INDEX('4. Mengen- und Kostenannahmen'!$M:$M,MATCH($B55,#REF!,0))),$E55*(1/(1+INDEX('4. Mengen- und Kostenannahmen'!$M:$M,MATCH($B55,#REF!,0))-INDEX('4. Mengen- und Kostenannahmen'!$L:$L,MATCH($B55,#REF!,0)))),
IF(AND(RIGHT($A55,1)*1=4,M$1=INDEX('4. Mengen- und Kostenannahmen'!$H:$H,MATCH($B55,#REF!,0))),$E55,"")))))))</f>
        <v>#N/A</v>
      </c>
      <c r="N55" s="233" t="str">
        <f t="array" ref="N55">IF(RIGHT($A55,1)*1=0,"",
IF(AND(RIGHT($A55,1)*1=1,OR(N$1=2026,N$1=2027)),$E55/2,
IF(AND(RIGHT($A55,1)*1=2,OR(N$1=2028,N$1=2029,N$1=2030)),$E55*1/20,IF(AND(RIGHT($A55,1)*1=2,OR(N$1=2031,N$1=2032,N$1=2033,N$1=2034,N$1=2035,N$1=2036,N$1=2037)),$E55*1/10,IF(AND(RIGHT($A55,1)*1=2,OR(N$1=2038,N$1=2039,N$1=2040)),$E55*1/20,
IF(AND(RIGHT($A55,1)*1=3,N$1&gt;=INDEX('4. Mengen- und Kostenannahmen'!$L:$L,MATCH($B55,#REF!,0)),N$1&lt;=INDEX('4. Mengen- und Kostenannahmen'!$M:$M,MATCH($B55,#REF!,0))),$E55*(1/(1+INDEX('4. Mengen- und Kostenannahmen'!$M:$M,MATCH($B55,#REF!,0))-INDEX('4. Mengen- und Kostenannahmen'!$L:$L,MATCH($B55,#REF!,0)))),
IF(AND(RIGHT($A55,1)*1=4,N$1=INDEX('4. Mengen- und Kostenannahmen'!$H:$H,MATCH($B55,#REF!,0))),$E55,"")))))))</f>
        <v>#N/A</v>
      </c>
      <c r="O55" s="233" t="str">
        <f t="array" ref="O55">IF(RIGHT($A55,1)*1=0,"",
IF(AND(RIGHT($A55,1)*1=1,OR(O$1=2026,O$1=2027)),$E55/2,
IF(AND(RIGHT($A55,1)*1=2,OR(O$1=2028,O$1=2029,O$1=2030)),$E55*1/20,IF(AND(RIGHT($A55,1)*1=2,OR(O$1=2031,O$1=2032,O$1=2033,O$1=2034,O$1=2035,O$1=2036,O$1=2037)),$E55*1/10,IF(AND(RIGHT($A55,1)*1=2,OR(O$1=2038,O$1=2039,O$1=2040)),$E55*1/20,
IF(AND(RIGHT($A55,1)*1=3,O$1&gt;=INDEX('4. Mengen- und Kostenannahmen'!$L:$L,MATCH($B55,#REF!,0)),O$1&lt;=INDEX('4. Mengen- und Kostenannahmen'!$M:$M,MATCH($B55,#REF!,0))),$E55*(1/(1+INDEX('4. Mengen- und Kostenannahmen'!$M:$M,MATCH($B55,#REF!,0))-INDEX('4. Mengen- und Kostenannahmen'!$L:$L,MATCH($B55,#REF!,0)))),
IF(AND(RIGHT($A55,1)*1=4,O$1=INDEX('4. Mengen- und Kostenannahmen'!$H:$H,MATCH($B55,#REF!,0))),$E55,"")))))))</f>
        <v>#N/A</v>
      </c>
      <c r="P55" s="233" t="str">
        <f t="array" ref="P55">IF(RIGHT($A55,1)*1=0,"",
IF(AND(RIGHT($A55,1)*1=1,OR(P$1=2026,P$1=2027)),$E55/2,
IF(AND(RIGHT($A55,1)*1=2,OR(P$1=2028,P$1=2029,P$1=2030)),$E55*1/20,IF(AND(RIGHT($A55,1)*1=2,OR(P$1=2031,P$1=2032,P$1=2033,P$1=2034,P$1=2035,P$1=2036,P$1=2037)),$E55*1/10,IF(AND(RIGHT($A55,1)*1=2,OR(P$1=2038,P$1=2039,P$1=2040)),$E55*1/20,
IF(AND(RIGHT($A55,1)*1=3,P$1&gt;=INDEX('4. Mengen- und Kostenannahmen'!$L:$L,MATCH($B55,#REF!,0)),P$1&lt;=INDEX('4. Mengen- und Kostenannahmen'!$M:$M,MATCH($B55,#REF!,0))),$E55*(1/(1+INDEX('4. Mengen- und Kostenannahmen'!$M:$M,MATCH($B55,#REF!,0))-INDEX('4. Mengen- und Kostenannahmen'!$L:$L,MATCH($B55,#REF!,0)))),
IF(AND(RIGHT($A55,1)*1=4,P$1=INDEX('4. Mengen- und Kostenannahmen'!$H:$H,MATCH($B55,#REF!,0))),$E55,"")))))))</f>
        <v>#N/A</v>
      </c>
      <c r="Q55" s="233" t="str">
        <f t="array" ref="Q55">IF(RIGHT($A55,1)*1=0,"",
IF(AND(RIGHT($A55,1)*1=1,OR(Q$1=2026,Q$1=2027)),$E55/2,
IF(AND(RIGHT($A55,1)*1=2,OR(Q$1=2028,Q$1=2029,Q$1=2030)),$E55*1/20,IF(AND(RIGHT($A55,1)*1=2,OR(Q$1=2031,Q$1=2032,Q$1=2033,Q$1=2034,Q$1=2035,Q$1=2036,Q$1=2037)),$E55*1/10,IF(AND(RIGHT($A55,1)*1=2,OR(Q$1=2038,Q$1=2039,Q$1=2040)),$E55*1/20,
IF(AND(RIGHT($A55,1)*1=3,Q$1&gt;=INDEX('4. Mengen- und Kostenannahmen'!$L:$L,MATCH($B55,#REF!,0)),Q$1&lt;=INDEX('4. Mengen- und Kostenannahmen'!$M:$M,MATCH($B55,#REF!,0))),$E55*(1/(1+INDEX('4. Mengen- und Kostenannahmen'!$M:$M,MATCH($B55,#REF!,0))-INDEX('4. Mengen- und Kostenannahmen'!$L:$L,MATCH($B55,#REF!,0)))),
IF(AND(RIGHT($A55,1)*1=4,Q$1=INDEX('4. Mengen- und Kostenannahmen'!$H:$H,MATCH($B55,#REF!,0))),$E55,"")))))))</f>
        <v>#N/A</v>
      </c>
      <c r="R55" s="233" t="str">
        <f t="array" ref="R55">IF(RIGHT($A55,1)*1=0,"",
IF(AND(RIGHT($A55,1)*1=1,OR(R$1=2026,R$1=2027)),$E55/2,
IF(AND(RIGHT($A55,1)*1=2,OR(R$1=2028,R$1=2029,R$1=2030)),$E55*1/20,IF(AND(RIGHT($A55,1)*1=2,OR(R$1=2031,R$1=2032,R$1=2033,R$1=2034,R$1=2035,R$1=2036,R$1=2037)),$E55*1/10,IF(AND(RIGHT($A55,1)*1=2,OR(R$1=2038,R$1=2039,R$1=2040)),$E55*1/20,
IF(AND(RIGHT($A55,1)*1=3,R$1&gt;=INDEX('4. Mengen- und Kostenannahmen'!$L:$L,MATCH($B55,#REF!,0)),R$1&lt;=INDEX('4. Mengen- und Kostenannahmen'!$M:$M,MATCH($B55,#REF!,0))),$E55*(1/(1+INDEX('4. Mengen- und Kostenannahmen'!$M:$M,MATCH($B55,#REF!,0))-INDEX('4. Mengen- und Kostenannahmen'!$L:$L,MATCH($B55,#REF!,0)))),
IF(AND(RIGHT($A55,1)*1=4,R$1=INDEX('4. Mengen- und Kostenannahmen'!$H:$H,MATCH($B55,#REF!,0))),$E55,"")))))))</f>
        <v>#N/A</v>
      </c>
      <c r="S55" s="233" t="str">
        <f t="array" ref="S55">IF(RIGHT($A55,1)*1=0,"",
IF(AND(RIGHT($A55,1)*1=1,OR(S$1=2026,S$1=2027)),$E55/2,
IF(AND(RIGHT($A55,1)*1=2,OR(S$1=2028,S$1=2029,S$1=2030)),$E55*1/20,IF(AND(RIGHT($A55,1)*1=2,OR(S$1=2031,S$1=2032,S$1=2033,S$1=2034,S$1=2035,S$1=2036,S$1=2037)),$E55*1/10,IF(AND(RIGHT($A55,1)*1=2,OR(S$1=2038,S$1=2039,S$1=2040)),$E55*1/20,
IF(AND(RIGHT($A55,1)*1=3,S$1&gt;=INDEX('4. Mengen- und Kostenannahmen'!$L:$L,MATCH($B55,#REF!,0)),S$1&lt;=INDEX('4. Mengen- und Kostenannahmen'!$M:$M,MATCH($B55,#REF!,0))),$E55*(1/(1+INDEX('4. Mengen- und Kostenannahmen'!$M:$M,MATCH($B55,#REF!,0))-INDEX('4. Mengen- und Kostenannahmen'!$L:$L,MATCH($B55,#REF!,0)))),
IF(AND(RIGHT($A55,1)*1=4,S$1=INDEX('4. Mengen- und Kostenannahmen'!$H:$H,MATCH($B55,#REF!,0))),$E55,"")))))))</f>
        <v>#N/A</v>
      </c>
      <c r="T55" s="233" t="str">
        <f t="array" ref="T55">IF(RIGHT($A55,1)*1=0,"",
IF(AND(RIGHT($A55,1)*1=1,OR(T$1=2026,T$1=2027)),$E55/2,
IF(AND(RIGHT($A55,1)*1=2,OR(T$1=2028,T$1=2029,T$1=2030)),$E55*1/20,IF(AND(RIGHT($A55,1)*1=2,OR(T$1=2031,T$1=2032,T$1=2033,T$1=2034,T$1=2035,T$1=2036,T$1=2037)),$E55*1/10,IF(AND(RIGHT($A55,1)*1=2,OR(T$1=2038,T$1=2039,T$1=2040)),$E55*1/20,
IF(AND(RIGHT($A55,1)*1=3,T$1&gt;=INDEX('4. Mengen- und Kostenannahmen'!$L:$L,MATCH($B55,#REF!,0)),T$1&lt;=INDEX('4. Mengen- und Kostenannahmen'!$M:$M,MATCH($B55,#REF!,0))),$E55*(1/(1+INDEX('4. Mengen- und Kostenannahmen'!$M:$M,MATCH($B55,#REF!,0))-INDEX('4. Mengen- und Kostenannahmen'!$L:$L,MATCH($B55,#REF!,0)))),
IF(AND(RIGHT($A55,1)*1=4,T$1=INDEX('4. Mengen- und Kostenannahmen'!$H:$H,MATCH($B55,#REF!,0))),$E55,"")))))))</f>
        <v>#N/A</v>
      </c>
    </row>
    <row r="56" ht="12.75" customHeight="1">
      <c r="A56" s="230" t="str">
        <f t="array" ref="A56">INDEX('4. Mengen- und Kostenannahmen'!$A:$A,MATCH(B56,'4. Mengen- und Kostenannahmen'!B:B,0))</f>
        <v>#N/A</v>
      </c>
      <c r="B56" s="231" t="str">
        <f>'4. Mengen- und Kostenannahmen'!B57</f>
        <v/>
      </c>
      <c r="C56" s="231" t="str">
        <f t="array" ref="C56">IF(RIGHT($A56,1)*1&lt;&gt;0,INDEX('4. Mengen- und Kostenannahmen'!D:D,MATCH($B56,'4. Mengen- und Kostenannahmen'!$B:$B,0)),"")</f>
        <v>#N/A</v>
      </c>
      <c r="D56" s="231" t="str">
        <f t="array" ref="D56">IF(RIGHT($A56,1)*1&lt;&gt;0,INDEX('4. Mengen- und Kostenannahmen'!E:E,MATCH($B56,'4. Mengen- und Kostenannahmen'!$B:$B,0)),"")</f>
        <v>#N/A</v>
      </c>
      <c r="E56" s="232" t="str">
        <f t="array" ref="E56">IF(C56&lt;&gt;"",INDEX('4. Mengen- und Kostenannahmen'!X:X,MATCH($B56,'4. Mengen- und Kostenannahmen'!B:B,0))*INDEX('4. Mengen- und Kostenannahmen'!AC:AC,MATCH($B56,'4. Mengen- und Kostenannahmen'!B:B,0)),"")</f>
        <v>#N/A</v>
      </c>
      <c r="F56" s="233" t="str">
        <f t="array" ref="F56">IF(RIGHT($A56,1)*1=0,"",
IF(AND(RIGHT($A56,1)*1=1,OR(F$1=2026,F$1=2027)),$E56/2,
IF(AND(RIGHT($A56,1)*1=2,OR(F$1=2028,F$1=2029,F$1=2030)),$E56*1/20,IF(AND(RIGHT($A56,1)*1=2,OR(F$1=2031,F$1=2032,F$1=2033,F$1=2034,F$1=2035,F$1=2036,F$1=2037)),$E56*1/10,IF(AND(RIGHT($A56,1)*1=2,OR(F$1=2038,F$1=2039,F$1=2040)),$E56*1/20,
IF(AND(RIGHT($A56,1)*1=3,F$1&gt;=INDEX('4. Mengen- und Kostenannahmen'!$L:$L,MATCH($B56,#REF!,0)),F$1&lt;=INDEX('4. Mengen- und Kostenannahmen'!$M:$M,MATCH($B56,#REF!,0))),$E56*(1/(1+INDEX('4. Mengen- und Kostenannahmen'!$M:$M,MATCH($B56,#REF!,0))-INDEX('4. Mengen- und Kostenannahmen'!$L:$L,MATCH($B56,#REF!,0)))),
IF(AND(RIGHT($A56,1)*1=4,F$1=INDEX('4. Mengen- und Kostenannahmen'!$H:$H,MATCH($B56,#REF!,0))),$E56,"")))))))</f>
        <v>#N/A</v>
      </c>
      <c r="G56" s="233" t="str">
        <f t="array" ref="G56">IF(RIGHT($A56,1)*1=0,"",
IF(AND(RIGHT($A56,1)*1=1,OR(G$1=2026,G$1=2027)),$E56/2,
IF(AND(RIGHT($A56,1)*1=2,OR(G$1=2028,G$1=2029,G$1=2030)),$E56*1/20,IF(AND(RIGHT($A56,1)*1=2,OR(G$1=2031,G$1=2032,G$1=2033,G$1=2034,G$1=2035,G$1=2036,G$1=2037)),$E56*1/10,IF(AND(RIGHT($A56,1)*1=2,OR(G$1=2038,G$1=2039,G$1=2040)),$E56*1/20,
IF(AND(RIGHT($A56,1)*1=3,G$1&gt;=INDEX('4. Mengen- und Kostenannahmen'!$L:$L,MATCH($B56,#REF!,0)),G$1&lt;=INDEX('4. Mengen- und Kostenannahmen'!$M:$M,MATCH($B56,#REF!,0))),$E56*(1/(1+INDEX('4. Mengen- und Kostenannahmen'!$M:$M,MATCH($B56,#REF!,0))-INDEX('4. Mengen- und Kostenannahmen'!$L:$L,MATCH($B56,#REF!,0)))),
IF(AND(RIGHT($A56,1)*1=4,G$1=INDEX('4. Mengen- und Kostenannahmen'!$H:$H,MATCH($B56,#REF!,0))),$E56,"")))))))</f>
        <v>#N/A</v>
      </c>
      <c r="H56" s="233" t="str">
        <f t="array" ref="H56">IF(RIGHT($A56,1)*1=0,"",
IF(AND(RIGHT($A56,1)*1=1,OR(H$1=2026,H$1=2027)),$E56/2,
IF(AND(RIGHT($A56,1)*1=2,OR(H$1=2028,H$1=2029,H$1=2030)),$E56*1/20,IF(AND(RIGHT($A56,1)*1=2,OR(H$1=2031,H$1=2032,H$1=2033,H$1=2034,H$1=2035,H$1=2036,H$1=2037)),$E56*1/10,IF(AND(RIGHT($A56,1)*1=2,OR(H$1=2038,H$1=2039,H$1=2040)),$E56*1/20,
IF(AND(RIGHT($A56,1)*1=3,H$1&gt;=INDEX('4. Mengen- und Kostenannahmen'!$L:$L,MATCH($B56,#REF!,0)),H$1&lt;=INDEX('4. Mengen- und Kostenannahmen'!$M:$M,MATCH($B56,#REF!,0))),$E56*(1/(1+INDEX('4. Mengen- und Kostenannahmen'!$M:$M,MATCH($B56,#REF!,0))-INDEX('4. Mengen- und Kostenannahmen'!$L:$L,MATCH($B56,#REF!,0)))),
IF(AND(RIGHT($A56,1)*1=4,H$1=INDEX('4. Mengen- und Kostenannahmen'!$H:$H,MATCH($B56,#REF!,0))),$E56,"")))))))</f>
        <v>#N/A</v>
      </c>
      <c r="I56" s="233" t="str">
        <f t="array" ref="I56">IF(RIGHT($A56,1)*1=0,"",
IF(AND(RIGHT($A56,1)*1=1,OR(I$1=2026,I$1=2027)),$E56/2,
IF(AND(RIGHT($A56,1)*1=2,OR(I$1=2028,I$1=2029,I$1=2030)),$E56*1/20,IF(AND(RIGHT($A56,1)*1=2,OR(I$1=2031,I$1=2032,I$1=2033,I$1=2034,I$1=2035,I$1=2036,I$1=2037)),$E56*1/10,IF(AND(RIGHT($A56,1)*1=2,OR(I$1=2038,I$1=2039,I$1=2040)),$E56*1/20,
IF(AND(RIGHT($A56,1)*1=3,I$1&gt;=INDEX('4. Mengen- und Kostenannahmen'!$L:$L,MATCH($B56,#REF!,0)),I$1&lt;=INDEX('4. Mengen- und Kostenannahmen'!$M:$M,MATCH($B56,#REF!,0))),$E56*(1/(1+INDEX('4. Mengen- und Kostenannahmen'!$M:$M,MATCH($B56,#REF!,0))-INDEX('4. Mengen- und Kostenannahmen'!$L:$L,MATCH($B56,#REF!,0)))),
IF(AND(RIGHT($A56,1)*1=4,I$1=INDEX('4. Mengen- und Kostenannahmen'!$H:$H,MATCH($B56,#REF!,0))),$E56,"")))))))</f>
        <v>#N/A</v>
      </c>
      <c r="J56" s="233" t="str">
        <f t="array" ref="J56">IF(RIGHT($A56,1)*1=0,"",
IF(AND(RIGHT($A56,1)*1=1,OR(J$1=2026,J$1=2027)),$E56/2,
IF(AND(RIGHT($A56,1)*1=2,OR(J$1=2028,J$1=2029,J$1=2030)),$E56*1/20,IF(AND(RIGHT($A56,1)*1=2,OR(J$1=2031,J$1=2032,J$1=2033,J$1=2034,J$1=2035,J$1=2036,J$1=2037)),$E56*1/10,IF(AND(RIGHT($A56,1)*1=2,OR(J$1=2038,J$1=2039,J$1=2040)),$E56*1/20,
IF(AND(RIGHT($A56,1)*1=3,J$1&gt;=INDEX('4. Mengen- und Kostenannahmen'!$L:$L,MATCH($B56,#REF!,0)),J$1&lt;=INDEX('4. Mengen- und Kostenannahmen'!$M:$M,MATCH($B56,#REF!,0))),$E56*(1/(1+INDEX('4. Mengen- und Kostenannahmen'!$M:$M,MATCH($B56,#REF!,0))-INDEX('4. Mengen- und Kostenannahmen'!$L:$L,MATCH($B56,#REF!,0)))),
IF(AND(RIGHT($A56,1)*1=4,J$1=INDEX('4. Mengen- und Kostenannahmen'!$H:$H,MATCH($B56,#REF!,0))),$E56,"")))))))</f>
        <v>#N/A</v>
      </c>
      <c r="K56" s="233" t="str">
        <f t="array" ref="K56">IF(RIGHT($A56,1)*1=0,"",
IF(AND(RIGHT($A56,1)*1=1,OR(K$1=2026,K$1=2027)),$E56/2,
IF(AND(RIGHT($A56,1)*1=2,OR(K$1=2028,K$1=2029,K$1=2030)),$E56*1/20,IF(AND(RIGHT($A56,1)*1=2,OR(K$1=2031,K$1=2032,K$1=2033,K$1=2034,K$1=2035,K$1=2036,K$1=2037)),$E56*1/10,IF(AND(RIGHT($A56,1)*1=2,OR(K$1=2038,K$1=2039,K$1=2040)),$E56*1/20,
IF(AND(RIGHT($A56,1)*1=3,K$1&gt;=INDEX('4. Mengen- und Kostenannahmen'!$L:$L,MATCH($B56,#REF!,0)),K$1&lt;=INDEX('4. Mengen- und Kostenannahmen'!$M:$M,MATCH($B56,#REF!,0))),$E56*(1/(1+INDEX('4. Mengen- und Kostenannahmen'!$M:$M,MATCH($B56,#REF!,0))-INDEX('4. Mengen- und Kostenannahmen'!$L:$L,MATCH($B56,#REF!,0)))),
IF(AND(RIGHT($A56,1)*1=4,K$1=INDEX('4. Mengen- und Kostenannahmen'!$H:$H,MATCH($B56,#REF!,0))),$E56,"")))))))</f>
        <v>#N/A</v>
      </c>
      <c r="L56" s="233" t="str">
        <f t="array" ref="L56">IF(RIGHT($A56,1)*1=0,"",
IF(AND(RIGHT($A56,1)*1=1,OR(L$1=2026,L$1=2027)),$E56/2,
IF(AND(RIGHT($A56,1)*1=2,OR(L$1=2028,L$1=2029,L$1=2030)),$E56*1/20,IF(AND(RIGHT($A56,1)*1=2,OR(L$1=2031,L$1=2032,L$1=2033,L$1=2034,L$1=2035,L$1=2036,L$1=2037)),$E56*1/10,IF(AND(RIGHT($A56,1)*1=2,OR(L$1=2038,L$1=2039,L$1=2040)),$E56*1/20,
IF(AND(RIGHT($A56,1)*1=3,L$1&gt;=INDEX('4. Mengen- und Kostenannahmen'!$L:$L,MATCH($B56,#REF!,0)),L$1&lt;=INDEX('4. Mengen- und Kostenannahmen'!$M:$M,MATCH($B56,#REF!,0))),$E56*(1/(1+INDEX('4. Mengen- und Kostenannahmen'!$M:$M,MATCH($B56,#REF!,0))-INDEX('4. Mengen- und Kostenannahmen'!$L:$L,MATCH($B56,#REF!,0)))),
IF(AND(RIGHT($A56,1)*1=4,L$1=INDEX('4. Mengen- und Kostenannahmen'!$H:$H,MATCH($B56,#REF!,0))),$E56,"")))))))</f>
        <v>#N/A</v>
      </c>
      <c r="M56" s="233" t="str">
        <f t="array" ref="M56">IF(RIGHT($A56,1)*1=0,"",
IF(AND(RIGHT($A56,1)*1=1,OR(M$1=2026,M$1=2027)),$E56/2,
IF(AND(RIGHT($A56,1)*1=2,OR(M$1=2028,M$1=2029,M$1=2030)),$E56*1/20,IF(AND(RIGHT($A56,1)*1=2,OR(M$1=2031,M$1=2032,M$1=2033,M$1=2034,M$1=2035,M$1=2036,M$1=2037)),$E56*1/10,IF(AND(RIGHT($A56,1)*1=2,OR(M$1=2038,M$1=2039,M$1=2040)),$E56*1/20,
IF(AND(RIGHT($A56,1)*1=3,M$1&gt;=INDEX('4. Mengen- und Kostenannahmen'!$L:$L,MATCH($B56,#REF!,0)),M$1&lt;=INDEX('4. Mengen- und Kostenannahmen'!$M:$M,MATCH($B56,#REF!,0))),$E56*(1/(1+INDEX('4. Mengen- und Kostenannahmen'!$M:$M,MATCH($B56,#REF!,0))-INDEX('4. Mengen- und Kostenannahmen'!$L:$L,MATCH($B56,#REF!,0)))),
IF(AND(RIGHT($A56,1)*1=4,M$1=INDEX('4. Mengen- und Kostenannahmen'!$H:$H,MATCH($B56,#REF!,0))),$E56,"")))))))</f>
        <v>#N/A</v>
      </c>
      <c r="N56" s="233" t="str">
        <f t="array" ref="N56">IF(RIGHT($A56,1)*1=0,"",
IF(AND(RIGHT($A56,1)*1=1,OR(N$1=2026,N$1=2027)),$E56/2,
IF(AND(RIGHT($A56,1)*1=2,OR(N$1=2028,N$1=2029,N$1=2030)),$E56*1/20,IF(AND(RIGHT($A56,1)*1=2,OR(N$1=2031,N$1=2032,N$1=2033,N$1=2034,N$1=2035,N$1=2036,N$1=2037)),$E56*1/10,IF(AND(RIGHT($A56,1)*1=2,OR(N$1=2038,N$1=2039,N$1=2040)),$E56*1/20,
IF(AND(RIGHT($A56,1)*1=3,N$1&gt;=INDEX('4. Mengen- und Kostenannahmen'!$L:$L,MATCH($B56,#REF!,0)),N$1&lt;=INDEX('4. Mengen- und Kostenannahmen'!$M:$M,MATCH($B56,#REF!,0))),$E56*(1/(1+INDEX('4. Mengen- und Kostenannahmen'!$M:$M,MATCH($B56,#REF!,0))-INDEX('4. Mengen- und Kostenannahmen'!$L:$L,MATCH($B56,#REF!,0)))),
IF(AND(RIGHT($A56,1)*1=4,N$1=INDEX('4. Mengen- und Kostenannahmen'!$H:$H,MATCH($B56,#REF!,0))),$E56,"")))))))</f>
        <v>#N/A</v>
      </c>
      <c r="O56" s="233" t="str">
        <f t="array" ref="O56">IF(RIGHT($A56,1)*1=0,"",
IF(AND(RIGHT($A56,1)*1=1,OR(O$1=2026,O$1=2027)),$E56/2,
IF(AND(RIGHT($A56,1)*1=2,OR(O$1=2028,O$1=2029,O$1=2030)),$E56*1/20,IF(AND(RIGHT($A56,1)*1=2,OR(O$1=2031,O$1=2032,O$1=2033,O$1=2034,O$1=2035,O$1=2036,O$1=2037)),$E56*1/10,IF(AND(RIGHT($A56,1)*1=2,OR(O$1=2038,O$1=2039,O$1=2040)),$E56*1/20,
IF(AND(RIGHT($A56,1)*1=3,O$1&gt;=INDEX('4. Mengen- und Kostenannahmen'!$L:$L,MATCH($B56,#REF!,0)),O$1&lt;=INDEX('4. Mengen- und Kostenannahmen'!$M:$M,MATCH($B56,#REF!,0))),$E56*(1/(1+INDEX('4. Mengen- und Kostenannahmen'!$M:$M,MATCH($B56,#REF!,0))-INDEX('4. Mengen- und Kostenannahmen'!$L:$L,MATCH($B56,#REF!,0)))),
IF(AND(RIGHT($A56,1)*1=4,O$1=INDEX('4. Mengen- und Kostenannahmen'!$H:$H,MATCH($B56,#REF!,0))),$E56,"")))))))</f>
        <v>#N/A</v>
      </c>
      <c r="P56" s="233" t="str">
        <f t="array" ref="P56">IF(RIGHT($A56,1)*1=0,"",
IF(AND(RIGHT($A56,1)*1=1,OR(P$1=2026,P$1=2027)),$E56/2,
IF(AND(RIGHT($A56,1)*1=2,OR(P$1=2028,P$1=2029,P$1=2030)),$E56*1/20,IF(AND(RIGHT($A56,1)*1=2,OR(P$1=2031,P$1=2032,P$1=2033,P$1=2034,P$1=2035,P$1=2036,P$1=2037)),$E56*1/10,IF(AND(RIGHT($A56,1)*1=2,OR(P$1=2038,P$1=2039,P$1=2040)),$E56*1/20,
IF(AND(RIGHT($A56,1)*1=3,P$1&gt;=INDEX('4. Mengen- und Kostenannahmen'!$L:$L,MATCH($B56,#REF!,0)),P$1&lt;=INDEX('4. Mengen- und Kostenannahmen'!$M:$M,MATCH($B56,#REF!,0))),$E56*(1/(1+INDEX('4. Mengen- und Kostenannahmen'!$M:$M,MATCH($B56,#REF!,0))-INDEX('4. Mengen- und Kostenannahmen'!$L:$L,MATCH($B56,#REF!,0)))),
IF(AND(RIGHT($A56,1)*1=4,P$1=INDEX('4. Mengen- und Kostenannahmen'!$H:$H,MATCH($B56,#REF!,0))),$E56,"")))))))</f>
        <v>#N/A</v>
      </c>
      <c r="Q56" s="233" t="str">
        <f t="array" ref="Q56">IF(RIGHT($A56,1)*1=0,"",
IF(AND(RIGHT($A56,1)*1=1,OR(Q$1=2026,Q$1=2027)),$E56/2,
IF(AND(RIGHT($A56,1)*1=2,OR(Q$1=2028,Q$1=2029,Q$1=2030)),$E56*1/20,IF(AND(RIGHT($A56,1)*1=2,OR(Q$1=2031,Q$1=2032,Q$1=2033,Q$1=2034,Q$1=2035,Q$1=2036,Q$1=2037)),$E56*1/10,IF(AND(RIGHT($A56,1)*1=2,OR(Q$1=2038,Q$1=2039,Q$1=2040)),$E56*1/20,
IF(AND(RIGHT($A56,1)*1=3,Q$1&gt;=INDEX('4. Mengen- und Kostenannahmen'!$L:$L,MATCH($B56,#REF!,0)),Q$1&lt;=INDEX('4. Mengen- und Kostenannahmen'!$M:$M,MATCH($B56,#REF!,0))),$E56*(1/(1+INDEX('4. Mengen- und Kostenannahmen'!$M:$M,MATCH($B56,#REF!,0))-INDEX('4. Mengen- und Kostenannahmen'!$L:$L,MATCH($B56,#REF!,0)))),
IF(AND(RIGHT($A56,1)*1=4,Q$1=INDEX('4. Mengen- und Kostenannahmen'!$H:$H,MATCH($B56,#REF!,0))),$E56,"")))))))</f>
        <v>#N/A</v>
      </c>
      <c r="R56" s="233" t="str">
        <f t="array" ref="R56">IF(RIGHT($A56,1)*1=0,"",
IF(AND(RIGHT($A56,1)*1=1,OR(R$1=2026,R$1=2027)),$E56/2,
IF(AND(RIGHT($A56,1)*1=2,OR(R$1=2028,R$1=2029,R$1=2030)),$E56*1/20,IF(AND(RIGHT($A56,1)*1=2,OR(R$1=2031,R$1=2032,R$1=2033,R$1=2034,R$1=2035,R$1=2036,R$1=2037)),$E56*1/10,IF(AND(RIGHT($A56,1)*1=2,OR(R$1=2038,R$1=2039,R$1=2040)),$E56*1/20,
IF(AND(RIGHT($A56,1)*1=3,R$1&gt;=INDEX('4. Mengen- und Kostenannahmen'!$L:$L,MATCH($B56,#REF!,0)),R$1&lt;=INDEX('4. Mengen- und Kostenannahmen'!$M:$M,MATCH($B56,#REF!,0))),$E56*(1/(1+INDEX('4. Mengen- und Kostenannahmen'!$M:$M,MATCH($B56,#REF!,0))-INDEX('4. Mengen- und Kostenannahmen'!$L:$L,MATCH($B56,#REF!,0)))),
IF(AND(RIGHT($A56,1)*1=4,R$1=INDEX('4. Mengen- und Kostenannahmen'!$H:$H,MATCH($B56,#REF!,0))),$E56,"")))))))</f>
        <v>#N/A</v>
      </c>
      <c r="S56" s="233" t="str">
        <f t="array" ref="S56">IF(RIGHT($A56,1)*1=0,"",
IF(AND(RIGHT($A56,1)*1=1,OR(S$1=2026,S$1=2027)),$E56/2,
IF(AND(RIGHT($A56,1)*1=2,OR(S$1=2028,S$1=2029,S$1=2030)),$E56*1/20,IF(AND(RIGHT($A56,1)*1=2,OR(S$1=2031,S$1=2032,S$1=2033,S$1=2034,S$1=2035,S$1=2036,S$1=2037)),$E56*1/10,IF(AND(RIGHT($A56,1)*1=2,OR(S$1=2038,S$1=2039,S$1=2040)),$E56*1/20,
IF(AND(RIGHT($A56,1)*1=3,S$1&gt;=INDEX('4. Mengen- und Kostenannahmen'!$L:$L,MATCH($B56,#REF!,0)),S$1&lt;=INDEX('4. Mengen- und Kostenannahmen'!$M:$M,MATCH($B56,#REF!,0))),$E56*(1/(1+INDEX('4. Mengen- und Kostenannahmen'!$M:$M,MATCH($B56,#REF!,0))-INDEX('4. Mengen- und Kostenannahmen'!$L:$L,MATCH($B56,#REF!,0)))),
IF(AND(RIGHT($A56,1)*1=4,S$1=INDEX('4. Mengen- und Kostenannahmen'!$H:$H,MATCH($B56,#REF!,0))),$E56,"")))))))</f>
        <v>#N/A</v>
      </c>
      <c r="T56" s="233" t="str">
        <f t="array" ref="T56">IF(RIGHT($A56,1)*1=0,"",
IF(AND(RIGHT($A56,1)*1=1,OR(T$1=2026,T$1=2027)),$E56/2,
IF(AND(RIGHT($A56,1)*1=2,OR(T$1=2028,T$1=2029,T$1=2030)),$E56*1/20,IF(AND(RIGHT($A56,1)*1=2,OR(T$1=2031,T$1=2032,T$1=2033,T$1=2034,T$1=2035,T$1=2036,T$1=2037)),$E56*1/10,IF(AND(RIGHT($A56,1)*1=2,OR(T$1=2038,T$1=2039,T$1=2040)),$E56*1/20,
IF(AND(RIGHT($A56,1)*1=3,T$1&gt;=INDEX('4. Mengen- und Kostenannahmen'!$L:$L,MATCH($B56,#REF!,0)),T$1&lt;=INDEX('4. Mengen- und Kostenannahmen'!$M:$M,MATCH($B56,#REF!,0))),$E56*(1/(1+INDEX('4. Mengen- und Kostenannahmen'!$M:$M,MATCH($B56,#REF!,0))-INDEX('4. Mengen- und Kostenannahmen'!$L:$L,MATCH($B56,#REF!,0)))),
IF(AND(RIGHT($A56,1)*1=4,T$1=INDEX('4. Mengen- und Kostenannahmen'!$H:$H,MATCH($B56,#REF!,0))),$E56,"")))))))</f>
        <v>#N/A</v>
      </c>
    </row>
    <row r="57" ht="12.75" customHeight="1">
      <c r="A57" s="230" t="str">
        <f t="array" ref="A57">INDEX('4. Mengen- und Kostenannahmen'!$A:$A,MATCH(B57,'4. Mengen- und Kostenannahmen'!B:B,0))</f>
        <v>#N/A</v>
      </c>
      <c r="B57" s="231" t="str">
        <f>'4. Mengen- und Kostenannahmen'!B58</f>
        <v/>
      </c>
      <c r="C57" s="231" t="str">
        <f t="array" ref="C57">IF(RIGHT($A57,1)*1&lt;&gt;0,INDEX('4. Mengen- und Kostenannahmen'!D:D,MATCH($B57,'4. Mengen- und Kostenannahmen'!$B:$B,0)),"")</f>
        <v>#N/A</v>
      </c>
      <c r="D57" s="231" t="str">
        <f t="array" ref="D57">IF(RIGHT($A57,1)*1&lt;&gt;0,INDEX('4. Mengen- und Kostenannahmen'!E:E,MATCH($B57,'4. Mengen- und Kostenannahmen'!$B:$B,0)),"")</f>
        <v>#N/A</v>
      </c>
      <c r="E57" s="232" t="str">
        <f t="array" ref="E57">IF(C57&lt;&gt;"",INDEX('4. Mengen- und Kostenannahmen'!X:X,MATCH($B57,'4. Mengen- und Kostenannahmen'!B:B,0))*INDEX('4. Mengen- und Kostenannahmen'!AC:AC,MATCH($B57,'4. Mengen- und Kostenannahmen'!B:B,0)),"")</f>
        <v>#N/A</v>
      </c>
      <c r="F57" s="233" t="str">
        <f t="array" ref="F57">IF(RIGHT($A57,1)*1=0,"",
IF(AND(RIGHT($A57,1)*1=1,OR(F$1=2026,F$1=2027)),$E57/2,
IF(AND(RIGHT($A57,1)*1=2,OR(F$1=2028,F$1=2029,F$1=2030)),$E57*1/20,IF(AND(RIGHT($A57,1)*1=2,OR(F$1=2031,F$1=2032,F$1=2033,F$1=2034,F$1=2035,F$1=2036,F$1=2037)),$E57*1/10,IF(AND(RIGHT($A57,1)*1=2,OR(F$1=2038,F$1=2039,F$1=2040)),$E57*1/20,
IF(AND(RIGHT($A57,1)*1=3,F$1&gt;=INDEX('4. Mengen- und Kostenannahmen'!$L:$L,MATCH($B57,#REF!,0)),F$1&lt;=INDEX('4. Mengen- und Kostenannahmen'!$M:$M,MATCH($B57,#REF!,0))),$E57*(1/(1+INDEX('4. Mengen- und Kostenannahmen'!$M:$M,MATCH($B57,#REF!,0))-INDEX('4. Mengen- und Kostenannahmen'!$L:$L,MATCH($B57,#REF!,0)))),
IF(AND(RIGHT($A57,1)*1=4,F$1=INDEX('4. Mengen- und Kostenannahmen'!$H:$H,MATCH($B57,#REF!,0))),$E57,"")))))))</f>
        <v>#N/A</v>
      </c>
      <c r="G57" s="233" t="str">
        <f t="array" ref="G57">IF(RIGHT($A57,1)*1=0,"",
IF(AND(RIGHT($A57,1)*1=1,OR(G$1=2026,G$1=2027)),$E57/2,
IF(AND(RIGHT($A57,1)*1=2,OR(G$1=2028,G$1=2029,G$1=2030)),$E57*1/20,IF(AND(RIGHT($A57,1)*1=2,OR(G$1=2031,G$1=2032,G$1=2033,G$1=2034,G$1=2035,G$1=2036,G$1=2037)),$E57*1/10,IF(AND(RIGHT($A57,1)*1=2,OR(G$1=2038,G$1=2039,G$1=2040)),$E57*1/20,
IF(AND(RIGHT($A57,1)*1=3,G$1&gt;=INDEX('4. Mengen- und Kostenannahmen'!$L:$L,MATCH($B57,#REF!,0)),G$1&lt;=INDEX('4. Mengen- und Kostenannahmen'!$M:$M,MATCH($B57,#REF!,0))),$E57*(1/(1+INDEX('4. Mengen- und Kostenannahmen'!$M:$M,MATCH($B57,#REF!,0))-INDEX('4. Mengen- und Kostenannahmen'!$L:$L,MATCH($B57,#REF!,0)))),
IF(AND(RIGHT($A57,1)*1=4,G$1=INDEX('4. Mengen- und Kostenannahmen'!$H:$H,MATCH($B57,#REF!,0))),$E57,"")))))))</f>
        <v>#N/A</v>
      </c>
      <c r="H57" s="233" t="str">
        <f t="array" ref="H57">IF(RIGHT($A57,1)*1=0,"",
IF(AND(RIGHT($A57,1)*1=1,OR(H$1=2026,H$1=2027)),$E57/2,
IF(AND(RIGHT($A57,1)*1=2,OR(H$1=2028,H$1=2029,H$1=2030)),$E57*1/20,IF(AND(RIGHT($A57,1)*1=2,OR(H$1=2031,H$1=2032,H$1=2033,H$1=2034,H$1=2035,H$1=2036,H$1=2037)),$E57*1/10,IF(AND(RIGHT($A57,1)*1=2,OR(H$1=2038,H$1=2039,H$1=2040)),$E57*1/20,
IF(AND(RIGHT($A57,1)*1=3,H$1&gt;=INDEX('4. Mengen- und Kostenannahmen'!$L:$L,MATCH($B57,#REF!,0)),H$1&lt;=INDEX('4. Mengen- und Kostenannahmen'!$M:$M,MATCH($B57,#REF!,0))),$E57*(1/(1+INDEX('4. Mengen- und Kostenannahmen'!$M:$M,MATCH($B57,#REF!,0))-INDEX('4. Mengen- und Kostenannahmen'!$L:$L,MATCH($B57,#REF!,0)))),
IF(AND(RIGHT($A57,1)*1=4,H$1=INDEX('4. Mengen- und Kostenannahmen'!$H:$H,MATCH($B57,#REF!,0))),$E57,"")))))))</f>
        <v>#N/A</v>
      </c>
      <c r="I57" s="233" t="str">
        <f t="array" ref="I57">IF(RIGHT($A57,1)*1=0,"",
IF(AND(RIGHT($A57,1)*1=1,OR(I$1=2026,I$1=2027)),$E57/2,
IF(AND(RIGHT($A57,1)*1=2,OR(I$1=2028,I$1=2029,I$1=2030)),$E57*1/20,IF(AND(RIGHT($A57,1)*1=2,OR(I$1=2031,I$1=2032,I$1=2033,I$1=2034,I$1=2035,I$1=2036,I$1=2037)),$E57*1/10,IF(AND(RIGHT($A57,1)*1=2,OR(I$1=2038,I$1=2039,I$1=2040)),$E57*1/20,
IF(AND(RIGHT($A57,1)*1=3,I$1&gt;=INDEX('4. Mengen- und Kostenannahmen'!$L:$L,MATCH($B57,#REF!,0)),I$1&lt;=INDEX('4. Mengen- und Kostenannahmen'!$M:$M,MATCH($B57,#REF!,0))),$E57*(1/(1+INDEX('4. Mengen- und Kostenannahmen'!$M:$M,MATCH($B57,#REF!,0))-INDEX('4. Mengen- und Kostenannahmen'!$L:$L,MATCH($B57,#REF!,0)))),
IF(AND(RIGHT($A57,1)*1=4,I$1=INDEX('4. Mengen- und Kostenannahmen'!$H:$H,MATCH($B57,#REF!,0))),$E57,"")))))))</f>
        <v>#N/A</v>
      </c>
      <c r="J57" s="233" t="str">
        <f t="array" ref="J57">IF(RIGHT($A57,1)*1=0,"",
IF(AND(RIGHT($A57,1)*1=1,OR(J$1=2026,J$1=2027)),$E57/2,
IF(AND(RIGHT($A57,1)*1=2,OR(J$1=2028,J$1=2029,J$1=2030)),$E57*1/20,IF(AND(RIGHT($A57,1)*1=2,OR(J$1=2031,J$1=2032,J$1=2033,J$1=2034,J$1=2035,J$1=2036,J$1=2037)),$E57*1/10,IF(AND(RIGHT($A57,1)*1=2,OR(J$1=2038,J$1=2039,J$1=2040)),$E57*1/20,
IF(AND(RIGHT($A57,1)*1=3,J$1&gt;=INDEX('4. Mengen- und Kostenannahmen'!$L:$L,MATCH($B57,#REF!,0)),J$1&lt;=INDEX('4. Mengen- und Kostenannahmen'!$M:$M,MATCH($B57,#REF!,0))),$E57*(1/(1+INDEX('4. Mengen- und Kostenannahmen'!$M:$M,MATCH($B57,#REF!,0))-INDEX('4. Mengen- und Kostenannahmen'!$L:$L,MATCH($B57,#REF!,0)))),
IF(AND(RIGHT($A57,1)*1=4,J$1=INDEX('4. Mengen- und Kostenannahmen'!$H:$H,MATCH($B57,#REF!,0))),$E57,"")))))))</f>
        <v>#N/A</v>
      </c>
      <c r="K57" s="233" t="str">
        <f t="array" ref="K57">IF(RIGHT($A57,1)*1=0,"",
IF(AND(RIGHT($A57,1)*1=1,OR(K$1=2026,K$1=2027)),$E57/2,
IF(AND(RIGHT($A57,1)*1=2,OR(K$1=2028,K$1=2029,K$1=2030)),$E57*1/20,IF(AND(RIGHT($A57,1)*1=2,OR(K$1=2031,K$1=2032,K$1=2033,K$1=2034,K$1=2035,K$1=2036,K$1=2037)),$E57*1/10,IF(AND(RIGHT($A57,1)*1=2,OR(K$1=2038,K$1=2039,K$1=2040)),$E57*1/20,
IF(AND(RIGHT($A57,1)*1=3,K$1&gt;=INDEX('4. Mengen- und Kostenannahmen'!$L:$L,MATCH($B57,#REF!,0)),K$1&lt;=INDEX('4. Mengen- und Kostenannahmen'!$M:$M,MATCH($B57,#REF!,0))),$E57*(1/(1+INDEX('4. Mengen- und Kostenannahmen'!$M:$M,MATCH($B57,#REF!,0))-INDEX('4. Mengen- und Kostenannahmen'!$L:$L,MATCH($B57,#REF!,0)))),
IF(AND(RIGHT($A57,1)*1=4,K$1=INDEX('4. Mengen- und Kostenannahmen'!$H:$H,MATCH($B57,#REF!,0))),$E57,"")))))))</f>
        <v>#N/A</v>
      </c>
      <c r="L57" s="233" t="str">
        <f t="array" ref="L57">IF(RIGHT($A57,1)*1=0,"",
IF(AND(RIGHT($A57,1)*1=1,OR(L$1=2026,L$1=2027)),$E57/2,
IF(AND(RIGHT($A57,1)*1=2,OR(L$1=2028,L$1=2029,L$1=2030)),$E57*1/20,IF(AND(RIGHT($A57,1)*1=2,OR(L$1=2031,L$1=2032,L$1=2033,L$1=2034,L$1=2035,L$1=2036,L$1=2037)),$E57*1/10,IF(AND(RIGHT($A57,1)*1=2,OR(L$1=2038,L$1=2039,L$1=2040)),$E57*1/20,
IF(AND(RIGHT($A57,1)*1=3,L$1&gt;=INDEX('4. Mengen- und Kostenannahmen'!$L:$L,MATCH($B57,#REF!,0)),L$1&lt;=INDEX('4. Mengen- und Kostenannahmen'!$M:$M,MATCH($B57,#REF!,0))),$E57*(1/(1+INDEX('4. Mengen- und Kostenannahmen'!$M:$M,MATCH($B57,#REF!,0))-INDEX('4. Mengen- und Kostenannahmen'!$L:$L,MATCH($B57,#REF!,0)))),
IF(AND(RIGHT($A57,1)*1=4,L$1=INDEX('4. Mengen- und Kostenannahmen'!$H:$H,MATCH($B57,#REF!,0))),$E57,"")))))))</f>
        <v>#N/A</v>
      </c>
      <c r="M57" s="233" t="str">
        <f t="array" ref="M57">IF(RIGHT($A57,1)*1=0,"",
IF(AND(RIGHT($A57,1)*1=1,OR(M$1=2026,M$1=2027)),$E57/2,
IF(AND(RIGHT($A57,1)*1=2,OR(M$1=2028,M$1=2029,M$1=2030)),$E57*1/20,IF(AND(RIGHT($A57,1)*1=2,OR(M$1=2031,M$1=2032,M$1=2033,M$1=2034,M$1=2035,M$1=2036,M$1=2037)),$E57*1/10,IF(AND(RIGHT($A57,1)*1=2,OR(M$1=2038,M$1=2039,M$1=2040)),$E57*1/20,
IF(AND(RIGHT($A57,1)*1=3,M$1&gt;=INDEX('4. Mengen- und Kostenannahmen'!$L:$L,MATCH($B57,#REF!,0)),M$1&lt;=INDEX('4. Mengen- und Kostenannahmen'!$M:$M,MATCH($B57,#REF!,0))),$E57*(1/(1+INDEX('4. Mengen- und Kostenannahmen'!$M:$M,MATCH($B57,#REF!,0))-INDEX('4. Mengen- und Kostenannahmen'!$L:$L,MATCH($B57,#REF!,0)))),
IF(AND(RIGHT($A57,1)*1=4,M$1=INDEX('4. Mengen- und Kostenannahmen'!$H:$H,MATCH($B57,#REF!,0))),$E57,"")))))))</f>
        <v>#N/A</v>
      </c>
      <c r="N57" s="233" t="str">
        <f t="array" ref="N57">IF(RIGHT($A57,1)*1=0,"",
IF(AND(RIGHT($A57,1)*1=1,OR(N$1=2026,N$1=2027)),$E57/2,
IF(AND(RIGHT($A57,1)*1=2,OR(N$1=2028,N$1=2029,N$1=2030)),$E57*1/20,IF(AND(RIGHT($A57,1)*1=2,OR(N$1=2031,N$1=2032,N$1=2033,N$1=2034,N$1=2035,N$1=2036,N$1=2037)),$E57*1/10,IF(AND(RIGHT($A57,1)*1=2,OR(N$1=2038,N$1=2039,N$1=2040)),$E57*1/20,
IF(AND(RIGHT($A57,1)*1=3,N$1&gt;=INDEX('4. Mengen- und Kostenannahmen'!$L:$L,MATCH($B57,#REF!,0)),N$1&lt;=INDEX('4. Mengen- und Kostenannahmen'!$M:$M,MATCH($B57,#REF!,0))),$E57*(1/(1+INDEX('4. Mengen- und Kostenannahmen'!$M:$M,MATCH($B57,#REF!,0))-INDEX('4. Mengen- und Kostenannahmen'!$L:$L,MATCH($B57,#REF!,0)))),
IF(AND(RIGHT($A57,1)*1=4,N$1=INDEX('4. Mengen- und Kostenannahmen'!$H:$H,MATCH($B57,#REF!,0))),$E57,"")))))))</f>
        <v>#N/A</v>
      </c>
      <c r="O57" s="233" t="str">
        <f t="array" ref="O57">IF(RIGHT($A57,1)*1=0,"",
IF(AND(RIGHT($A57,1)*1=1,OR(O$1=2026,O$1=2027)),$E57/2,
IF(AND(RIGHT($A57,1)*1=2,OR(O$1=2028,O$1=2029,O$1=2030)),$E57*1/20,IF(AND(RIGHT($A57,1)*1=2,OR(O$1=2031,O$1=2032,O$1=2033,O$1=2034,O$1=2035,O$1=2036,O$1=2037)),$E57*1/10,IF(AND(RIGHT($A57,1)*1=2,OR(O$1=2038,O$1=2039,O$1=2040)),$E57*1/20,
IF(AND(RIGHT($A57,1)*1=3,O$1&gt;=INDEX('4. Mengen- und Kostenannahmen'!$L:$L,MATCH($B57,#REF!,0)),O$1&lt;=INDEX('4. Mengen- und Kostenannahmen'!$M:$M,MATCH($B57,#REF!,0))),$E57*(1/(1+INDEX('4. Mengen- und Kostenannahmen'!$M:$M,MATCH($B57,#REF!,0))-INDEX('4. Mengen- und Kostenannahmen'!$L:$L,MATCH($B57,#REF!,0)))),
IF(AND(RIGHT($A57,1)*1=4,O$1=INDEX('4. Mengen- und Kostenannahmen'!$H:$H,MATCH($B57,#REF!,0))),$E57,"")))))))</f>
        <v>#N/A</v>
      </c>
      <c r="P57" s="233" t="str">
        <f t="array" ref="P57">IF(RIGHT($A57,1)*1=0,"",
IF(AND(RIGHT($A57,1)*1=1,OR(P$1=2026,P$1=2027)),$E57/2,
IF(AND(RIGHT($A57,1)*1=2,OR(P$1=2028,P$1=2029,P$1=2030)),$E57*1/20,IF(AND(RIGHT($A57,1)*1=2,OR(P$1=2031,P$1=2032,P$1=2033,P$1=2034,P$1=2035,P$1=2036,P$1=2037)),$E57*1/10,IF(AND(RIGHT($A57,1)*1=2,OR(P$1=2038,P$1=2039,P$1=2040)),$E57*1/20,
IF(AND(RIGHT($A57,1)*1=3,P$1&gt;=INDEX('4. Mengen- und Kostenannahmen'!$L:$L,MATCH($B57,#REF!,0)),P$1&lt;=INDEX('4. Mengen- und Kostenannahmen'!$M:$M,MATCH($B57,#REF!,0))),$E57*(1/(1+INDEX('4. Mengen- und Kostenannahmen'!$M:$M,MATCH($B57,#REF!,0))-INDEX('4. Mengen- und Kostenannahmen'!$L:$L,MATCH($B57,#REF!,0)))),
IF(AND(RIGHT($A57,1)*1=4,P$1=INDEX('4. Mengen- und Kostenannahmen'!$H:$H,MATCH($B57,#REF!,0))),$E57,"")))))))</f>
        <v>#N/A</v>
      </c>
      <c r="Q57" s="233" t="str">
        <f t="array" ref="Q57">IF(RIGHT($A57,1)*1=0,"",
IF(AND(RIGHT($A57,1)*1=1,OR(Q$1=2026,Q$1=2027)),$E57/2,
IF(AND(RIGHT($A57,1)*1=2,OR(Q$1=2028,Q$1=2029,Q$1=2030)),$E57*1/20,IF(AND(RIGHT($A57,1)*1=2,OR(Q$1=2031,Q$1=2032,Q$1=2033,Q$1=2034,Q$1=2035,Q$1=2036,Q$1=2037)),$E57*1/10,IF(AND(RIGHT($A57,1)*1=2,OR(Q$1=2038,Q$1=2039,Q$1=2040)),$E57*1/20,
IF(AND(RIGHT($A57,1)*1=3,Q$1&gt;=INDEX('4. Mengen- und Kostenannahmen'!$L:$L,MATCH($B57,#REF!,0)),Q$1&lt;=INDEX('4. Mengen- und Kostenannahmen'!$M:$M,MATCH($B57,#REF!,0))),$E57*(1/(1+INDEX('4. Mengen- und Kostenannahmen'!$M:$M,MATCH($B57,#REF!,0))-INDEX('4. Mengen- und Kostenannahmen'!$L:$L,MATCH($B57,#REF!,0)))),
IF(AND(RIGHT($A57,1)*1=4,Q$1=INDEX('4. Mengen- und Kostenannahmen'!$H:$H,MATCH($B57,#REF!,0))),$E57,"")))))))</f>
        <v>#N/A</v>
      </c>
      <c r="R57" s="233" t="str">
        <f t="array" ref="R57">IF(RIGHT($A57,1)*1=0,"",
IF(AND(RIGHT($A57,1)*1=1,OR(R$1=2026,R$1=2027)),$E57/2,
IF(AND(RIGHT($A57,1)*1=2,OR(R$1=2028,R$1=2029,R$1=2030)),$E57*1/20,IF(AND(RIGHT($A57,1)*1=2,OR(R$1=2031,R$1=2032,R$1=2033,R$1=2034,R$1=2035,R$1=2036,R$1=2037)),$E57*1/10,IF(AND(RIGHT($A57,1)*1=2,OR(R$1=2038,R$1=2039,R$1=2040)),$E57*1/20,
IF(AND(RIGHT($A57,1)*1=3,R$1&gt;=INDEX('4. Mengen- und Kostenannahmen'!$L:$L,MATCH($B57,#REF!,0)),R$1&lt;=INDEX('4. Mengen- und Kostenannahmen'!$M:$M,MATCH($B57,#REF!,0))),$E57*(1/(1+INDEX('4. Mengen- und Kostenannahmen'!$M:$M,MATCH($B57,#REF!,0))-INDEX('4. Mengen- und Kostenannahmen'!$L:$L,MATCH($B57,#REF!,0)))),
IF(AND(RIGHT($A57,1)*1=4,R$1=INDEX('4. Mengen- und Kostenannahmen'!$H:$H,MATCH($B57,#REF!,0))),$E57,"")))))))</f>
        <v>#N/A</v>
      </c>
      <c r="S57" s="233" t="str">
        <f t="array" ref="S57">IF(RIGHT($A57,1)*1=0,"",
IF(AND(RIGHT($A57,1)*1=1,OR(S$1=2026,S$1=2027)),$E57/2,
IF(AND(RIGHT($A57,1)*1=2,OR(S$1=2028,S$1=2029,S$1=2030)),$E57*1/20,IF(AND(RIGHT($A57,1)*1=2,OR(S$1=2031,S$1=2032,S$1=2033,S$1=2034,S$1=2035,S$1=2036,S$1=2037)),$E57*1/10,IF(AND(RIGHT($A57,1)*1=2,OR(S$1=2038,S$1=2039,S$1=2040)),$E57*1/20,
IF(AND(RIGHT($A57,1)*1=3,S$1&gt;=INDEX('4. Mengen- und Kostenannahmen'!$L:$L,MATCH($B57,#REF!,0)),S$1&lt;=INDEX('4. Mengen- und Kostenannahmen'!$M:$M,MATCH($B57,#REF!,0))),$E57*(1/(1+INDEX('4. Mengen- und Kostenannahmen'!$M:$M,MATCH($B57,#REF!,0))-INDEX('4. Mengen- und Kostenannahmen'!$L:$L,MATCH($B57,#REF!,0)))),
IF(AND(RIGHT($A57,1)*1=4,S$1=INDEX('4. Mengen- und Kostenannahmen'!$H:$H,MATCH($B57,#REF!,0))),$E57,"")))))))</f>
        <v>#N/A</v>
      </c>
      <c r="T57" s="233" t="str">
        <f t="array" ref="T57">IF(RIGHT($A57,1)*1=0,"",
IF(AND(RIGHT($A57,1)*1=1,OR(T$1=2026,T$1=2027)),$E57/2,
IF(AND(RIGHT($A57,1)*1=2,OR(T$1=2028,T$1=2029,T$1=2030)),$E57*1/20,IF(AND(RIGHT($A57,1)*1=2,OR(T$1=2031,T$1=2032,T$1=2033,T$1=2034,T$1=2035,T$1=2036,T$1=2037)),$E57*1/10,IF(AND(RIGHT($A57,1)*1=2,OR(T$1=2038,T$1=2039,T$1=2040)),$E57*1/20,
IF(AND(RIGHT($A57,1)*1=3,T$1&gt;=INDEX('4. Mengen- und Kostenannahmen'!$L:$L,MATCH($B57,#REF!,0)),T$1&lt;=INDEX('4. Mengen- und Kostenannahmen'!$M:$M,MATCH($B57,#REF!,0))),$E57*(1/(1+INDEX('4. Mengen- und Kostenannahmen'!$M:$M,MATCH($B57,#REF!,0))-INDEX('4. Mengen- und Kostenannahmen'!$L:$L,MATCH($B57,#REF!,0)))),
IF(AND(RIGHT($A57,1)*1=4,T$1=INDEX('4. Mengen- und Kostenannahmen'!$H:$H,MATCH($B57,#REF!,0))),$E57,"")))))))</f>
        <v>#N/A</v>
      </c>
    </row>
    <row r="58" ht="12.75" customHeight="1">
      <c r="A58" s="230" t="str">
        <f t="array" ref="A58">INDEX('4. Mengen- und Kostenannahmen'!$A:$A,MATCH(B58,'4. Mengen- und Kostenannahmen'!B:B,0))</f>
        <v>#N/A</v>
      </c>
      <c r="B58" s="231" t="str">
        <f>'4. Mengen- und Kostenannahmen'!B59</f>
        <v/>
      </c>
      <c r="C58" s="231" t="str">
        <f t="array" ref="C58">IF(RIGHT($A58,1)*1&lt;&gt;0,INDEX('4. Mengen- und Kostenannahmen'!D:D,MATCH($B58,'4. Mengen- und Kostenannahmen'!$B:$B,0)),"")</f>
        <v>#N/A</v>
      </c>
      <c r="D58" s="231" t="str">
        <f t="array" ref="D58">IF(RIGHT($A58,1)*1&lt;&gt;0,INDEX('4. Mengen- und Kostenannahmen'!E:E,MATCH($B58,'4. Mengen- und Kostenannahmen'!$B:$B,0)),"")</f>
        <v>#N/A</v>
      </c>
      <c r="E58" s="232" t="str">
        <f t="array" ref="E58">IF(C58&lt;&gt;"",INDEX('4. Mengen- und Kostenannahmen'!X:X,MATCH($B58,'4. Mengen- und Kostenannahmen'!B:B,0))*INDEX('4. Mengen- und Kostenannahmen'!AC:AC,MATCH($B58,'4. Mengen- und Kostenannahmen'!B:B,0)),"")</f>
        <v>#N/A</v>
      </c>
      <c r="F58" s="233" t="str">
        <f t="array" ref="F58">IF(RIGHT($A58,1)*1=0,"",
IF(AND(RIGHT($A58,1)*1=1,OR(F$1=2026,F$1=2027)),$E58/2,
IF(AND(RIGHT($A58,1)*1=2,OR(F$1=2028,F$1=2029,F$1=2030)),$E58*1/20,IF(AND(RIGHT($A58,1)*1=2,OR(F$1=2031,F$1=2032,F$1=2033,F$1=2034,F$1=2035,F$1=2036,F$1=2037)),$E58*1/10,IF(AND(RIGHT($A58,1)*1=2,OR(F$1=2038,F$1=2039,F$1=2040)),$E58*1/20,
IF(AND(RIGHT($A58,1)*1=3,F$1&gt;=INDEX('4. Mengen- und Kostenannahmen'!$L:$L,MATCH($B58,#REF!,0)),F$1&lt;=INDEX('4. Mengen- und Kostenannahmen'!$M:$M,MATCH($B58,#REF!,0))),$E58*(1/(1+INDEX('4. Mengen- und Kostenannahmen'!$M:$M,MATCH($B58,#REF!,0))-INDEX('4. Mengen- und Kostenannahmen'!$L:$L,MATCH($B58,#REF!,0)))),
IF(AND(RIGHT($A58,1)*1=4,F$1=INDEX('4. Mengen- und Kostenannahmen'!$H:$H,MATCH($B58,#REF!,0))),$E58,"")))))))</f>
        <v>#N/A</v>
      </c>
      <c r="G58" s="233" t="str">
        <f t="array" ref="G58">IF(RIGHT($A58,1)*1=0,"",
IF(AND(RIGHT($A58,1)*1=1,OR(G$1=2026,G$1=2027)),$E58/2,
IF(AND(RIGHT($A58,1)*1=2,OR(G$1=2028,G$1=2029,G$1=2030)),$E58*1/20,IF(AND(RIGHT($A58,1)*1=2,OR(G$1=2031,G$1=2032,G$1=2033,G$1=2034,G$1=2035,G$1=2036,G$1=2037)),$E58*1/10,IF(AND(RIGHT($A58,1)*1=2,OR(G$1=2038,G$1=2039,G$1=2040)),$E58*1/20,
IF(AND(RIGHT($A58,1)*1=3,G$1&gt;=INDEX('4. Mengen- und Kostenannahmen'!$L:$L,MATCH($B58,#REF!,0)),G$1&lt;=INDEX('4. Mengen- und Kostenannahmen'!$M:$M,MATCH($B58,#REF!,0))),$E58*(1/(1+INDEX('4. Mengen- und Kostenannahmen'!$M:$M,MATCH($B58,#REF!,0))-INDEX('4. Mengen- und Kostenannahmen'!$L:$L,MATCH($B58,#REF!,0)))),
IF(AND(RIGHT($A58,1)*1=4,G$1=INDEX('4. Mengen- und Kostenannahmen'!$H:$H,MATCH($B58,#REF!,0))),$E58,"")))))))</f>
        <v>#N/A</v>
      </c>
      <c r="H58" s="233" t="str">
        <f t="array" ref="H58">IF(RIGHT($A58,1)*1=0,"",
IF(AND(RIGHT($A58,1)*1=1,OR(H$1=2026,H$1=2027)),$E58/2,
IF(AND(RIGHT($A58,1)*1=2,OR(H$1=2028,H$1=2029,H$1=2030)),$E58*1/20,IF(AND(RIGHT($A58,1)*1=2,OR(H$1=2031,H$1=2032,H$1=2033,H$1=2034,H$1=2035,H$1=2036,H$1=2037)),$E58*1/10,IF(AND(RIGHT($A58,1)*1=2,OR(H$1=2038,H$1=2039,H$1=2040)),$E58*1/20,
IF(AND(RIGHT($A58,1)*1=3,H$1&gt;=INDEX('4. Mengen- und Kostenannahmen'!$L:$L,MATCH($B58,#REF!,0)),H$1&lt;=INDEX('4. Mengen- und Kostenannahmen'!$M:$M,MATCH($B58,#REF!,0))),$E58*(1/(1+INDEX('4. Mengen- und Kostenannahmen'!$M:$M,MATCH($B58,#REF!,0))-INDEX('4. Mengen- und Kostenannahmen'!$L:$L,MATCH($B58,#REF!,0)))),
IF(AND(RIGHT($A58,1)*1=4,H$1=INDEX('4. Mengen- und Kostenannahmen'!$H:$H,MATCH($B58,#REF!,0))),$E58,"")))))))</f>
        <v>#N/A</v>
      </c>
      <c r="I58" s="233" t="str">
        <f t="array" ref="I58">IF(RIGHT($A58,1)*1=0,"",
IF(AND(RIGHT($A58,1)*1=1,OR(I$1=2026,I$1=2027)),$E58/2,
IF(AND(RIGHT($A58,1)*1=2,OR(I$1=2028,I$1=2029,I$1=2030)),$E58*1/20,IF(AND(RIGHT($A58,1)*1=2,OR(I$1=2031,I$1=2032,I$1=2033,I$1=2034,I$1=2035,I$1=2036,I$1=2037)),$E58*1/10,IF(AND(RIGHT($A58,1)*1=2,OR(I$1=2038,I$1=2039,I$1=2040)),$E58*1/20,
IF(AND(RIGHT($A58,1)*1=3,I$1&gt;=INDEX('4. Mengen- und Kostenannahmen'!$L:$L,MATCH($B58,#REF!,0)),I$1&lt;=INDEX('4. Mengen- und Kostenannahmen'!$M:$M,MATCH($B58,#REF!,0))),$E58*(1/(1+INDEX('4. Mengen- und Kostenannahmen'!$M:$M,MATCH($B58,#REF!,0))-INDEX('4. Mengen- und Kostenannahmen'!$L:$L,MATCH($B58,#REF!,0)))),
IF(AND(RIGHT($A58,1)*1=4,I$1=INDEX('4. Mengen- und Kostenannahmen'!$H:$H,MATCH($B58,#REF!,0))),$E58,"")))))))</f>
        <v>#N/A</v>
      </c>
      <c r="J58" s="233" t="str">
        <f t="array" ref="J58">IF(RIGHT($A58,1)*1=0,"",
IF(AND(RIGHT($A58,1)*1=1,OR(J$1=2026,J$1=2027)),$E58/2,
IF(AND(RIGHT($A58,1)*1=2,OR(J$1=2028,J$1=2029,J$1=2030)),$E58*1/20,IF(AND(RIGHT($A58,1)*1=2,OR(J$1=2031,J$1=2032,J$1=2033,J$1=2034,J$1=2035,J$1=2036,J$1=2037)),$E58*1/10,IF(AND(RIGHT($A58,1)*1=2,OR(J$1=2038,J$1=2039,J$1=2040)),$E58*1/20,
IF(AND(RIGHT($A58,1)*1=3,J$1&gt;=INDEX('4. Mengen- und Kostenannahmen'!$L:$L,MATCH($B58,#REF!,0)),J$1&lt;=INDEX('4. Mengen- und Kostenannahmen'!$M:$M,MATCH($B58,#REF!,0))),$E58*(1/(1+INDEX('4. Mengen- und Kostenannahmen'!$M:$M,MATCH($B58,#REF!,0))-INDEX('4. Mengen- und Kostenannahmen'!$L:$L,MATCH($B58,#REF!,0)))),
IF(AND(RIGHT($A58,1)*1=4,J$1=INDEX('4. Mengen- und Kostenannahmen'!$H:$H,MATCH($B58,#REF!,0))),$E58,"")))))))</f>
        <v>#N/A</v>
      </c>
      <c r="K58" s="233" t="str">
        <f t="array" ref="K58">IF(RIGHT($A58,1)*1=0,"",
IF(AND(RIGHT($A58,1)*1=1,OR(K$1=2026,K$1=2027)),$E58/2,
IF(AND(RIGHT($A58,1)*1=2,OR(K$1=2028,K$1=2029,K$1=2030)),$E58*1/20,IF(AND(RIGHT($A58,1)*1=2,OR(K$1=2031,K$1=2032,K$1=2033,K$1=2034,K$1=2035,K$1=2036,K$1=2037)),$E58*1/10,IF(AND(RIGHT($A58,1)*1=2,OR(K$1=2038,K$1=2039,K$1=2040)),$E58*1/20,
IF(AND(RIGHT($A58,1)*1=3,K$1&gt;=INDEX('4. Mengen- und Kostenannahmen'!$L:$L,MATCH($B58,#REF!,0)),K$1&lt;=INDEX('4. Mengen- und Kostenannahmen'!$M:$M,MATCH($B58,#REF!,0))),$E58*(1/(1+INDEX('4. Mengen- und Kostenannahmen'!$M:$M,MATCH($B58,#REF!,0))-INDEX('4. Mengen- und Kostenannahmen'!$L:$L,MATCH($B58,#REF!,0)))),
IF(AND(RIGHT($A58,1)*1=4,K$1=INDEX('4. Mengen- und Kostenannahmen'!$H:$H,MATCH($B58,#REF!,0))),$E58,"")))))))</f>
        <v>#N/A</v>
      </c>
      <c r="L58" s="233" t="str">
        <f t="array" ref="L58">IF(RIGHT($A58,1)*1=0,"",
IF(AND(RIGHT($A58,1)*1=1,OR(L$1=2026,L$1=2027)),$E58/2,
IF(AND(RIGHT($A58,1)*1=2,OR(L$1=2028,L$1=2029,L$1=2030)),$E58*1/20,IF(AND(RIGHT($A58,1)*1=2,OR(L$1=2031,L$1=2032,L$1=2033,L$1=2034,L$1=2035,L$1=2036,L$1=2037)),$E58*1/10,IF(AND(RIGHT($A58,1)*1=2,OR(L$1=2038,L$1=2039,L$1=2040)),$E58*1/20,
IF(AND(RIGHT($A58,1)*1=3,L$1&gt;=INDEX('4. Mengen- und Kostenannahmen'!$L:$L,MATCH($B58,#REF!,0)),L$1&lt;=INDEX('4. Mengen- und Kostenannahmen'!$M:$M,MATCH($B58,#REF!,0))),$E58*(1/(1+INDEX('4. Mengen- und Kostenannahmen'!$M:$M,MATCH($B58,#REF!,0))-INDEX('4. Mengen- und Kostenannahmen'!$L:$L,MATCH($B58,#REF!,0)))),
IF(AND(RIGHT($A58,1)*1=4,L$1=INDEX('4. Mengen- und Kostenannahmen'!$H:$H,MATCH($B58,#REF!,0))),$E58,"")))))))</f>
        <v>#N/A</v>
      </c>
      <c r="M58" s="233" t="str">
        <f t="array" ref="M58">IF(RIGHT($A58,1)*1=0,"",
IF(AND(RIGHT($A58,1)*1=1,OR(M$1=2026,M$1=2027)),$E58/2,
IF(AND(RIGHT($A58,1)*1=2,OR(M$1=2028,M$1=2029,M$1=2030)),$E58*1/20,IF(AND(RIGHT($A58,1)*1=2,OR(M$1=2031,M$1=2032,M$1=2033,M$1=2034,M$1=2035,M$1=2036,M$1=2037)),$E58*1/10,IF(AND(RIGHT($A58,1)*1=2,OR(M$1=2038,M$1=2039,M$1=2040)),$E58*1/20,
IF(AND(RIGHT($A58,1)*1=3,M$1&gt;=INDEX('4. Mengen- und Kostenannahmen'!$L:$L,MATCH($B58,#REF!,0)),M$1&lt;=INDEX('4. Mengen- und Kostenannahmen'!$M:$M,MATCH($B58,#REF!,0))),$E58*(1/(1+INDEX('4. Mengen- und Kostenannahmen'!$M:$M,MATCH($B58,#REF!,0))-INDEX('4. Mengen- und Kostenannahmen'!$L:$L,MATCH($B58,#REF!,0)))),
IF(AND(RIGHT($A58,1)*1=4,M$1=INDEX('4. Mengen- und Kostenannahmen'!$H:$H,MATCH($B58,#REF!,0))),$E58,"")))))))</f>
        <v>#N/A</v>
      </c>
      <c r="N58" s="233" t="str">
        <f t="array" ref="N58">IF(RIGHT($A58,1)*1=0,"",
IF(AND(RIGHT($A58,1)*1=1,OR(N$1=2026,N$1=2027)),$E58/2,
IF(AND(RIGHT($A58,1)*1=2,OR(N$1=2028,N$1=2029,N$1=2030)),$E58*1/20,IF(AND(RIGHT($A58,1)*1=2,OR(N$1=2031,N$1=2032,N$1=2033,N$1=2034,N$1=2035,N$1=2036,N$1=2037)),$E58*1/10,IF(AND(RIGHT($A58,1)*1=2,OR(N$1=2038,N$1=2039,N$1=2040)),$E58*1/20,
IF(AND(RIGHT($A58,1)*1=3,N$1&gt;=INDEX('4. Mengen- und Kostenannahmen'!$L:$L,MATCH($B58,#REF!,0)),N$1&lt;=INDEX('4. Mengen- und Kostenannahmen'!$M:$M,MATCH($B58,#REF!,0))),$E58*(1/(1+INDEX('4. Mengen- und Kostenannahmen'!$M:$M,MATCH($B58,#REF!,0))-INDEX('4. Mengen- und Kostenannahmen'!$L:$L,MATCH($B58,#REF!,0)))),
IF(AND(RIGHT($A58,1)*1=4,N$1=INDEX('4. Mengen- und Kostenannahmen'!$H:$H,MATCH($B58,#REF!,0))),$E58,"")))))))</f>
        <v>#N/A</v>
      </c>
      <c r="O58" s="233" t="str">
        <f t="array" ref="O58">IF(RIGHT($A58,1)*1=0,"",
IF(AND(RIGHT($A58,1)*1=1,OR(O$1=2026,O$1=2027)),$E58/2,
IF(AND(RIGHT($A58,1)*1=2,OR(O$1=2028,O$1=2029,O$1=2030)),$E58*1/20,IF(AND(RIGHT($A58,1)*1=2,OR(O$1=2031,O$1=2032,O$1=2033,O$1=2034,O$1=2035,O$1=2036,O$1=2037)),$E58*1/10,IF(AND(RIGHT($A58,1)*1=2,OR(O$1=2038,O$1=2039,O$1=2040)),$E58*1/20,
IF(AND(RIGHT($A58,1)*1=3,O$1&gt;=INDEX('4. Mengen- und Kostenannahmen'!$L:$L,MATCH($B58,#REF!,0)),O$1&lt;=INDEX('4. Mengen- und Kostenannahmen'!$M:$M,MATCH($B58,#REF!,0))),$E58*(1/(1+INDEX('4. Mengen- und Kostenannahmen'!$M:$M,MATCH($B58,#REF!,0))-INDEX('4. Mengen- und Kostenannahmen'!$L:$L,MATCH($B58,#REF!,0)))),
IF(AND(RIGHT($A58,1)*1=4,O$1=INDEX('4. Mengen- und Kostenannahmen'!$H:$H,MATCH($B58,#REF!,0))),$E58,"")))))))</f>
        <v>#N/A</v>
      </c>
      <c r="P58" s="233" t="str">
        <f t="array" ref="P58">IF(RIGHT($A58,1)*1=0,"",
IF(AND(RIGHT($A58,1)*1=1,OR(P$1=2026,P$1=2027)),$E58/2,
IF(AND(RIGHT($A58,1)*1=2,OR(P$1=2028,P$1=2029,P$1=2030)),$E58*1/20,IF(AND(RIGHT($A58,1)*1=2,OR(P$1=2031,P$1=2032,P$1=2033,P$1=2034,P$1=2035,P$1=2036,P$1=2037)),$E58*1/10,IF(AND(RIGHT($A58,1)*1=2,OR(P$1=2038,P$1=2039,P$1=2040)),$E58*1/20,
IF(AND(RIGHT($A58,1)*1=3,P$1&gt;=INDEX('4. Mengen- und Kostenannahmen'!$L:$L,MATCH($B58,#REF!,0)),P$1&lt;=INDEX('4. Mengen- und Kostenannahmen'!$M:$M,MATCH($B58,#REF!,0))),$E58*(1/(1+INDEX('4. Mengen- und Kostenannahmen'!$M:$M,MATCH($B58,#REF!,0))-INDEX('4. Mengen- und Kostenannahmen'!$L:$L,MATCH($B58,#REF!,0)))),
IF(AND(RIGHT($A58,1)*1=4,P$1=INDEX('4. Mengen- und Kostenannahmen'!$H:$H,MATCH($B58,#REF!,0))),$E58,"")))))))</f>
        <v>#N/A</v>
      </c>
      <c r="Q58" s="233" t="str">
        <f t="array" ref="Q58">IF(RIGHT($A58,1)*1=0,"",
IF(AND(RIGHT($A58,1)*1=1,OR(Q$1=2026,Q$1=2027)),$E58/2,
IF(AND(RIGHT($A58,1)*1=2,OR(Q$1=2028,Q$1=2029,Q$1=2030)),$E58*1/20,IF(AND(RIGHT($A58,1)*1=2,OR(Q$1=2031,Q$1=2032,Q$1=2033,Q$1=2034,Q$1=2035,Q$1=2036,Q$1=2037)),$E58*1/10,IF(AND(RIGHT($A58,1)*1=2,OR(Q$1=2038,Q$1=2039,Q$1=2040)),$E58*1/20,
IF(AND(RIGHT($A58,1)*1=3,Q$1&gt;=INDEX('4. Mengen- und Kostenannahmen'!$L:$L,MATCH($B58,#REF!,0)),Q$1&lt;=INDEX('4. Mengen- und Kostenannahmen'!$M:$M,MATCH($B58,#REF!,0))),$E58*(1/(1+INDEX('4. Mengen- und Kostenannahmen'!$M:$M,MATCH($B58,#REF!,0))-INDEX('4. Mengen- und Kostenannahmen'!$L:$L,MATCH($B58,#REF!,0)))),
IF(AND(RIGHT($A58,1)*1=4,Q$1=INDEX('4. Mengen- und Kostenannahmen'!$H:$H,MATCH($B58,#REF!,0))),$E58,"")))))))</f>
        <v>#N/A</v>
      </c>
      <c r="R58" s="233" t="str">
        <f t="array" ref="R58">IF(RIGHT($A58,1)*1=0,"",
IF(AND(RIGHT($A58,1)*1=1,OR(R$1=2026,R$1=2027)),$E58/2,
IF(AND(RIGHT($A58,1)*1=2,OR(R$1=2028,R$1=2029,R$1=2030)),$E58*1/20,IF(AND(RIGHT($A58,1)*1=2,OR(R$1=2031,R$1=2032,R$1=2033,R$1=2034,R$1=2035,R$1=2036,R$1=2037)),$E58*1/10,IF(AND(RIGHT($A58,1)*1=2,OR(R$1=2038,R$1=2039,R$1=2040)),$E58*1/20,
IF(AND(RIGHT($A58,1)*1=3,R$1&gt;=INDEX('4. Mengen- und Kostenannahmen'!$L:$L,MATCH($B58,#REF!,0)),R$1&lt;=INDEX('4. Mengen- und Kostenannahmen'!$M:$M,MATCH($B58,#REF!,0))),$E58*(1/(1+INDEX('4. Mengen- und Kostenannahmen'!$M:$M,MATCH($B58,#REF!,0))-INDEX('4. Mengen- und Kostenannahmen'!$L:$L,MATCH($B58,#REF!,0)))),
IF(AND(RIGHT($A58,1)*1=4,R$1=INDEX('4. Mengen- und Kostenannahmen'!$H:$H,MATCH($B58,#REF!,0))),$E58,"")))))))</f>
        <v>#N/A</v>
      </c>
      <c r="S58" s="233" t="str">
        <f t="array" ref="S58">IF(RIGHT($A58,1)*1=0,"",
IF(AND(RIGHT($A58,1)*1=1,OR(S$1=2026,S$1=2027)),$E58/2,
IF(AND(RIGHT($A58,1)*1=2,OR(S$1=2028,S$1=2029,S$1=2030)),$E58*1/20,IF(AND(RIGHT($A58,1)*1=2,OR(S$1=2031,S$1=2032,S$1=2033,S$1=2034,S$1=2035,S$1=2036,S$1=2037)),$E58*1/10,IF(AND(RIGHT($A58,1)*1=2,OR(S$1=2038,S$1=2039,S$1=2040)),$E58*1/20,
IF(AND(RIGHT($A58,1)*1=3,S$1&gt;=INDEX('4. Mengen- und Kostenannahmen'!$L:$L,MATCH($B58,#REF!,0)),S$1&lt;=INDEX('4. Mengen- und Kostenannahmen'!$M:$M,MATCH($B58,#REF!,0))),$E58*(1/(1+INDEX('4. Mengen- und Kostenannahmen'!$M:$M,MATCH($B58,#REF!,0))-INDEX('4. Mengen- und Kostenannahmen'!$L:$L,MATCH($B58,#REF!,0)))),
IF(AND(RIGHT($A58,1)*1=4,S$1=INDEX('4. Mengen- und Kostenannahmen'!$H:$H,MATCH($B58,#REF!,0))),$E58,"")))))))</f>
        <v>#N/A</v>
      </c>
      <c r="T58" s="233" t="str">
        <f t="array" ref="T58">IF(RIGHT($A58,1)*1=0,"",
IF(AND(RIGHT($A58,1)*1=1,OR(T$1=2026,T$1=2027)),$E58/2,
IF(AND(RIGHT($A58,1)*1=2,OR(T$1=2028,T$1=2029,T$1=2030)),$E58*1/20,IF(AND(RIGHT($A58,1)*1=2,OR(T$1=2031,T$1=2032,T$1=2033,T$1=2034,T$1=2035,T$1=2036,T$1=2037)),$E58*1/10,IF(AND(RIGHT($A58,1)*1=2,OR(T$1=2038,T$1=2039,T$1=2040)),$E58*1/20,
IF(AND(RIGHT($A58,1)*1=3,T$1&gt;=INDEX('4. Mengen- und Kostenannahmen'!$L:$L,MATCH($B58,#REF!,0)),T$1&lt;=INDEX('4. Mengen- und Kostenannahmen'!$M:$M,MATCH($B58,#REF!,0))),$E58*(1/(1+INDEX('4. Mengen- und Kostenannahmen'!$M:$M,MATCH($B58,#REF!,0))-INDEX('4. Mengen- und Kostenannahmen'!$L:$L,MATCH($B58,#REF!,0)))),
IF(AND(RIGHT($A58,1)*1=4,T$1=INDEX('4. Mengen- und Kostenannahmen'!$H:$H,MATCH($B58,#REF!,0))),$E58,"")))))))</f>
        <v>#N/A</v>
      </c>
    </row>
    <row r="59" ht="12.75" customHeight="1">
      <c r="A59" s="230" t="str">
        <f t="array" ref="A59">INDEX('4. Mengen- und Kostenannahmen'!$A:$A,MATCH(B59,'4. Mengen- und Kostenannahmen'!B:B,0))</f>
        <v>#N/A</v>
      </c>
      <c r="B59" s="231" t="str">
        <f>'4. Mengen- und Kostenannahmen'!B60</f>
        <v/>
      </c>
      <c r="C59" s="231" t="str">
        <f t="array" ref="C59">IF(RIGHT($A59,1)*1&lt;&gt;0,INDEX('4. Mengen- und Kostenannahmen'!D:D,MATCH($B59,'4. Mengen- und Kostenannahmen'!$B:$B,0)),"")</f>
        <v>#N/A</v>
      </c>
      <c r="D59" s="231" t="str">
        <f t="array" ref="D59">IF(RIGHT($A59,1)*1&lt;&gt;0,INDEX('4. Mengen- und Kostenannahmen'!E:E,MATCH($B59,'4. Mengen- und Kostenannahmen'!$B:$B,0)),"")</f>
        <v>#N/A</v>
      </c>
      <c r="E59" s="232" t="str">
        <f t="array" ref="E59">IF(C59&lt;&gt;"",INDEX('4. Mengen- und Kostenannahmen'!X:X,MATCH($B59,'4. Mengen- und Kostenannahmen'!B:B,0))*INDEX('4. Mengen- und Kostenannahmen'!AC:AC,MATCH($B59,'4. Mengen- und Kostenannahmen'!B:B,0)),"")</f>
        <v>#N/A</v>
      </c>
      <c r="F59" s="233" t="str">
        <f t="array" ref="F59">IF(RIGHT($A59,1)*1=0,"",
IF(AND(RIGHT($A59,1)*1=1,OR(F$1=2026,F$1=2027)),$E59/2,
IF(AND(RIGHT($A59,1)*1=2,OR(F$1=2028,F$1=2029,F$1=2030)),$E59*1/20,IF(AND(RIGHT($A59,1)*1=2,OR(F$1=2031,F$1=2032,F$1=2033,F$1=2034,F$1=2035,F$1=2036,F$1=2037)),$E59*1/10,IF(AND(RIGHT($A59,1)*1=2,OR(F$1=2038,F$1=2039,F$1=2040)),$E59*1/20,
IF(AND(RIGHT($A59,1)*1=3,F$1&gt;=INDEX('4. Mengen- und Kostenannahmen'!$L:$L,MATCH($B59,#REF!,0)),F$1&lt;=INDEX('4. Mengen- und Kostenannahmen'!$M:$M,MATCH($B59,#REF!,0))),$E59*(1/(1+INDEX('4. Mengen- und Kostenannahmen'!$M:$M,MATCH($B59,#REF!,0))-INDEX('4. Mengen- und Kostenannahmen'!$L:$L,MATCH($B59,#REF!,0)))),
IF(AND(RIGHT($A59,1)*1=4,F$1=INDEX('4. Mengen- und Kostenannahmen'!$H:$H,MATCH($B59,#REF!,0))),$E59,"")))))))</f>
        <v>#N/A</v>
      </c>
      <c r="G59" s="233" t="str">
        <f t="array" ref="G59">IF(RIGHT($A59,1)*1=0,"",
IF(AND(RIGHT($A59,1)*1=1,OR(G$1=2026,G$1=2027)),$E59/2,
IF(AND(RIGHT($A59,1)*1=2,OR(G$1=2028,G$1=2029,G$1=2030)),$E59*1/20,IF(AND(RIGHT($A59,1)*1=2,OR(G$1=2031,G$1=2032,G$1=2033,G$1=2034,G$1=2035,G$1=2036,G$1=2037)),$E59*1/10,IF(AND(RIGHT($A59,1)*1=2,OR(G$1=2038,G$1=2039,G$1=2040)),$E59*1/20,
IF(AND(RIGHT($A59,1)*1=3,G$1&gt;=INDEX('4. Mengen- und Kostenannahmen'!$L:$L,MATCH($B59,#REF!,0)),G$1&lt;=INDEX('4. Mengen- und Kostenannahmen'!$M:$M,MATCH($B59,#REF!,0))),$E59*(1/(1+INDEX('4. Mengen- und Kostenannahmen'!$M:$M,MATCH($B59,#REF!,0))-INDEX('4. Mengen- und Kostenannahmen'!$L:$L,MATCH($B59,#REF!,0)))),
IF(AND(RIGHT($A59,1)*1=4,G$1=INDEX('4. Mengen- und Kostenannahmen'!$H:$H,MATCH($B59,#REF!,0))),$E59,"")))))))</f>
        <v>#N/A</v>
      </c>
      <c r="H59" s="233" t="str">
        <f t="array" ref="H59">IF(RIGHT($A59,1)*1=0,"",
IF(AND(RIGHT($A59,1)*1=1,OR(H$1=2026,H$1=2027)),$E59/2,
IF(AND(RIGHT($A59,1)*1=2,OR(H$1=2028,H$1=2029,H$1=2030)),$E59*1/20,IF(AND(RIGHT($A59,1)*1=2,OR(H$1=2031,H$1=2032,H$1=2033,H$1=2034,H$1=2035,H$1=2036,H$1=2037)),$E59*1/10,IF(AND(RIGHT($A59,1)*1=2,OR(H$1=2038,H$1=2039,H$1=2040)),$E59*1/20,
IF(AND(RIGHT($A59,1)*1=3,H$1&gt;=INDEX('4. Mengen- und Kostenannahmen'!$L:$L,MATCH($B59,#REF!,0)),H$1&lt;=INDEX('4. Mengen- und Kostenannahmen'!$M:$M,MATCH($B59,#REF!,0))),$E59*(1/(1+INDEX('4. Mengen- und Kostenannahmen'!$M:$M,MATCH($B59,#REF!,0))-INDEX('4. Mengen- und Kostenannahmen'!$L:$L,MATCH($B59,#REF!,0)))),
IF(AND(RIGHT($A59,1)*1=4,H$1=INDEX('4. Mengen- und Kostenannahmen'!$H:$H,MATCH($B59,#REF!,0))),$E59,"")))))))</f>
        <v>#N/A</v>
      </c>
      <c r="I59" s="233" t="str">
        <f t="array" ref="I59">IF(RIGHT($A59,1)*1=0,"",
IF(AND(RIGHT($A59,1)*1=1,OR(I$1=2026,I$1=2027)),$E59/2,
IF(AND(RIGHT($A59,1)*1=2,OR(I$1=2028,I$1=2029,I$1=2030)),$E59*1/20,IF(AND(RIGHT($A59,1)*1=2,OR(I$1=2031,I$1=2032,I$1=2033,I$1=2034,I$1=2035,I$1=2036,I$1=2037)),$E59*1/10,IF(AND(RIGHT($A59,1)*1=2,OR(I$1=2038,I$1=2039,I$1=2040)),$E59*1/20,
IF(AND(RIGHT($A59,1)*1=3,I$1&gt;=INDEX('4. Mengen- und Kostenannahmen'!$L:$L,MATCH($B59,#REF!,0)),I$1&lt;=INDEX('4. Mengen- und Kostenannahmen'!$M:$M,MATCH($B59,#REF!,0))),$E59*(1/(1+INDEX('4. Mengen- und Kostenannahmen'!$M:$M,MATCH($B59,#REF!,0))-INDEX('4. Mengen- und Kostenannahmen'!$L:$L,MATCH($B59,#REF!,0)))),
IF(AND(RIGHT($A59,1)*1=4,I$1=INDEX('4. Mengen- und Kostenannahmen'!$H:$H,MATCH($B59,#REF!,0))),$E59,"")))))))</f>
        <v>#N/A</v>
      </c>
      <c r="J59" s="233" t="str">
        <f t="array" ref="J59">IF(RIGHT($A59,1)*1=0,"",
IF(AND(RIGHT($A59,1)*1=1,OR(J$1=2026,J$1=2027)),$E59/2,
IF(AND(RIGHT($A59,1)*1=2,OR(J$1=2028,J$1=2029,J$1=2030)),$E59*1/20,IF(AND(RIGHT($A59,1)*1=2,OR(J$1=2031,J$1=2032,J$1=2033,J$1=2034,J$1=2035,J$1=2036,J$1=2037)),$E59*1/10,IF(AND(RIGHT($A59,1)*1=2,OR(J$1=2038,J$1=2039,J$1=2040)),$E59*1/20,
IF(AND(RIGHT($A59,1)*1=3,J$1&gt;=INDEX('4. Mengen- und Kostenannahmen'!$L:$L,MATCH($B59,#REF!,0)),J$1&lt;=INDEX('4. Mengen- und Kostenannahmen'!$M:$M,MATCH($B59,#REF!,0))),$E59*(1/(1+INDEX('4. Mengen- und Kostenannahmen'!$M:$M,MATCH($B59,#REF!,0))-INDEX('4. Mengen- und Kostenannahmen'!$L:$L,MATCH($B59,#REF!,0)))),
IF(AND(RIGHT($A59,1)*1=4,J$1=INDEX('4. Mengen- und Kostenannahmen'!$H:$H,MATCH($B59,#REF!,0))),$E59,"")))))))</f>
        <v>#N/A</v>
      </c>
      <c r="K59" s="233" t="str">
        <f t="array" ref="K59">IF(RIGHT($A59,1)*1=0,"",
IF(AND(RIGHT($A59,1)*1=1,OR(K$1=2026,K$1=2027)),$E59/2,
IF(AND(RIGHT($A59,1)*1=2,OR(K$1=2028,K$1=2029,K$1=2030)),$E59*1/20,IF(AND(RIGHT($A59,1)*1=2,OR(K$1=2031,K$1=2032,K$1=2033,K$1=2034,K$1=2035,K$1=2036,K$1=2037)),$E59*1/10,IF(AND(RIGHT($A59,1)*1=2,OR(K$1=2038,K$1=2039,K$1=2040)),$E59*1/20,
IF(AND(RIGHT($A59,1)*1=3,K$1&gt;=INDEX('4. Mengen- und Kostenannahmen'!$L:$L,MATCH($B59,#REF!,0)),K$1&lt;=INDEX('4. Mengen- und Kostenannahmen'!$M:$M,MATCH($B59,#REF!,0))),$E59*(1/(1+INDEX('4. Mengen- und Kostenannahmen'!$M:$M,MATCH($B59,#REF!,0))-INDEX('4. Mengen- und Kostenannahmen'!$L:$L,MATCH($B59,#REF!,0)))),
IF(AND(RIGHT($A59,1)*1=4,K$1=INDEX('4. Mengen- und Kostenannahmen'!$H:$H,MATCH($B59,#REF!,0))),$E59,"")))))))</f>
        <v>#N/A</v>
      </c>
      <c r="L59" s="233" t="str">
        <f t="array" ref="L59">IF(RIGHT($A59,1)*1=0,"",
IF(AND(RIGHT($A59,1)*1=1,OR(L$1=2026,L$1=2027)),$E59/2,
IF(AND(RIGHT($A59,1)*1=2,OR(L$1=2028,L$1=2029,L$1=2030)),$E59*1/20,IF(AND(RIGHT($A59,1)*1=2,OR(L$1=2031,L$1=2032,L$1=2033,L$1=2034,L$1=2035,L$1=2036,L$1=2037)),$E59*1/10,IF(AND(RIGHT($A59,1)*1=2,OR(L$1=2038,L$1=2039,L$1=2040)),$E59*1/20,
IF(AND(RIGHT($A59,1)*1=3,L$1&gt;=INDEX('4. Mengen- und Kostenannahmen'!$L:$L,MATCH($B59,#REF!,0)),L$1&lt;=INDEX('4. Mengen- und Kostenannahmen'!$M:$M,MATCH($B59,#REF!,0))),$E59*(1/(1+INDEX('4. Mengen- und Kostenannahmen'!$M:$M,MATCH($B59,#REF!,0))-INDEX('4. Mengen- und Kostenannahmen'!$L:$L,MATCH($B59,#REF!,0)))),
IF(AND(RIGHT($A59,1)*1=4,L$1=INDEX('4. Mengen- und Kostenannahmen'!$H:$H,MATCH($B59,#REF!,0))),$E59,"")))))))</f>
        <v>#N/A</v>
      </c>
      <c r="M59" s="233" t="str">
        <f t="array" ref="M59">IF(RIGHT($A59,1)*1=0,"",
IF(AND(RIGHT($A59,1)*1=1,OR(M$1=2026,M$1=2027)),$E59/2,
IF(AND(RIGHT($A59,1)*1=2,OR(M$1=2028,M$1=2029,M$1=2030)),$E59*1/20,IF(AND(RIGHT($A59,1)*1=2,OR(M$1=2031,M$1=2032,M$1=2033,M$1=2034,M$1=2035,M$1=2036,M$1=2037)),$E59*1/10,IF(AND(RIGHT($A59,1)*1=2,OR(M$1=2038,M$1=2039,M$1=2040)),$E59*1/20,
IF(AND(RIGHT($A59,1)*1=3,M$1&gt;=INDEX('4. Mengen- und Kostenannahmen'!$L:$L,MATCH($B59,#REF!,0)),M$1&lt;=INDEX('4. Mengen- und Kostenannahmen'!$M:$M,MATCH($B59,#REF!,0))),$E59*(1/(1+INDEX('4. Mengen- und Kostenannahmen'!$M:$M,MATCH($B59,#REF!,0))-INDEX('4. Mengen- und Kostenannahmen'!$L:$L,MATCH($B59,#REF!,0)))),
IF(AND(RIGHT($A59,1)*1=4,M$1=INDEX('4. Mengen- und Kostenannahmen'!$H:$H,MATCH($B59,#REF!,0))),$E59,"")))))))</f>
        <v>#N/A</v>
      </c>
      <c r="N59" s="233" t="str">
        <f t="array" ref="N59">IF(RIGHT($A59,1)*1=0,"",
IF(AND(RIGHT($A59,1)*1=1,OR(N$1=2026,N$1=2027)),$E59/2,
IF(AND(RIGHT($A59,1)*1=2,OR(N$1=2028,N$1=2029,N$1=2030)),$E59*1/20,IF(AND(RIGHT($A59,1)*1=2,OR(N$1=2031,N$1=2032,N$1=2033,N$1=2034,N$1=2035,N$1=2036,N$1=2037)),$E59*1/10,IF(AND(RIGHT($A59,1)*1=2,OR(N$1=2038,N$1=2039,N$1=2040)),$E59*1/20,
IF(AND(RIGHT($A59,1)*1=3,N$1&gt;=INDEX('4. Mengen- und Kostenannahmen'!$L:$L,MATCH($B59,#REF!,0)),N$1&lt;=INDEX('4. Mengen- und Kostenannahmen'!$M:$M,MATCH($B59,#REF!,0))),$E59*(1/(1+INDEX('4. Mengen- und Kostenannahmen'!$M:$M,MATCH($B59,#REF!,0))-INDEX('4. Mengen- und Kostenannahmen'!$L:$L,MATCH($B59,#REF!,0)))),
IF(AND(RIGHT($A59,1)*1=4,N$1=INDEX('4. Mengen- und Kostenannahmen'!$H:$H,MATCH($B59,#REF!,0))),$E59,"")))))))</f>
        <v>#N/A</v>
      </c>
      <c r="O59" s="233" t="str">
        <f t="array" ref="O59">IF(RIGHT($A59,1)*1=0,"",
IF(AND(RIGHT($A59,1)*1=1,OR(O$1=2026,O$1=2027)),$E59/2,
IF(AND(RIGHT($A59,1)*1=2,OR(O$1=2028,O$1=2029,O$1=2030)),$E59*1/20,IF(AND(RIGHT($A59,1)*1=2,OR(O$1=2031,O$1=2032,O$1=2033,O$1=2034,O$1=2035,O$1=2036,O$1=2037)),$E59*1/10,IF(AND(RIGHT($A59,1)*1=2,OR(O$1=2038,O$1=2039,O$1=2040)),$E59*1/20,
IF(AND(RIGHT($A59,1)*1=3,O$1&gt;=INDEX('4. Mengen- und Kostenannahmen'!$L:$L,MATCH($B59,#REF!,0)),O$1&lt;=INDEX('4. Mengen- und Kostenannahmen'!$M:$M,MATCH($B59,#REF!,0))),$E59*(1/(1+INDEX('4. Mengen- und Kostenannahmen'!$M:$M,MATCH($B59,#REF!,0))-INDEX('4. Mengen- und Kostenannahmen'!$L:$L,MATCH($B59,#REF!,0)))),
IF(AND(RIGHT($A59,1)*1=4,O$1=INDEX('4. Mengen- und Kostenannahmen'!$H:$H,MATCH($B59,#REF!,0))),$E59,"")))))))</f>
        <v>#N/A</v>
      </c>
      <c r="P59" s="233" t="str">
        <f t="array" ref="P59">IF(RIGHT($A59,1)*1=0,"",
IF(AND(RIGHT($A59,1)*1=1,OR(P$1=2026,P$1=2027)),$E59/2,
IF(AND(RIGHT($A59,1)*1=2,OR(P$1=2028,P$1=2029,P$1=2030)),$E59*1/20,IF(AND(RIGHT($A59,1)*1=2,OR(P$1=2031,P$1=2032,P$1=2033,P$1=2034,P$1=2035,P$1=2036,P$1=2037)),$E59*1/10,IF(AND(RIGHT($A59,1)*1=2,OR(P$1=2038,P$1=2039,P$1=2040)),$E59*1/20,
IF(AND(RIGHT($A59,1)*1=3,P$1&gt;=INDEX('4. Mengen- und Kostenannahmen'!$L:$L,MATCH($B59,#REF!,0)),P$1&lt;=INDEX('4. Mengen- und Kostenannahmen'!$M:$M,MATCH($B59,#REF!,0))),$E59*(1/(1+INDEX('4. Mengen- und Kostenannahmen'!$M:$M,MATCH($B59,#REF!,0))-INDEX('4. Mengen- und Kostenannahmen'!$L:$L,MATCH($B59,#REF!,0)))),
IF(AND(RIGHT($A59,1)*1=4,P$1=INDEX('4. Mengen- und Kostenannahmen'!$H:$H,MATCH($B59,#REF!,0))),$E59,"")))))))</f>
        <v>#N/A</v>
      </c>
      <c r="Q59" s="233" t="str">
        <f t="array" ref="Q59">IF(RIGHT($A59,1)*1=0,"",
IF(AND(RIGHT($A59,1)*1=1,OR(Q$1=2026,Q$1=2027)),$E59/2,
IF(AND(RIGHT($A59,1)*1=2,OR(Q$1=2028,Q$1=2029,Q$1=2030)),$E59*1/20,IF(AND(RIGHT($A59,1)*1=2,OR(Q$1=2031,Q$1=2032,Q$1=2033,Q$1=2034,Q$1=2035,Q$1=2036,Q$1=2037)),$E59*1/10,IF(AND(RIGHT($A59,1)*1=2,OR(Q$1=2038,Q$1=2039,Q$1=2040)),$E59*1/20,
IF(AND(RIGHT($A59,1)*1=3,Q$1&gt;=INDEX('4. Mengen- und Kostenannahmen'!$L:$L,MATCH($B59,#REF!,0)),Q$1&lt;=INDEX('4. Mengen- und Kostenannahmen'!$M:$M,MATCH($B59,#REF!,0))),$E59*(1/(1+INDEX('4. Mengen- und Kostenannahmen'!$M:$M,MATCH($B59,#REF!,0))-INDEX('4. Mengen- und Kostenannahmen'!$L:$L,MATCH($B59,#REF!,0)))),
IF(AND(RIGHT($A59,1)*1=4,Q$1=INDEX('4. Mengen- und Kostenannahmen'!$H:$H,MATCH($B59,#REF!,0))),$E59,"")))))))</f>
        <v>#N/A</v>
      </c>
      <c r="R59" s="233" t="str">
        <f t="array" ref="R59">IF(RIGHT($A59,1)*1=0,"",
IF(AND(RIGHT($A59,1)*1=1,OR(R$1=2026,R$1=2027)),$E59/2,
IF(AND(RIGHT($A59,1)*1=2,OR(R$1=2028,R$1=2029,R$1=2030)),$E59*1/20,IF(AND(RIGHT($A59,1)*1=2,OR(R$1=2031,R$1=2032,R$1=2033,R$1=2034,R$1=2035,R$1=2036,R$1=2037)),$E59*1/10,IF(AND(RIGHT($A59,1)*1=2,OR(R$1=2038,R$1=2039,R$1=2040)),$E59*1/20,
IF(AND(RIGHT($A59,1)*1=3,R$1&gt;=INDEX('4. Mengen- und Kostenannahmen'!$L:$L,MATCH($B59,#REF!,0)),R$1&lt;=INDEX('4. Mengen- und Kostenannahmen'!$M:$M,MATCH($B59,#REF!,0))),$E59*(1/(1+INDEX('4. Mengen- und Kostenannahmen'!$M:$M,MATCH($B59,#REF!,0))-INDEX('4. Mengen- und Kostenannahmen'!$L:$L,MATCH($B59,#REF!,0)))),
IF(AND(RIGHT($A59,1)*1=4,R$1=INDEX('4. Mengen- und Kostenannahmen'!$H:$H,MATCH($B59,#REF!,0))),$E59,"")))))))</f>
        <v>#N/A</v>
      </c>
      <c r="S59" s="233" t="str">
        <f t="array" ref="S59">IF(RIGHT($A59,1)*1=0,"",
IF(AND(RIGHT($A59,1)*1=1,OR(S$1=2026,S$1=2027)),$E59/2,
IF(AND(RIGHT($A59,1)*1=2,OR(S$1=2028,S$1=2029,S$1=2030)),$E59*1/20,IF(AND(RIGHT($A59,1)*1=2,OR(S$1=2031,S$1=2032,S$1=2033,S$1=2034,S$1=2035,S$1=2036,S$1=2037)),$E59*1/10,IF(AND(RIGHT($A59,1)*1=2,OR(S$1=2038,S$1=2039,S$1=2040)),$E59*1/20,
IF(AND(RIGHT($A59,1)*1=3,S$1&gt;=INDEX('4. Mengen- und Kostenannahmen'!$L:$L,MATCH($B59,#REF!,0)),S$1&lt;=INDEX('4. Mengen- und Kostenannahmen'!$M:$M,MATCH($B59,#REF!,0))),$E59*(1/(1+INDEX('4. Mengen- und Kostenannahmen'!$M:$M,MATCH($B59,#REF!,0))-INDEX('4. Mengen- und Kostenannahmen'!$L:$L,MATCH($B59,#REF!,0)))),
IF(AND(RIGHT($A59,1)*1=4,S$1=INDEX('4. Mengen- und Kostenannahmen'!$H:$H,MATCH($B59,#REF!,0))),$E59,"")))))))</f>
        <v>#N/A</v>
      </c>
      <c r="T59" s="233" t="str">
        <f t="array" ref="T59">IF(RIGHT($A59,1)*1=0,"",
IF(AND(RIGHT($A59,1)*1=1,OR(T$1=2026,T$1=2027)),$E59/2,
IF(AND(RIGHT($A59,1)*1=2,OR(T$1=2028,T$1=2029,T$1=2030)),$E59*1/20,IF(AND(RIGHT($A59,1)*1=2,OR(T$1=2031,T$1=2032,T$1=2033,T$1=2034,T$1=2035,T$1=2036,T$1=2037)),$E59*1/10,IF(AND(RIGHT($A59,1)*1=2,OR(T$1=2038,T$1=2039,T$1=2040)),$E59*1/20,
IF(AND(RIGHT($A59,1)*1=3,T$1&gt;=INDEX('4. Mengen- und Kostenannahmen'!$L:$L,MATCH($B59,#REF!,0)),T$1&lt;=INDEX('4. Mengen- und Kostenannahmen'!$M:$M,MATCH($B59,#REF!,0))),$E59*(1/(1+INDEX('4. Mengen- und Kostenannahmen'!$M:$M,MATCH($B59,#REF!,0))-INDEX('4. Mengen- und Kostenannahmen'!$L:$L,MATCH($B59,#REF!,0)))),
IF(AND(RIGHT($A59,1)*1=4,T$1=INDEX('4. Mengen- und Kostenannahmen'!$H:$H,MATCH($B59,#REF!,0))),$E59,"")))))))</f>
        <v>#N/A</v>
      </c>
    </row>
    <row r="60" ht="12.75" customHeight="1">
      <c r="A60" s="230" t="str">
        <f t="array" ref="A60">INDEX('4. Mengen- und Kostenannahmen'!$A:$A,MATCH(B60,'4. Mengen- und Kostenannahmen'!B:B,0))</f>
        <v>#N/A</v>
      </c>
      <c r="B60" s="231" t="str">
        <f>'4. Mengen- und Kostenannahmen'!B61</f>
        <v/>
      </c>
      <c r="C60" s="231" t="str">
        <f t="array" ref="C60">IF(RIGHT($A60,1)*1&lt;&gt;0,INDEX('4. Mengen- und Kostenannahmen'!D:D,MATCH($B60,'4. Mengen- und Kostenannahmen'!$B:$B,0)),"")</f>
        <v>#N/A</v>
      </c>
      <c r="D60" s="231" t="str">
        <f t="array" ref="D60">IF(RIGHT($A60,1)*1&lt;&gt;0,INDEX('4. Mengen- und Kostenannahmen'!E:E,MATCH($B60,'4. Mengen- und Kostenannahmen'!$B:$B,0)),"")</f>
        <v>#N/A</v>
      </c>
      <c r="E60" s="232" t="str">
        <f t="array" ref="E60">IF(C60&lt;&gt;"",INDEX('4. Mengen- und Kostenannahmen'!X:X,MATCH($B60,'4. Mengen- und Kostenannahmen'!B:B,0))*INDEX('4. Mengen- und Kostenannahmen'!AC:AC,MATCH($B60,'4. Mengen- und Kostenannahmen'!B:B,0)),"")</f>
        <v>#N/A</v>
      </c>
      <c r="F60" s="233" t="str">
        <f t="array" ref="F60">IF(RIGHT($A60,1)*1=0,"",
IF(AND(RIGHT($A60,1)*1=1,OR(F$1=2026,F$1=2027)),$E60/2,
IF(AND(RIGHT($A60,1)*1=2,OR(F$1=2028,F$1=2029,F$1=2030)),$E60*1/20,IF(AND(RIGHT($A60,1)*1=2,OR(F$1=2031,F$1=2032,F$1=2033,F$1=2034,F$1=2035,F$1=2036,F$1=2037)),$E60*1/10,IF(AND(RIGHT($A60,1)*1=2,OR(F$1=2038,F$1=2039,F$1=2040)),$E60*1/20,
IF(AND(RIGHT($A60,1)*1=3,F$1&gt;=INDEX('4. Mengen- und Kostenannahmen'!$L:$L,MATCH($B60,#REF!,0)),F$1&lt;=INDEX('4. Mengen- und Kostenannahmen'!$M:$M,MATCH($B60,#REF!,0))),$E60*(1/(1+INDEX('4. Mengen- und Kostenannahmen'!$M:$M,MATCH($B60,#REF!,0))-INDEX('4. Mengen- und Kostenannahmen'!$L:$L,MATCH($B60,#REF!,0)))),
IF(AND(RIGHT($A60,1)*1=4,F$1=INDEX('4. Mengen- und Kostenannahmen'!$H:$H,MATCH($B60,#REF!,0))),$E60,"")))))))</f>
        <v>#N/A</v>
      </c>
      <c r="G60" s="233" t="str">
        <f t="array" ref="G60">IF(RIGHT($A60,1)*1=0,"",
IF(AND(RIGHT($A60,1)*1=1,OR(G$1=2026,G$1=2027)),$E60/2,
IF(AND(RIGHT($A60,1)*1=2,OR(G$1=2028,G$1=2029,G$1=2030)),$E60*1/20,IF(AND(RIGHT($A60,1)*1=2,OR(G$1=2031,G$1=2032,G$1=2033,G$1=2034,G$1=2035,G$1=2036,G$1=2037)),$E60*1/10,IF(AND(RIGHT($A60,1)*1=2,OR(G$1=2038,G$1=2039,G$1=2040)),$E60*1/20,
IF(AND(RIGHT($A60,1)*1=3,G$1&gt;=INDEX('4. Mengen- und Kostenannahmen'!$L:$L,MATCH($B60,#REF!,0)),G$1&lt;=INDEX('4. Mengen- und Kostenannahmen'!$M:$M,MATCH($B60,#REF!,0))),$E60*(1/(1+INDEX('4. Mengen- und Kostenannahmen'!$M:$M,MATCH($B60,#REF!,0))-INDEX('4. Mengen- und Kostenannahmen'!$L:$L,MATCH($B60,#REF!,0)))),
IF(AND(RIGHT($A60,1)*1=4,G$1=INDEX('4. Mengen- und Kostenannahmen'!$H:$H,MATCH($B60,#REF!,0))),$E60,"")))))))</f>
        <v>#N/A</v>
      </c>
      <c r="H60" s="233" t="str">
        <f t="array" ref="H60">IF(RIGHT($A60,1)*1=0,"",
IF(AND(RIGHT($A60,1)*1=1,OR(H$1=2026,H$1=2027)),$E60/2,
IF(AND(RIGHT($A60,1)*1=2,OR(H$1=2028,H$1=2029,H$1=2030)),$E60*1/20,IF(AND(RIGHT($A60,1)*1=2,OR(H$1=2031,H$1=2032,H$1=2033,H$1=2034,H$1=2035,H$1=2036,H$1=2037)),$E60*1/10,IF(AND(RIGHT($A60,1)*1=2,OR(H$1=2038,H$1=2039,H$1=2040)),$E60*1/20,
IF(AND(RIGHT($A60,1)*1=3,H$1&gt;=INDEX('4. Mengen- und Kostenannahmen'!$L:$L,MATCH($B60,#REF!,0)),H$1&lt;=INDEX('4. Mengen- und Kostenannahmen'!$M:$M,MATCH($B60,#REF!,0))),$E60*(1/(1+INDEX('4. Mengen- und Kostenannahmen'!$M:$M,MATCH($B60,#REF!,0))-INDEX('4. Mengen- und Kostenannahmen'!$L:$L,MATCH($B60,#REF!,0)))),
IF(AND(RIGHT($A60,1)*1=4,H$1=INDEX('4. Mengen- und Kostenannahmen'!$H:$H,MATCH($B60,#REF!,0))),$E60,"")))))))</f>
        <v>#N/A</v>
      </c>
      <c r="I60" s="233" t="str">
        <f t="array" ref="I60">IF(RIGHT($A60,1)*1=0,"",
IF(AND(RIGHT($A60,1)*1=1,OR(I$1=2026,I$1=2027)),$E60/2,
IF(AND(RIGHT($A60,1)*1=2,OR(I$1=2028,I$1=2029,I$1=2030)),$E60*1/20,IF(AND(RIGHT($A60,1)*1=2,OR(I$1=2031,I$1=2032,I$1=2033,I$1=2034,I$1=2035,I$1=2036,I$1=2037)),$E60*1/10,IF(AND(RIGHT($A60,1)*1=2,OR(I$1=2038,I$1=2039,I$1=2040)),$E60*1/20,
IF(AND(RIGHT($A60,1)*1=3,I$1&gt;=INDEX('4. Mengen- und Kostenannahmen'!$L:$L,MATCH($B60,#REF!,0)),I$1&lt;=INDEX('4. Mengen- und Kostenannahmen'!$M:$M,MATCH($B60,#REF!,0))),$E60*(1/(1+INDEX('4. Mengen- und Kostenannahmen'!$M:$M,MATCH($B60,#REF!,0))-INDEX('4. Mengen- und Kostenannahmen'!$L:$L,MATCH($B60,#REF!,0)))),
IF(AND(RIGHT($A60,1)*1=4,I$1=INDEX('4. Mengen- und Kostenannahmen'!$H:$H,MATCH($B60,#REF!,0))),$E60,"")))))))</f>
        <v>#N/A</v>
      </c>
      <c r="J60" s="233" t="str">
        <f t="array" ref="J60">IF(RIGHT($A60,1)*1=0,"",
IF(AND(RIGHT($A60,1)*1=1,OR(J$1=2026,J$1=2027)),$E60/2,
IF(AND(RIGHT($A60,1)*1=2,OR(J$1=2028,J$1=2029,J$1=2030)),$E60*1/20,IF(AND(RIGHT($A60,1)*1=2,OR(J$1=2031,J$1=2032,J$1=2033,J$1=2034,J$1=2035,J$1=2036,J$1=2037)),$E60*1/10,IF(AND(RIGHT($A60,1)*1=2,OR(J$1=2038,J$1=2039,J$1=2040)),$E60*1/20,
IF(AND(RIGHT($A60,1)*1=3,J$1&gt;=INDEX('4. Mengen- und Kostenannahmen'!$L:$L,MATCH($B60,#REF!,0)),J$1&lt;=INDEX('4. Mengen- und Kostenannahmen'!$M:$M,MATCH($B60,#REF!,0))),$E60*(1/(1+INDEX('4. Mengen- und Kostenannahmen'!$M:$M,MATCH($B60,#REF!,0))-INDEX('4. Mengen- und Kostenannahmen'!$L:$L,MATCH($B60,#REF!,0)))),
IF(AND(RIGHT($A60,1)*1=4,J$1=INDEX('4. Mengen- und Kostenannahmen'!$H:$H,MATCH($B60,#REF!,0))),$E60,"")))))))</f>
        <v>#N/A</v>
      </c>
      <c r="K60" s="233" t="str">
        <f t="array" ref="K60">IF(RIGHT($A60,1)*1=0,"",
IF(AND(RIGHT($A60,1)*1=1,OR(K$1=2026,K$1=2027)),$E60/2,
IF(AND(RIGHT($A60,1)*1=2,OR(K$1=2028,K$1=2029,K$1=2030)),$E60*1/20,IF(AND(RIGHT($A60,1)*1=2,OR(K$1=2031,K$1=2032,K$1=2033,K$1=2034,K$1=2035,K$1=2036,K$1=2037)),$E60*1/10,IF(AND(RIGHT($A60,1)*1=2,OR(K$1=2038,K$1=2039,K$1=2040)),$E60*1/20,
IF(AND(RIGHT($A60,1)*1=3,K$1&gt;=INDEX('4. Mengen- und Kostenannahmen'!$L:$L,MATCH($B60,#REF!,0)),K$1&lt;=INDEX('4. Mengen- und Kostenannahmen'!$M:$M,MATCH($B60,#REF!,0))),$E60*(1/(1+INDEX('4. Mengen- und Kostenannahmen'!$M:$M,MATCH($B60,#REF!,0))-INDEX('4. Mengen- und Kostenannahmen'!$L:$L,MATCH($B60,#REF!,0)))),
IF(AND(RIGHT($A60,1)*1=4,K$1=INDEX('4. Mengen- und Kostenannahmen'!$H:$H,MATCH($B60,#REF!,0))),$E60,"")))))))</f>
        <v>#N/A</v>
      </c>
      <c r="L60" s="233" t="str">
        <f t="array" ref="L60">IF(RIGHT($A60,1)*1=0,"",
IF(AND(RIGHT($A60,1)*1=1,OR(L$1=2026,L$1=2027)),$E60/2,
IF(AND(RIGHT($A60,1)*1=2,OR(L$1=2028,L$1=2029,L$1=2030)),$E60*1/20,IF(AND(RIGHT($A60,1)*1=2,OR(L$1=2031,L$1=2032,L$1=2033,L$1=2034,L$1=2035,L$1=2036,L$1=2037)),$E60*1/10,IF(AND(RIGHT($A60,1)*1=2,OR(L$1=2038,L$1=2039,L$1=2040)),$E60*1/20,
IF(AND(RIGHT($A60,1)*1=3,L$1&gt;=INDEX('4. Mengen- und Kostenannahmen'!$L:$L,MATCH($B60,#REF!,0)),L$1&lt;=INDEX('4. Mengen- und Kostenannahmen'!$M:$M,MATCH($B60,#REF!,0))),$E60*(1/(1+INDEX('4. Mengen- und Kostenannahmen'!$M:$M,MATCH($B60,#REF!,0))-INDEX('4. Mengen- und Kostenannahmen'!$L:$L,MATCH($B60,#REF!,0)))),
IF(AND(RIGHT($A60,1)*1=4,L$1=INDEX('4. Mengen- und Kostenannahmen'!$H:$H,MATCH($B60,#REF!,0))),$E60,"")))))))</f>
        <v>#N/A</v>
      </c>
      <c r="M60" s="233" t="str">
        <f t="array" ref="M60">IF(RIGHT($A60,1)*1=0,"",
IF(AND(RIGHT($A60,1)*1=1,OR(M$1=2026,M$1=2027)),$E60/2,
IF(AND(RIGHT($A60,1)*1=2,OR(M$1=2028,M$1=2029,M$1=2030)),$E60*1/20,IF(AND(RIGHT($A60,1)*1=2,OR(M$1=2031,M$1=2032,M$1=2033,M$1=2034,M$1=2035,M$1=2036,M$1=2037)),$E60*1/10,IF(AND(RIGHT($A60,1)*1=2,OR(M$1=2038,M$1=2039,M$1=2040)),$E60*1/20,
IF(AND(RIGHT($A60,1)*1=3,M$1&gt;=INDEX('4. Mengen- und Kostenannahmen'!$L:$L,MATCH($B60,#REF!,0)),M$1&lt;=INDEX('4. Mengen- und Kostenannahmen'!$M:$M,MATCH($B60,#REF!,0))),$E60*(1/(1+INDEX('4. Mengen- und Kostenannahmen'!$M:$M,MATCH($B60,#REF!,0))-INDEX('4. Mengen- und Kostenannahmen'!$L:$L,MATCH($B60,#REF!,0)))),
IF(AND(RIGHT($A60,1)*1=4,M$1=INDEX('4. Mengen- und Kostenannahmen'!$H:$H,MATCH($B60,#REF!,0))),$E60,"")))))))</f>
        <v>#N/A</v>
      </c>
      <c r="N60" s="233" t="str">
        <f t="array" ref="N60">IF(RIGHT($A60,1)*1=0,"",
IF(AND(RIGHT($A60,1)*1=1,OR(N$1=2026,N$1=2027)),$E60/2,
IF(AND(RIGHT($A60,1)*1=2,OR(N$1=2028,N$1=2029,N$1=2030)),$E60*1/20,IF(AND(RIGHT($A60,1)*1=2,OR(N$1=2031,N$1=2032,N$1=2033,N$1=2034,N$1=2035,N$1=2036,N$1=2037)),$E60*1/10,IF(AND(RIGHT($A60,1)*1=2,OR(N$1=2038,N$1=2039,N$1=2040)),$E60*1/20,
IF(AND(RIGHT($A60,1)*1=3,N$1&gt;=INDEX('4. Mengen- und Kostenannahmen'!$L:$L,MATCH($B60,#REF!,0)),N$1&lt;=INDEX('4. Mengen- und Kostenannahmen'!$M:$M,MATCH($B60,#REF!,0))),$E60*(1/(1+INDEX('4. Mengen- und Kostenannahmen'!$M:$M,MATCH($B60,#REF!,0))-INDEX('4. Mengen- und Kostenannahmen'!$L:$L,MATCH($B60,#REF!,0)))),
IF(AND(RIGHT($A60,1)*1=4,N$1=INDEX('4. Mengen- und Kostenannahmen'!$H:$H,MATCH($B60,#REF!,0))),$E60,"")))))))</f>
        <v>#N/A</v>
      </c>
      <c r="O60" s="233" t="str">
        <f t="array" ref="O60">IF(RIGHT($A60,1)*1=0,"",
IF(AND(RIGHT($A60,1)*1=1,OR(O$1=2026,O$1=2027)),$E60/2,
IF(AND(RIGHT($A60,1)*1=2,OR(O$1=2028,O$1=2029,O$1=2030)),$E60*1/20,IF(AND(RIGHT($A60,1)*1=2,OR(O$1=2031,O$1=2032,O$1=2033,O$1=2034,O$1=2035,O$1=2036,O$1=2037)),$E60*1/10,IF(AND(RIGHT($A60,1)*1=2,OR(O$1=2038,O$1=2039,O$1=2040)),$E60*1/20,
IF(AND(RIGHT($A60,1)*1=3,O$1&gt;=INDEX('4. Mengen- und Kostenannahmen'!$L:$L,MATCH($B60,#REF!,0)),O$1&lt;=INDEX('4. Mengen- und Kostenannahmen'!$M:$M,MATCH($B60,#REF!,0))),$E60*(1/(1+INDEX('4. Mengen- und Kostenannahmen'!$M:$M,MATCH($B60,#REF!,0))-INDEX('4. Mengen- und Kostenannahmen'!$L:$L,MATCH($B60,#REF!,0)))),
IF(AND(RIGHT($A60,1)*1=4,O$1=INDEX('4. Mengen- und Kostenannahmen'!$H:$H,MATCH($B60,#REF!,0))),$E60,"")))))))</f>
        <v>#N/A</v>
      </c>
      <c r="P60" s="233" t="str">
        <f t="array" ref="P60">IF(RIGHT($A60,1)*1=0,"",
IF(AND(RIGHT($A60,1)*1=1,OR(P$1=2026,P$1=2027)),$E60/2,
IF(AND(RIGHT($A60,1)*1=2,OR(P$1=2028,P$1=2029,P$1=2030)),$E60*1/20,IF(AND(RIGHT($A60,1)*1=2,OR(P$1=2031,P$1=2032,P$1=2033,P$1=2034,P$1=2035,P$1=2036,P$1=2037)),$E60*1/10,IF(AND(RIGHT($A60,1)*1=2,OR(P$1=2038,P$1=2039,P$1=2040)),$E60*1/20,
IF(AND(RIGHT($A60,1)*1=3,P$1&gt;=INDEX('4. Mengen- und Kostenannahmen'!$L:$L,MATCH($B60,#REF!,0)),P$1&lt;=INDEX('4. Mengen- und Kostenannahmen'!$M:$M,MATCH($B60,#REF!,0))),$E60*(1/(1+INDEX('4. Mengen- und Kostenannahmen'!$M:$M,MATCH($B60,#REF!,0))-INDEX('4. Mengen- und Kostenannahmen'!$L:$L,MATCH($B60,#REF!,0)))),
IF(AND(RIGHT($A60,1)*1=4,P$1=INDEX('4. Mengen- und Kostenannahmen'!$H:$H,MATCH($B60,#REF!,0))),$E60,"")))))))</f>
        <v>#N/A</v>
      </c>
      <c r="Q60" s="233" t="str">
        <f t="array" ref="Q60">IF(RIGHT($A60,1)*1=0,"",
IF(AND(RIGHT($A60,1)*1=1,OR(Q$1=2026,Q$1=2027)),$E60/2,
IF(AND(RIGHT($A60,1)*1=2,OR(Q$1=2028,Q$1=2029,Q$1=2030)),$E60*1/20,IF(AND(RIGHT($A60,1)*1=2,OR(Q$1=2031,Q$1=2032,Q$1=2033,Q$1=2034,Q$1=2035,Q$1=2036,Q$1=2037)),$E60*1/10,IF(AND(RIGHT($A60,1)*1=2,OR(Q$1=2038,Q$1=2039,Q$1=2040)),$E60*1/20,
IF(AND(RIGHT($A60,1)*1=3,Q$1&gt;=INDEX('4. Mengen- und Kostenannahmen'!$L:$L,MATCH($B60,#REF!,0)),Q$1&lt;=INDEX('4. Mengen- und Kostenannahmen'!$M:$M,MATCH($B60,#REF!,0))),$E60*(1/(1+INDEX('4. Mengen- und Kostenannahmen'!$M:$M,MATCH($B60,#REF!,0))-INDEX('4. Mengen- und Kostenannahmen'!$L:$L,MATCH($B60,#REF!,0)))),
IF(AND(RIGHT($A60,1)*1=4,Q$1=INDEX('4. Mengen- und Kostenannahmen'!$H:$H,MATCH($B60,#REF!,0))),$E60,"")))))))</f>
        <v>#N/A</v>
      </c>
      <c r="R60" s="233" t="str">
        <f t="array" ref="R60">IF(RIGHT($A60,1)*1=0,"",
IF(AND(RIGHT($A60,1)*1=1,OR(R$1=2026,R$1=2027)),$E60/2,
IF(AND(RIGHT($A60,1)*1=2,OR(R$1=2028,R$1=2029,R$1=2030)),$E60*1/20,IF(AND(RIGHT($A60,1)*1=2,OR(R$1=2031,R$1=2032,R$1=2033,R$1=2034,R$1=2035,R$1=2036,R$1=2037)),$E60*1/10,IF(AND(RIGHT($A60,1)*1=2,OR(R$1=2038,R$1=2039,R$1=2040)),$E60*1/20,
IF(AND(RIGHT($A60,1)*1=3,R$1&gt;=INDEX('4. Mengen- und Kostenannahmen'!$L:$L,MATCH($B60,#REF!,0)),R$1&lt;=INDEX('4. Mengen- und Kostenannahmen'!$M:$M,MATCH($B60,#REF!,0))),$E60*(1/(1+INDEX('4. Mengen- und Kostenannahmen'!$M:$M,MATCH($B60,#REF!,0))-INDEX('4. Mengen- und Kostenannahmen'!$L:$L,MATCH($B60,#REF!,0)))),
IF(AND(RIGHT($A60,1)*1=4,R$1=INDEX('4. Mengen- und Kostenannahmen'!$H:$H,MATCH($B60,#REF!,0))),$E60,"")))))))</f>
        <v>#N/A</v>
      </c>
      <c r="S60" s="233" t="str">
        <f t="array" ref="S60">IF(RIGHT($A60,1)*1=0,"",
IF(AND(RIGHT($A60,1)*1=1,OR(S$1=2026,S$1=2027)),$E60/2,
IF(AND(RIGHT($A60,1)*1=2,OR(S$1=2028,S$1=2029,S$1=2030)),$E60*1/20,IF(AND(RIGHT($A60,1)*1=2,OR(S$1=2031,S$1=2032,S$1=2033,S$1=2034,S$1=2035,S$1=2036,S$1=2037)),$E60*1/10,IF(AND(RIGHT($A60,1)*1=2,OR(S$1=2038,S$1=2039,S$1=2040)),$E60*1/20,
IF(AND(RIGHT($A60,1)*1=3,S$1&gt;=INDEX('4. Mengen- und Kostenannahmen'!$L:$L,MATCH($B60,#REF!,0)),S$1&lt;=INDEX('4. Mengen- und Kostenannahmen'!$M:$M,MATCH($B60,#REF!,0))),$E60*(1/(1+INDEX('4. Mengen- und Kostenannahmen'!$M:$M,MATCH($B60,#REF!,0))-INDEX('4. Mengen- und Kostenannahmen'!$L:$L,MATCH($B60,#REF!,0)))),
IF(AND(RIGHT($A60,1)*1=4,S$1=INDEX('4. Mengen- und Kostenannahmen'!$H:$H,MATCH($B60,#REF!,0))),$E60,"")))))))</f>
        <v>#N/A</v>
      </c>
      <c r="T60" s="233" t="str">
        <f t="array" ref="T60">IF(RIGHT($A60,1)*1=0,"",
IF(AND(RIGHT($A60,1)*1=1,OR(T$1=2026,T$1=2027)),$E60/2,
IF(AND(RIGHT($A60,1)*1=2,OR(T$1=2028,T$1=2029,T$1=2030)),$E60*1/20,IF(AND(RIGHT($A60,1)*1=2,OR(T$1=2031,T$1=2032,T$1=2033,T$1=2034,T$1=2035,T$1=2036,T$1=2037)),$E60*1/10,IF(AND(RIGHT($A60,1)*1=2,OR(T$1=2038,T$1=2039,T$1=2040)),$E60*1/20,
IF(AND(RIGHT($A60,1)*1=3,T$1&gt;=INDEX('4. Mengen- und Kostenannahmen'!$L:$L,MATCH($B60,#REF!,0)),T$1&lt;=INDEX('4. Mengen- und Kostenannahmen'!$M:$M,MATCH($B60,#REF!,0))),$E60*(1/(1+INDEX('4. Mengen- und Kostenannahmen'!$M:$M,MATCH($B60,#REF!,0))-INDEX('4. Mengen- und Kostenannahmen'!$L:$L,MATCH($B60,#REF!,0)))),
IF(AND(RIGHT($A60,1)*1=4,T$1=INDEX('4. Mengen- und Kostenannahmen'!$H:$H,MATCH($B60,#REF!,0))),$E60,"")))))))</f>
        <v>#N/A</v>
      </c>
    </row>
    <row r="61" ht="12.75" customHeight="1">
      <c r="A61" s="230" t="str">
        <f t="array" ref="A61">INDEX('4. Mengen- und Kostenannahmen'!$A:$A,MATCH(B61,'4. Mengen- und Kostenannahmen'!B:B,0))</f>
        <v>#N/A</v>
      </c>
      <c r="B61" s="231" t="str">
        <f>'4. Mengen- und Kostenannahmen'!B62</f>
        <v/>
      </c>
      <c r="C61" s="231" t="str">
        <f t="array" ref="C61">IF(RIGHT($A61,1)*1&lt;&gt;0,INDEX('4. Mengen- und Kostenannahmen'!D:D,MATCH($B61,'4. Mengen- und Kostenannahmen'!$B:$B,0)),"")</f>
        <v>#N/A</v>
      </c>
      <c r="D61" s="231" t="str">
        <f t="array" ref="D61">IF(RIGHT($A61,1)*1&lt;&gt;0,INDEX('4. Mengen- und Kostenannahmen'!E:E,MATCH($B61,'4. Mengen- und Kostenannahmen'!$B:$B,0)),"")</f>
        <v>#N/A</v>
      </c>
      <c r="E61" s="232" t="str">
        <f t="array" ref="E61">IF(C61&lt;&gt;"",INDEX('4. Mengen- und Kostenannahmen'!X:X,MATCH($B61,'4. Mengen- und Kostenannahmen'!B:B,0))*INDEX('4. Mengen- und Kostenannahmen'!AC:AC,MATCH($B61,'4. Mengen- und Kostenannahmen'!B:B,0)),"")</f>
        <v>#N/A</v>
      </c>
      <c r="F61" s="233" t="str">
        <f t="array" ref="F61">IF(RIGHT($A61,1)*1=0,"",
IF(AND(RIGHT($A61,1)*1=1,OR(F$1=2026,F$1=2027)),$E61/2,
IF(AND(RIGHT($A61,1)*1=2,OR(F$1=2028,F$1=2029,F$1=2030)),$E61*1/20,IF(AND(RIGHT($A61,1)*1=2,OR(F$1=2031,F$1=2032,F$1=2033,F$1=2034,F$1=2035,F$1=2036,F$1=2037)),$E61*1/10,IF(AND(RIGHT($A61,1)*1=2,OR(F$1=2038,F$1=2039,F$1=2040)),$E61*1/20,
IF(AND(RIGHT($A61,1)*1=3,F$1&gt;=INDEX('4. Mengen- und Kostenannahmen'!$L:$L,MATCH($B61,#REF!,0)),F$1&lt;=INDEX('4. Mengen- und Kostenannahmen'!$M:$M,MATCH($B61,#REF!,0))),$E61*(1/(1+INDEX('4. Mengen- und Kostenannahmen'!$M:$M,MATCH($B61,#REF!,0))-INDEX('4. Mengen- und Kostenannahmen'!$L:$L,MATCH($B61,#REF!,0)))),
IF(AND(RIGHT($A61,1)*1=4,F$1=INDEX('4. Mengen- und Kostenannahmen'!$H:$H,MATCH($B61,#REF!,0))),$E61,"")))))))</f>
        <v>#N/A</v>
      </c>
      <c r="G61" s="233" t="str">
        <f t="array" ref="G61">IF(RIGHT($A61,1)*1=0,"",
IF(AND(RIGHT($A61,1)*1=1,OR(G$1=2026,G$1=2027)),$E61/2,
IF(AND(RIGHT($A61,1)*1=2,OR(G$1=2028,G$1=2029,G$1=2030)),$E61*1/20,IF(AND(RIGHT($A61,1)*1=2,OR(G$1=2031,G$1=2032,G$1=2033,G$1=2034,G$1=2035,G$1=2036,G$1=2037)),$E61*1/10,IF(AND(RIGHT($A61,1)*1=2,OR(G$1=2038,G$1=2039,G$1=2040)),$E61*1/20,
IF(AND(RIGHT($A61,1)*1=3,G$1&gt;=INDEX('4. Mengen- und Kostenannahmen'!$L:$L,MATCH($B61,#REF!,0)),G$1&lt;=INDEX('4. Mengen- und Kostenannahmen'!$M:$M,MATCH($B61,#REF!,0))),$E61*(1/(1+INDEX('4. Mengen- und Kostenannahmen'!$M:$M,MATCH($B61,#REF!,0))-INDEX('4. Mengen- und Kostenannahmen'!$L:$L,MATCH($B61,#REF!,0)))),
IF(AND(RIGHT($A61,1)*1=4,G$1=INDEX('4. Mengen- und Kostenannahmen'!$H:$H,MATCH($B61,#REF!,0))),$E61,"")))))))</f>
        <v>#N/A</v>
      </c>
      <c r="H61" s="233" t="str">
        <f t="array" ref="H61">IF(RIGHT($A61,1)*1=0,"",
IF(AND(RIGHT($A61,1)*1=1,OR(H$1=2026,H$1=2027)),$E61/2,
IF(AND(RIGHT($A61,1)*1=2,OR(H$1=2028,H$1=2029,H$1=2030)),$E61*1/20,IF(AND(RIGHT($A61,1)*1=2,OR(H$1=2031,H$1=2032,H$1=2033,H$1=2034,H$1=2035,H$1=2036,H$1=2037)),$E61*1/10,IF(AND(RIGHT($A61,1)*1=2,OR(H$1=2038,H$1=2039,H$1=2040)),$E61*1/20,
IF(AND(RIGHT($A61,1)*1=3,H$1&gt;=INDEX('4. Mengen- und Kostenannahmen'!$L:$L,MATCH($B61,#REF!,0)),H$1&lt;=INDEX('4. Mengen- und Kostenannahmen'!$M:$M,MATCH($B61,#REF!,0))),$E61*(1/(1+INDEX('4. Mengen- und Kostenannahmen'!$M:$M,MATCH($B61,#REF!,0))-INDEX('4. Mengen- und Kostenannahmen'!$L:$L,MATCH($B61,#REF!,0)))),
IF(AND(RIGHT($A61,1)*1=4,H$1=INDEX('4. Mengen- und Kostenannahmen'!$H:$H,MATCH($B61,#REF!,0))),$E61,"")))))))</f>
        <v>#N/A</v>
      </c>
      <c r="I61" s="233" t="str">
        <f t="array" ref="I61">IF(RIGHT($A61,1)*1=0,"",
IF(AND(RIGHT($A61,1)*1=1,OR(I$1=2026,I$1=2027)),$E61/2,
IF(AND(RIGHT($A61,1)*1=2,OR(I$1=2028,I$1=2029,I$1=2030)),$E61*1/20,IF(AND(RIGHT($A61,1)*1=2,OR(I$1=2031,I$1=2032,I$1=2033,I$1=2034,I$1=2035,I$1=2036,I$1=2037)),$E61*1/10,IF(AND(RIGHT($A61,1)*1=2,OR(I$1=2038,I$1=2039,I$1=2040)),$E61*1/20,
IF(AND(RIGHT($A61,1)*1=3,I$1&gt;=INDEX('4. Mengen- und Kostenannahmen'!$L:$L,MATCH($B61,#REF!,0)),I$1&lt;=INDEX('4. Mengen- und Kostenannahmen'!$M:$M,MATCH($B61,#REF!,0))),$E61*(1/(1+INDEX('4. Mengen- und Kostenannahmen'!$M:$M,MATCH($B61,#REF!,0))-INDEX('4. Mengen- und Kostenannahmen'!$L:$L,MATCH($B61,#REF!,0)))),
IF(AND(RIGHT($A61,1)*1=4,I$1=INDEX('4. Mengen- und Kostenannahmen'!$H:$H,MATCH($B61,#REF!,0))),$E61,"")))))))</f>
        <v>#N/A</v>
      </c>
      <c r="J61" s="233" t="str">
        <f t="array" ref="J61">IF(RIGHT($A61,1)*1=0,"",
IF(AND(RIGHT($A61,1)*1=1,OR(J$1=2026,J$1=2027)),$E61/2,
IF(AND(RIGHT($A61,1)*1=2,OR(J$1=2028,J$1=2029,J$1=2030)),$E61*1/20,IF(AND(RIGHT($A61,1)*1=2,OR(J$1=2031,J$1=2032,J$1=2033,J$1=2034,J$1=2035,J$1=2036,J$1=2037)),$E61*1/10,IF(AND(RIGHT($A61,1)*1=2,OR(J$1=2038,J$1=2039,J$1=2040)),$E61*1/20,
IF(AND(RIGHT($A61,1)*1=3,J$1&gt;=INDEX('4. Mengen- und Kostenannahmen'!$L:$L,MATCH($B61,#REF!,0)),J$1&lt;=INDEX('4. Mengen- und Kostenannahmen'!$M:$M,MATCH($B61,#REF!,0))),$E61*(1/(1+INDEX('4. Mengen- und Kostenannahmen'!$M:$M,MATCH($B61,#REF!,0))-INDEX('4. Mengen- und Kostenannahmen'!$L:$L,MATCH($B61,#REF!,0)))),
IF(AND(RIGHT($A61,1)*1=4,J$1=INDEX('4. Mengen- und Kostenannahmen'!$H:$H,MATCH($B61,#REF!,0))),$E61,"")))))))</f>
        <v>#N/A</v>
      </c>
      <c r="K61" s="233" t="str">
        <f t="array" ref="K61">IF(RIGHT($A61,1)*1=0,"",
IF(AND(RIGHT($A61,1)*1=1,OR(K$1=2026,K$1=2027)),$E61/2,
IF(AND(RIGHT($A61,1)*1=2,OR(K$1=2028,K$1=2029,K$1=2030)),$E61*1/20,IF(AND(RIGHT($A61,1)*1=2,OR(K$1=2031,K$1=2032,K$1=2033,K$1=2034,K$1=2035,K$1=2036,K$1=2037)),$E61*1/10,IF(AND(RIGHT($A61,1)*1=2,OR(K$1=2038,K$1=2039,K$1=2040)),$E61*1/20,
IF(AND(RIGHT($A61,1)*1=3,K$1&gt;=INDEX('4. Mengen- und Kostenannahmen'!$L:$L,MATCH($B61,#REF!,0)),K$1&lt;=INDEX('4. Mengen- und Kostenannahmen'!$M:$M,MATCH($B61,#REF!,0))),$E61*(1/(1+INDEX('4. Mengen- und Kostenannahmen'!$M:$M,MATCH($B61,#REF!,0))-INDEX('4. Mengen- und Kostenannahmen'!$L:$L,MATCH($B61,#REF!,0)))),
IF(AND(RIGHT($A61,1)*1=4,K$1=INDEX('4. Mengen- und Kostenannahmen'!$H:$H,MATCH($B61,#REF!,0))),$E61,"")))))))</f>
        <v>#N/A</v>
      </c>
      <c r="L61" s="233" t="str">
        <f t="array" ref="L61">IF(RIGHT($A61,1)*1=0,"",
IF(AND(RIGHT($A61,1)*1=1,OR(L$1=2026,L$1=2027)),$E61/2,
IF(AND(RIGHT($A61,1)*1=2,OR(L$1=2028,L$1=2029,L$1=2030)),$E61*1/20,IF(AND(RIGHT($A61,1)*1=2,OR(L$1=2031,L$1=2032,L$1=2033,L$1=2034,L$1=2035,L$1=2036,L$1=2037)),$E61*1/10,IF(AND(RIGHT($A61,1)*1=2,OR(L$1=2038,L$1=2039,L$1=2040)),$E61*1/20,
IF(AND(RIGHT($A61,1)*1=3,L$1&gt;=INDEX('4. Mengen- und Kostenannahmen'!$L:$L,MATCH($B61,#REF!,0)),L$1&lt;=INDEX('4. Mengen- und Kostenannahmen'!$M:$M,MATCH($B61,#REF!,0))),$E61*(1/(1+INDEX('4. Mengen- und Kostenannahmen'!$M:$M,MATCH($B61,#REF!,0))-INDEX('4. Mengen- und Kostenannahmen'!$L:$L,MATCH($B61,#REF!,0)))),
IF(AND(RIGHT($A61,1)*1=4,L$1=INDEX('4. Mengen- und Kostenannahmen'!$H:$H,MATCH($B61,#REF!,0))),$E61,"")))))))</f>
        <v>#N/A</v>
      </c>
      <c r="M61" s="233" t="str">
        <f t="array" ref="M61">IF(RIGHT($A61,1)*1=0,"",
IF(AND(RIGHT($A61,1)*1=1,OR(M$1=2026,M$1=2027)),$E61/2,
IF(AND(RIGHT($A61,1)*1=2,OR(M$1=2028,M$1=2029,M$1=2030)),$E61*1/20,IF(AND(RIGHT($A61,1)*1=2,OR(M$1=2031,M$1=2032,M$1=2033,M$1=2034,M$1=2035,M$1=2036,M$1=2037)),$E61*1/10,IF(AND(RIGHT($A61,1)*1=2,OR(M$1=2038,M$1=2039,M$1=2040)),$E61*1/20,
IF(AND(RIGHT($A61,1)*1=3,M$1&gt;=INDEX('4. Mengen- und Kostenannahmen'!$L:$L,MATCH($B61,#REF!,0)),M$1&lt;=INDEX('4. Mengen- und Kostenannahmen'!$M:$M,MATCH($B61,#REF!,0))),$E61*(1/(1+INDEX('4. Mengen- und Kostenannahmen'!$M:$M,MATCH($B61,#REF!,0))-INDEX('4. Mengen- und Kostenannahmen'!$L:$L,MATCH($B61,#REF!,0)))),
IF(AND(RIGHT($A61,1)*1=4,M$1=INDEX('4. Mengen- und Kostenannahmen'!$H:$H,MATCH($B61,#REF!,0))),$E61,"")))))))</f>
        <v>#N/A</v>
      </c>
      <c r="N61" s="233" t="str">
        <f t="array" ref="N61">IF(RIGHT($A61,1)*1=0,"",
IF(AND(RIGHT($A61,1)*1=1,OR(N$1=2026,N$1=2027)),$E61/2,
IF(AND(RIGHT($A61,1)*1=2,OR(N$1=2028,N$1=2029,N$1=2030)),$E61*1/20,IF(AND(RIGHT($A61,1)*1=2,OR(N$1=2031,N$1=2032,N$1=2033,N$1=2034,N$1=2035,N$1=2036,N$1=2037)),$E61*1/10,IF(AND(RIGHT($A61,1)*1=2,OR(N$1=2038,N$1=2039,N$1=2040)),$E61*1/20,
IF(AND(RIGHT($A61,1)*1=3,N$1&gt;=INDEX('4. Mengen- und Kostenannahmen'!$L:$L,MATCH($B61,#REF!,0)),N$1&lt;=INDEX('4. Mengen- und Kostenannahmen'!$M:$M,MATCH($B61,#REF!,0))),$E61*(1/(1+INDEX('4. Mengen- und Kostenannahmen'!$M:$M,MATCH($B61,#REF!,0))-INDEX('4. Mengen- und Kostenannahmen'!$L:$L,MATCH($B61,#REF!,0)))),
IF(AND(RIGHT($A61,1)*1=4,N$1=INDEX('4. Mengen- und Kostenannahmen'!$H:$H,MATCH($B61,#REF!,0))),$E61,"")))))))</f>
        <v>#N/A</v>
      </c>
      <c r="O61" s="233" t="str">
        <f t="array" ref="O61">IF(RIGHT($A61,1)*1=0,"",
IF(AND(RIGHT($A61,1)*1=1,OR(O$1=2026,O$1=2027)),$E61/2,
IF(AND(RIGHT($A61,1)*1=2,OR(O$1=2028,O$1=2029,O$1=2030)),$E61*1/20,IF(AND(RIGHT($A61,1)*1=2,OR(O$1=2031,O$1=2032,O$1=2033,O$1=2034,O$1=2035,O$1=2036,O$1=2037)),$E61*1/10,IF(AND(RIGHT($A61,1)*1=2,OR(O$1=2038,O$1=2039,O$1=2040)),$E61*1/20,
IF(AND(RIGHT($A61,1)*1=3,O$1&gt;=INDEX('4. Mengen- und Kostenannahmen'!$L:$L,MATCH($B61,#REF!,0)),O$1&lt;=INDEX('4. Mengen- und Kostenannahmen'!$M:$M,MATCH($B61,#REF!,0))),$E61*(1/(1+INDEX('4. Mengen- und Kostenannahmen'!$M:$M,MATCH($B61,#REF!,0))-INDEX('4. Mengen- und Kostenannahmen'!$L:$L,MATCH($B61,#REF!,0)))),
IF(AND(RIGHT($A61,1)*1=4,O$1=INDEX('4. Mengen- und Kostenannahmen'!$H:$H,MATCH($B61,#REF!,0))),$E61,"")))))))</f>
        <v>#N/A</v>
      </c>
      <c r="P61" s="233" t="str">
        <f t="array" ref="P61">IF(RIGHT($A61,1)*1=0,"",
IF(AND(RIGHT($A61,1)*1=1,OR(P$1=2026,P$1=2027)),$E61/2,
IF(AND(RIGHT($A61,1)*1=2,OR(P$1=2028,P$1=2029,P$1=2030)),$E61*1/20,IF(AND(RIGHT($A61,1)*1=2,OR(P$1=2031,P$1=2032,P$1=2033,P$1=2034,P$1=2035,P$1=2036,P$1=2037)),$E61*1/10,IF(AND(RIGHT($A61,1)*1=2,OR(P$1=2038,P$1=2039,P$1=2040)),$E61*1/20,
IF(AND(RIGHT($A61,1)*1=3,P$1&gt;=INDEX('4. Mengen- und Kostenannahmen'!$L:$L,MATCH($B61,#REF!,0)),P$1&lt;=INDEX('4. Mengen- und Kostenannahmen'!$M:$M,MATCH($B61,#REF!,0))),$E61*(1/(1+INDEX('4. Mengen- und Kostenannahmen'!$M:$M,MATCH($B61,#REF!,0))-INDEX('4. Mengen- und Kostenannahmen'!$L:$L,MATCH($B61,#REF!,0)))),
IF(AND(RIGHT($A61,1)*1=4,P$1=INDEX('4. Mengen- und Kostenannahmen'!$H:$H,MATCH($B61,#REF!,0))),$E61,"")))))))</f>
        <v>#N/A</v>
      </c>
      <c r="Q61" s="233" t="str">
        <f t="array" ref="Q61">IF(RIGHT($A61,1)*1=0,"",
IF(AND(RIGHT($A61,1)*1=1,OR(Q$1=2026,Q$1=2027)),$E61/2,
IF(AND(RIGHT($A61,1)*1=2,OR(Q$1=2028,Q$1=2029,Q$1=2030)),$E61*1/20,IF(AND(RIGHT($A61,1)*1=2,OR(Q$1=2031,Q$1=2032,Q$1=2033,Q$1=2034,Q$1=2035,Q$1=2036,Q$1=2037)),$E61*1/10,IF(AND(RIGHT($A61,1)*1=2,OR(Q$1=2038,Q$1=2039,Q$1=2040)),$E61*1/20,
IF(AND(RIGHT($A61,1)*1=3,Q$1&gt;=INDEX('4. Mengen- und Kostenannahmen'!$L:$L,MATCH($B61,#REF!,0)),Q$1&lt;=INDEX('4. Mengen- und Kostenannahmen'!$M:$M,MATCH($B61,#REF!,0))),$E61*(1/(1+INDEX('4. Mengen- und Kostenannahmen'!$M:$M,MATCH($B61,#REF!,0))-INDEX('4. Mengen- und Kostenannahmen'!$L:$L,MATCH($B61,#REF!,0)))),
IF(AND(RIGHT($A61,1)*1=4,Q$1=INDEX('4. Mengen- und Kostenannahmen'!$H:$H,MATCH($B61,#REF!,0))),$E61,"")))))))</f>
        <v>#N/A</v>
      </c>
      <c r="R61" s="233" t="str">
        <f t="array" ref="R61">IF(RIGHT($A61,1)*1=0,"",
IF(AND(RIGHT($A61,1)*1=1,OR(R$1=2026,R$1=2027)),$E61/2,
IF(AND(RIGHT($A61,1)*1=2,OR(R$1=2028,R$1=2029,R$1=2030)),$E61*1/20,IF(AND(RIGHT($A61,1)*1=2,OR(R$1=2031,R$1=2032,R$1=2033,R$1=2034,R$1=2035,R$1=2036,R$1=2037)),$E61*1/10,IF(AND(RIGHT($A61,1)*1=2,OR(R$1=2038,R$1=2039,R$1=2040)),$E61*1/20,
IF(AND(RIGHT($A61,1)*1=3,R$1&gt;=INDEX('4. Mengen- und Kostenannahmen'!$L:$L,MATCH($B61,#REF!,0)),R$1&lt;=INDEX('4. Mengen- und Kostenannahmen'!$M:$M,MATCH($B61,#REF!,0))),$E61*(1/(1+INDEX('4. Mengen- und Kostenannahmen'!$M:$M,MATCH($B61,#REF!,0))-INDEX('4. Mengen- und Kostenannahmen'!$L:$L,MATCH($B61,#REF!,0)))),
IF(AND(RIGHT($A61,1)*1=4,R$1=INDEX('4. Mengen- und Kostenannahmen'!$H:$H,MATCH($B61,#REF!,0))),$E61,"")))))))</f>
        <v>#N/A</v>
      </c>
      <c r="S61" s="233" t="str">
        <f t="array" ref="S61">IF(RIGHT($A61,1)*1=0,"",
IF(AND(RIGHT($A61,1)*1=1,OR(S$1=2026,S$1=2027)),$E61/2,
IF(AND(RIGHT($A61,1)*1=2,OR(S$1=2028,S$1=2029,S$1=2030)),$E61*1/20,IF(AND(RIGHT($A61,1)*1=2,OR(S$1=2031,S$1=2032,S$1=2033,S$1=2034,S$1=2035,S$1=2036,S$1=2037)),$E61*1/10,IF(AND(RIGHT($A61,1)*1=2,OR(S$1=2038,S$1=2039,S$1=2040)),$E61*1/20,
IF(AND(RIGHT($A61,1)*1=3,S$1&gt;=INDEX('4. Mengen- und Kostenannahmen'!$L:$L,MATCH($B61,#REF!,0)),S$1&lt;=INDEX('4. Mengen- und Kostenannahmen'!$M:$M,MATCH($B61,#REF!,0))),$E61*(1/(1+INDEX('4. Mengen- und Kostenannahmen'!$M:$M,MATCH($B61,#REF!,0))-INDEX('4. Mengen- und Kostenannahmen'!$L:$L,MATCH($B61,#REF!,0)))),
IF(AND(RIGHT($A61,1)*1=4,S$1=INDEX('4. Mengen- und Kostenannahmen'!$H:$H,MATCH($B61,#REF!,0))),$E61,"")))))))</f>
        <v>#N/A</v>
      </c>
      <c r="T61" s="233" t="str">
        <f t="array" ref="T61">IF(RIGHT($A61,1)*1=0,"",
IF(AND(RIGHT($A61,1)*1=1,OR(T$1=2026,T$1=2027)),$E61/2,
IF(AND(RIGHT($A61,1)*1=2,OR(T$1=2028,T$1=2029,T$1=2030)),$E61*1/20,IF(AND(RIGHT($A61,1)*1=2,OR(T$1=2031,T$1=2032,T$1=2033,T$1=2034,T$1=2035,T$1=2036,T$1=2037)),$E61*1/10,IF(AND(RIGHT($A61,1)*1=2,OR(T$1=2038,T$1=2039,T$1=2040)),$E61*1/20,
IF(AND(RIGHT($A61,1)*1=3,T$1&gt;=INDEX('4. Mengen- und Kostenannahmen'!$L:$L,MATCH($B61,#REF!,0)),T$1&lt;=INDEX('4. Mengen- und Kostenannahmen'!$M:$M,MATCH($B61,#REF!,0))),$E61*(1/(1+INDEX('4. Mengen- und Kostenannahmen'!$M:$M,MATCH($B61,#REF!,0))-INDEX('4. Mengen- und Kostenannahmen'!$L:$L,MATCH($B61,#REF!,0)))),
IF(AND(RIGHT($A61,1)*1=4,T$1=INDEX('4. Mengen- und Kostenannahmen'!$H:$H,MATCH($B61,#REF!,0))),$E61,"")))))))</f>
        <v>#N/A</v>
      </c>
    </row>
    <row r="62" ht="12.75" customHeight="1">
      <c r="A62" s="230" t="str">
        <f t="array" ref="A62">INDEX('4. Mengen- und Kostenannahmen'!$A:$A,MATCH(B62,'4. Mengen- und Kostenannahmen'!B:B,0))</f>
        <v>#N/A</v>
      </c>
      <c r="B62" s="231" t="str">
        <f>'4. Mengen- und Kostenannahmen'!B63</f>
        <v/>
      </c>
      <c r="C62" s="231" t="str">
        <f t="array" ref="C62">IF(RIGHT($A62,1)*1&lt;&gt;0,INDEX('4. Mengen- und Kostenannahmen'!D:D,MATCH($B62,'4. Mengen- und Kostenannahmen'!$B:$B,0)),"")</f>
        <v>#N/A</v>
      </c>
      <c r="D62" s="231" t="str">
        <f t="array" ref="D62">IF(RIGHT($A62,1)*1&lt;&gt;0,INDEX('4. Mengen- und Kostenannahmen'!E:E,MATCH($B62,'4. Mengen- und Kostenannahmen'!$B:$B,0)),"")</f>
        <v>#N/A</v>
      </c>
      <c r="E62" s="232" t="str">
        <f t="array" ref="E62">IF(C62&lt;&gt;"",INDEX('4. Mengen- und Kostenannahmen'!X:X,MATCH($B62,'4. Mengen- und Kostenannahmen'!B:B,0))*INDEX('4. Mengen- und Kostenannahmen'!AC:AC,MATCH($B62,'4. Mengen- und Kostenannahmen'!B:B,0)),"")</f>
        <v>#N/A</v>
      </c>
      <c r="F62" s="233" t="str">
        <f t="array" ref="F62">IF(RIGHT($A62,1)*1=0,"",
IF(AND(RIGHT($A62,1)*1=1,OR(F$1=2026,F$1=2027)),$E62/2,
IF(AND(RIGHT($A62,1)*1=2,OR(F$1=2028,F$1=2029,F$1=2030)),$E62*1/20,IF(AND(RIGHT($A62,1)*1=2,OR(F$1=2031,F$1=2032,F$1=2033,F$1=2034,F$1=2035,F$1=2036,F$1=2037)),$E62*1/10,IF(AND(RIGHT($A62,1)*1=2,OR(F$1=2038,F$1=2039,F$1=2040)),$E62*1/20,
IF(AND(RIGHT($A62,1)*1=3,F$1&gt;=INDEX('4. Mengen- und Kostenannahmen'!$L:$L,MATCH($B62,#REF!,0)),F$1&lt;=INDEX('4. Mengen- und Kostenannahmen'!$M:$M,MATCH($B62,#REF!,0))),$E62*(1/(1+INDEX('4. Mengen- und Kostenannahmen'!$M:$M,MATCH($B62,#REF!,0))-INDEX('4. Mengen- und Kostenannahmen'!$L:$L,MATCH($B62,#REF!,0)))),
IF(AND(RIGHT($A62,1)*1=4,F$1=INDEX('4. Mengen- und Kostenannahmen'!$H:$H,MATCH($B62,#REF!,0))),$E62,"")))))))</f>
        <v>#N/A</v>
      </c>
      <c r="G62" s="233" t="str">
        <f t="array" ref="G62">IF(RIGHT($A62,1)*1=0,"",
IF(AND(RIGHT($A62,1)*1=1,OR(G$1=2026,G$1=2027)),$E62/2,
IF(AND(RIGHT($A62,1)*1=2,OR(G$1=2028,G$1=2029,G$1=2030)),$E62*1/20,IF(AND(RIGHT($A62,1)*1=2,OR(G$1=2031,G$1=2032,G$1=2033,G$1=2034,G$1=2035,G$1=2036,G$1=2037)),$E62*1/10,IF(AND(RIGHT($A62,1)*1=2,OR(G$1=2038,G$1=2039,G$1=2040)),$E62*1/20,
IF(AND(RIGHT($A62,1)*1=3,G$1&gt;=INDEX('4. Mengen- und Kostenannahmen'!$L:$L,MATCH($B62,#REF!,0)),G$1&lt;=INDEX('4. Mengen- und Kostenannahmen'!$M:$M,MATCH($B62,#REF!,0))),$E62*(1/(1+INDEX('4. Mengen- und Kostenannahmen'!$M:$M,MATCH($B62,#REF!,0))-INDEX('4. Mengen- und Kostenannahmen'!$L:$L,MATCH($B62,#REF!,0)))),
IF(AND(RIGHT($A62,1)*1=4,G$1=INDEX('4. Mengen- und Kostenannahmen'!$H:$H,MATCH($B62,#REF!,0))),$E62,"")))))))</f>
        <v>#N/A</v>
      </c>
      <c r="H62" s="233" t="str">
        <f t="array" ref="H62">IF(RIGHT($A62,1)*1=0,"",
IF(AND(RIGHT($A62,1)*1=1,OR(H$1=2026,H$1=2027)),$E62/2,
IF(AND(RIGHT($A62,1)*1=2,OR(H$1=2028,H$1=2029,H$1=2030)),$E62*1/20,IF(AND(RIGHT($A62,1)*1=2,OR(H$1=2031,H$1=2032,H$1=2033,H$1=2034,H$1=2035,H$1=2036,H$1=2037)),$E62*1/10,IF(AND(RIGHT($A62,1)*1=2,OR(H$1=2038,H$1=2039,H$1=2040)),$E62*1/20,
IF(AND(RIGHT($A62,1)*1=3,H$1&gt;=INDEX('4. Mengen- und Kostenannahmen'!$L:$L,MATCH($B62,#REF!,0)),H$1&lt;=INDEX('4. Mengen- und Kostenannahmen'!$M:$M,MATCH($B62,#REF!,0))),$E62*(1/(1+INDEX('4. Mengen- und Kostenannahmen'!$M:$M,MATCH($B62,#REF!,0))-INDEX('4. Mengen- und Kostenannahmen'!$L:$L,MATCH($B62,#REF!,0)))),
IF(AND(RIGHT($A62,1)*1=4,H$1=INDEX('4. Mengen- und Kostenannahmen'!$H:$H,MATCH($B62,#REF!,0))),$E62,"")))))))</f>
        <v>#N/A</v>
      </c>
      <c r="I62" s="233" t="str">
        <f t="array" ref="I62">IF(RIGHT($A62,1)*1=0,"",
IF(AND(RIGHT($A62,1)*1=1,OR(I$1=2026,I$1=2027)),$E62/2,
IF(AND(RIGHT($A62,1)*1=2,OR(I$1=2028,I$1=2029,I$1=2030)),$E62*1/20,IF(AND(RIGHT($A62,1)*1=2,OR(I$1=2031,I$1=2032,I$1=2033,I$1=2034,I$1=2035,I$1=2036,I$1=2037)),$E62*1/10,IF(AND(RIGHT($A62,1)*1=2,OR(I$1=2038,I$1=2039,I$1=2040)),$E62*1/20,
IF(AND(RIGHT($A62,1)*1=3,I$1&gt;=INDEX('4. Mengen- und Kostenannahmen'!$L:$L,MATCH($B62,#REF!,0)),I$1&lt;=INDEX('4. Mengen- und Kostenannahmen'!$M:$M,MATCH($B62,#REF!,0))),$E62*(1/(1+INDEX('4. Mengen- und Kostenannahmen'!$M:$M,MATCH($B62,#REF!,0))-INDEX('4. Mengen- und Kostenannahmen'!$L:$L,MATCH($B62,#REF!,0)))),
IF(AND(RIGHT($A62,1)*1=4,I$1=INDEX('4. Mengen- und Kostenannahmen'!$H:$H,MATCH($B62,#REF!,0))),$E62,"")))))))</f>
        <v>#N/A</v>
      </c>
      <c r="J62" s="233" t="str">
        <f t="array" ref="J62">IF(RIGHT($A62,1)*1=0,"",
IF(AND(RIGHT($A62,1)*1=1,OR(J$1=2026,J$1=2027)),$E62/2,
IF(AND(RIGHT($A62,1)*1=2,OR(J$1=2028,J$1=2029,J$1=2030)),$E62*1/20,IF(AND(RIGHT($A62,1)*1=2,OR(J$1=2031,J$1=2032,J$1=2033,J$1=2034,J$1=2035,J$1=2036,J$1=2037)),$E62*1/10,IF(AND(RIGHT($A62,1)*1=2,OR(J$1=2038,J$1=2039,J$1=2040)),$E62*1/20,
IF(AND(RIGHT($A62,1)*1=3,J$1&gt;=INDEX('4. Mengen- und Kostenannahmen'!$L:$L,MATCH($B62,#REF!,0)),J$1&lt;=INDEX('4. Mengen- und Kostenannahmen'!$M:$M,MATCH($B62,#REF!,0))),$E62*(1/(1+INDEX('4. Mengen- und Kostenannahmen'!$M:$M,MATCH($B62,#REF!,0))-INDEX('4. Mengen- und Kostenannahmen'!$L:$L,MATCH($B62,#REF!,0)))),
IF(AND(RIGHT($A62,1)*1=4,J$1=INDEX('4. Mengen- und Kostenannahmen'!$H:$H,MATCH($B62,#REF!,0))),$E62,"")))))))</f>
        <v>#N/A</v>
      </c>
      <c r="K62" s="233" t="str">
        <f t="array" ref="K62">IF(RIGHT($A62,1)*1=0,"",
IF(AND(RIGHT($A62,1)*1=1,OR(K$1=2026,K$1=2027)),$E62/2,
IF(AND(RIGHT($A62,1)*1=2,OR(K$1=2028,K$1=2029,K$1=2030)),$E62*1/20,IF(AND(RIGHT($A62,1)*1=2,OR(K$1=2031,K$1=2032,K$1=2033,K$1=2034,K$1=2035,K$1=2036,K$1=2037)),$E62*1/10,IF(AND(RIGHT($A62,1)*1=2,OR(K$1=2038,K$1=2039,K$1=2040)),$E62*1/20,
IF(AND(RIGHT($A62,1)*1=3,K$1&gt;=INDEX('4. Mengen- und Kostenannahmen'!$L:$L,MATCH($B62,#REF!,0)),K$1&lt;=INDEX('4. Mengen- und Kostenannahmen'!$M:$M,MATCH($B62,#REF!,0))),$E62*(1/(1+INDEX('4. Mengen- und Kostenannahmen'!$M:$M,MATCH($B62,#REF!,0))-INDEX('4. Mengen- und Kostenannahmen'!$L:$L,MATCH($B62,#REF!,0)))),
IF(AND(RIGHT($A62,1)*1=4,K$1=INDEX('4. Mengen- und Kostenannahmen'!$H:$H,MATCH($B62,#REF!,0))),$E62,"")))))))</f>
        <v>#N/A</v>
      </c>
      <c r="L62" s="233" t="str">
        <f t="array" ref="L62">IF(RIGHT($A62,1)*1=0,"",
IF(AND(RIGHT($A62,1)*1=1,OR(L$1=2026,L$1=2027)),$E62/2,
IF(AND(RIGHT($A62,1)*1=2,OR(L$1=2028,L$1=2029,L$1=2030)),$E62*1/20,IF(AND(RIGHT($A62,1)*1=2,OR(L$1=2031,L$1=2032,L$1=2033,L$1=2034,L$1=2035,L$1=2036,L$1=2037)),$E62*1/10,IF(AND(RIGHT($A62,1)*1=2,OR(L$1=2038,L$1=2039,L$1=2040)),$E62*1/20,
IF(AND(RIGHT($A62,1)*1=3,L$1&gt;=INDEX('4. Mengen- und Kostenannahmen'!$L:$L,MATCH($B62,#REF!,0)),L$1&lt;=INDEX('4. Mengen- und Kostenannahmen'!$M:$M,MATCH($B62,#REF!,0))),$E62*(1/(1+INDEX('4. Mengen- und Kostenannahmen'!$M:$M,MATCH($B62,#REF!,0))-INDEX('4. Mengen- und Kostenannahmen'!$L:$L,MATCH($B62,#REF!,0)))),
IF(AND(RIGHT($A62,1)*1=4,L$1=INDEX('4. Mengen- und Kostenannahmen'!$H:$H,MATCH($B62,#REF!,0))),$E62,"")))))))</f>
        <v>#N/A</v>
      </c>
      <c r="M62" s="233" t="str">
        <f t="array" ref="M62">IF(RIGHT($A62,1)*1=0,"",
IF(AND(RIGHT($A62,1)*1=1,OR(M$1=2026,M$1=2027)),$E62/2,
IF(AND(RIGHT($A62,1)*1=2,OR(M$1=2028,M$1=2029,M$1=2030)),$E62*1/20,IF(AND(RIGHT($A62,1)*1=2,OR(M$1=2031,M$1=2032,M$1=2033,M$1=2034,M$1=2035,M$1=2036,M$1=2037)),$E62*1/10,IF(AND(RIGHT($A62,1)*1=2,OR(M$1=2038,M$1=2039,M$1=2040)),$E62*1/20,
IF(AND(RIGHT($A62,1)*1=3,M$1&gt;=INDEX('4. Mengen- und Kostenannahmen'!$L:$L,MATCH($B62,#REF!,0)),M$1&lt;=INDEX('4. Mengen- und Kostenannahmen'!$M:$M,MATCH($B62,#REF!,0))),$E62*(1/(1+INDEX('4. Mengen- und Kostenannahmen'!$M:$M,MATCH($B62,#REF!,0))-INDEX('4. Mengen- und Kostenannahmen'!$L:$L,MATCH($B62,#REF!,0)))),
IF(AND(RIGHT($A62,1)*1=4,M$1=INDEX('4. Mengen- und Kostenannahmen'!$H:$H,MATCH($B62,#REF!,0))),$E62,"")))))))</f>
        <v>#N/A</v>
      </c>
      <c r="N62" s="233" t="str">
        <f t="array" ref="N62">IF(RIGHT($A62,1)*1=0,"",
IF(AND(RIGHT($A62,1)*1=1,OR(N$1=2026,N$1=2027)),$E62/2,
IF(AND(RIGHT($A62,1)*1=2,OR(N$1=2028,N$1=2029,N$1=2030)),$E62*1/20,IF(AND(RIGHT($A62,1)*1=2,OR(N$1=2031,N$1=2032,N$1=2033,N$1=2034,N$1=2035,N$1=2036,N$1=2037)),$E62*1/10,IF(AND(RIGHT($A62,1)*1=2,OR(N$1=2038,N$1=2039,N$1=2040)),$E62*1/20,
IF(AND(RIGHT($A62,1)*1=3,N$1&gt;=INDEX('4. Mengen- und Kostenannahmen'!$L:$L,MATCH($B62,#REF!,0)),N$1&lt;=INDEX('4. Mengen- und Kostenannahmen'!$M:$M,MATCH($B62,#REF!,0))),$E62*(1/(1+INDEX('4. Mengen- und Kostenannahmen'!$M:$M,MATCH($B62,#REF!,0))-INDEX('4. Mengen- und Kostenannahmen'!$L:$L,MATCH($B62,#REF!,0)))),
IF(AND(RIGHT($A62,1)*1=4,N$1=INDEX('4. Mengen- und Kostenannahmen'!$H:$H,MATCH($B62,#REF!,0))),$E62,"")))))))</f>
        <v>#N/A</v>
      </c>
      <c r="O62" s="233" t="str">
        <f t="array" ref="O62">IF(RIGHT($A62,1)*1=0,"",
IF(AND(RIGHT($A62,1)*1=1,OR(O$1=2026,O$1=2027)),$E62/2,
IF(AND(RIGHT($A62,1)*1=2,OR(O$1=2028,O$1=2029,O$1=2030)),$E62*1/20,IF(AND(RIGHT($A62,1)*1=2,OR(O$1=2031,O$1=2032,O$1=2033,O$1=2034,O$1=2035,O$1=2036,O$1=2037)),$E62*1/10,IF(AND(RIGHT($A62,1)*1=2,OR(O$1=2038,O$1=2039,O$1=2040)),$E62*1/20,
IF(AND(RIGHT($A62,1)*1=3,O$1&gt;=INDEX('4. Mengen- und Kostenannahmen'!$L:$L,MATCH($B62,#REF!,0)),O$1&lt;=INDEX('4. Mengen- und Kostenannahmen'!$M:$M,MATCH($B62,#REF!,0))),$E62*(1/(1+INDEX('4. Mengen- und Kostenannahmen'!$M:$M,MATCH($B62,#REF!,0))-INDEX('4. Mengen- und Kostenannahmen'!$L:$L,MATCH($B62,#REF!,0)))),
IF(AND(RIGHT($A62,1)*1=4,O$1=INDEX('4. Mengen- und Kostenannahmen'!$H:$H,MATCH($B62,#REF!,0))),$E62,"")))))))</f>
        <v>#N/A</v>
      </c>
      <c r="P62" s="233" t="str">
        <f t="array" ref="P62">IF(RIGHT($A62,1)*1=0,"",
IF(AND(RIGHT($A62,1)*1=1,OR(P$1=2026,P$1=2027)),$E62/2,
IF(AND(RIGHT($A62,1)*1=2,OR(P$1=2028,P$1=2029,P$1=2030)),$E62*1/20,IF(AND(RIGHT($A62,1)*1=2,OR(P$1=2031,P$1=2032,P$1=2033,P$1=2034,P$1=2035,P$1=2036,P$1=2037)),$E62*1/10,IF(AND(RIGHT($A62,1)*1=2,OR(P$1=2038,P$1=2039,P$1=2040)),$E62*1/20,
IF(AND(RIGHT($A62,1)*1=3,P$1&gt;=INDEX('4. Mengen- und Kostenannahmen'!$L:$L,MATCH($B62,#REF!,0)),P$1&lt;=INDEX('4. Mengen- und Kostenannahmen'!$M:$M,MATCH($B62,#REF!,0))),$E62*(1/(1+INDEX('4. Mengen- und Kostenannahmen'!$M:$M,MATCH($B62,#REF!,0))-INDEX('4. Mengen- und Kostenannahmen'!$L:$L,MATCH($B62,#REF!,0)))),
IF(AND(RIGHT($A62,1)*1=4,P$1=INDEX('4. Mengen- und Kostenannahmen'!$H:$H,MATCH($B62,#REF!,0))),$E62,"")))))))</f>
        <v>#N/A</v>
      </c>
      <c r="Q62" s="233" t="str">
        <f t="array" ref="Q62">IF(RIGHT($A62,1)*1=0,"",
IF(AND(RIGHT($A62,1)*1=1,OR(Q$1=2026,Q$1=2027)),$E62/2,
IF(AND(RIGHT($A62,1)*1=2,OR(Q$1=2028,Q$1=2029,Q$1=2030)),$E62*1/20,IF(AND(RIGHT($A62,1)*1=2,OR(Q$1=2031,Q$1=2032,Q$1=2033,Q$1=2034,Q$1=2035,Q$1=2036,Q$1=2037)),$E62*1/10,IF(AND(RIGHT($A62,1)*1=2,OR(Q$1=2038,Q$1=2039,Q$1=2040)),$E62*1/20,
IF(AND(RIGHT($A62,1)*1=3,Q$1&gt;=INDEX('4. Mengen- und Kostenannahmen'!$L:$L,MATCH($B62,#REF!,0)),Q$1&lt;=INDEX('4. Mengen- und Kostenannahmen'!$M:$M,MATCH($B62,#REF!,0))),$E62*(1/(1+INDEX('4. Mengen- und Kostenannahmen'!$M:$M,MATCH($B62,#REF!,0))-INDEX('4. Mengen- und Kostenannahmen'!$L:$L,MATCH($B62,#REF!,0)))),
IF(AND(RIGHT($A62,1)*1=4,Q$1=INDEX('4. Mengen- und Kostenannahmen'!$H:$H,MATCH($B62,#REF!,0))),$E62,"")))))))</f>
        <v>#N/A</v>
      </c>
      <c r="R62" s="233" t="str">
        <f t="array" ref="R62">IF(RIGHT($A62,1)*1=0,"",
IF(AND(RIGHT($A62,1)*1=1,OR(R$1=2026,R$1=2027)),$E62/2,
IF(AND(RIGHT($A62,1)*1=2,OR(R$1=2028,R$1=2029,R$1=2030)),$E62*1/20,IF(AND(RIGHT($A62,1)*1=2,OR(R$1=2031,R$1=2032,R$1=2033,R$1=2034,R$1=2035,R$1=2036,R$1=2037)),$E62*1/10,IF(AND(RIGHT($A62,1)*1=2,OR(R$1=2038,R$1=2039,R$1=2040)),$E62*1/20,
IF(AND(RIGHT($A62,1)*1=3,R$1&gt;=INDEX('4. Mengen- und Kostenannahmen'!$L:$L,MATCH($B62,#REF!,0)),R$1&lt;=INDEX('4. Mengen- und Kostenannahmen'!$M:$M,MATCH($B62,#REF!,0))),$E62*(1/(1+INDEX('4. Mengen- und Kostenannahmen'!$M:$M,MATCH($B62,#REF!,0))-INDEX('4. Mengen- und Kostenannahmen'!$L:$L,MATCH($B62,#REF!,0)))),
IF(AND(RIGHT($A62,1)*1=4,R$1=INDEX('4. Mengen- und Kostenannahmen'!$H:$H,MATCH($B62,#REF!,0))),$E62,"")))))))</f>
        <v>#N/A</v>
      </c>
      <c r="S62" s="233" t="str">
        <f t="array" ref="S62">IF(RIGHT($A62,1)*1=0,"",
IF(AND(RIGHT($A62,1)*1=1,OR(S$1=2026,S$1=2027)),$E62/2,
IF(AND(RIGHT($A62,1)*1=2,OR(S$1=2028,S$1=2029,S$1=2030)),$E62*1/20,IF(AND(RIGHT($A62,1)*1=2,OR(S$1=2031,S$1=2032,S$1=2033,S$1=2034,S$1=2035,S$1=2036,S$1=2037)),$E62*1/10,IF(AND(RIGHT($A62,1)*1=2,OR(S$1=2038,S$1=2039,S$1=2040)),$E62*1/20,
IF(AND(RIGHT($A62,1)*1=3,S$1&gt;=INDEX('4. Mengen- und Kostenannahmen'!$L:$L,MATCH($B62,#REF!,0)),S$1&lt;=INDEX('4. Mengen- und Kostenannahmen'!$M:$M,MATCH($B62,#REF!,0))),$E62*(1/(1+INDEX('4. Mengen- und Kostenannahmen'!$M:$M,MATCH($B62,#REF!,0))-INDEX('4. Mengen- und Kostenannahmen'!$L:$L,MATCH($B62,#REF!,0)))),
IF(AND(RIGHT($A62,1)*1=4,S$1=INDEX('4. Mengen- und Kostenannahmen'!$H:$H,MATCH($B62,#REF!,0))),$E62,"")))))))</f>
        <v>#N/A</v>
      </c>
      <c r="T62" s="233" t="str">
        <f t="array" ref="T62">IF(RIGHT($A62,1)*1=0,"",
IF(AND(RIGHT($A62,1)*1=1,OR(T$1=2026,T$1=2027)),$E62/2,
IF(AND(RIGHT($A62,1)*1=2,OR(T$1=2028,T$1=2029,T$1=2030)),$E62*1/20,IF(AND(RIGHT($A62,1)*1=2,OR(T$1=2031,T$1=2032,T$1=2033,T$1=2034,T$1=2035,T$1=2036,T$1=2037)),$E62*1/10,IF(AND(RIGHT($A62,1)*1=2,OR(T$1=2038,T$1=2039,T$1=2040)),$E62*1/20,
IF(AND(RIGHT($A62,1)*1=3,T$1&gt;=INDEX('4. Mengen- und Kostenannahmen'!$L:$L,MATCH($B62,#REF!,0)),T$1&lt;=INDEX('4. Mengen- und Kostenannahmen'!$M:$M,MATCH($B62,#REF!,0))),$E62*(1/(1+INDEX('4. Mengen- und Kostenannahmen'!$M:$M,MATCH($B62,#REF!,0))-INDEX('4. Mengen- und Kostenannahmen'!$L:$L,MATCH($B62,#REF!,0)))),
IF(AND(RIGHT($A62,1)*1=4,T$1=INDEX('4. Mengen- und Kostenannahmen'!$H:$H,MATCH($B62,#REF!,0))),$E62,"")))))))</f>
        <v>#N/A</v>
      </c>
    </row>
    <row r="63" ht="12.75" customHeight="1">
      <c r="A63" s="230" t="str">
        <f t="array" ref="A63">INDEX('4. Mengen- und Kostenannahmen'!$A:$A,MATCH(B63,'4. Mengen- und Kostenannahmen'!B:B,0))</f>
        <v>#N/A</v>
      </c>
      <c r="B63" s="231" t="str">
        <f>'4. Mengen- und Kostenannahmen'!B64</f>
        <v/>
      </c>
      <c r="C63" s="231" t="str">
        <f t="array" ref="C63">IF(RIGHT($A63,1)*1&lt;&gt;0,INDEX('4. Mengen- und Kostenannahmen'!D:D,MATCH($B63,'4. Mengen- und Kostenannahmen'!$B:$B,0)),"")</f>
        <v>#N/A</v>
      </c>
      <c r="D63" s="231" t="str">
        <f t="array" ref="D63">IF(RIGHT($A63,1)*1&lt;&gt;0,INDEX('4. Mengen- und Kostenannahmen'!E:E,MATCH($B63,'4. Mengen- und Kostenannahmen'!$B:$B,0)),"")</f>
        <v>#N/A</v>
      </c>
      <c r="E63" s="232" t="str">
        <f t="array" ref="E63">IF(C63&lt;&gt;"",INDEX('4. Mengen- und Kostenannahmen'!X:X,MATCH($B63,'4. Mengen- und Kostenannahmen'!B:B,0))*INDEX('4. Mengen- und Kostenannahmen'!AC:AC,MATCH($B63,'4. Mengen- und Kostenannahmen'!B:B,0)),"")</f>
        <v>#N/A</v>
      </c>
      <c r="F63" s="233" t="str">
        <f t="array" ref="F63">IF(RIGHT($A63,1)*1=0,"",
IF(AND(RIGHT($A63,1)*1=1,OR(F$1=2026,F$1=2027)),$E63/2,
IF(AND(RIGHT($A63,1)*1=2,OR(F$1=2028,F$1=2029,F$1=2030)),$E63*1/20,IF(AND(RIGHT($A63,1)*1=2,OR(F$1=2031,F$1=2032,F$1=2033,F$1=2034,F$1=2035,F$1=2036,F$1=2037)),$E63*1/10,IF(AND(RIGHT($A63,1)*1=2,OR(F$1=2038,F$1=2039,F$1=2040)),$E63*1/20,
IF(AND(RIGHT($A63,1)*1=3,F$1&gt;=INDEX('4. Mengen- und Kostenannahmen'!$L:$L,MATCH($B63,#REF!,0)),F$1&lt;=INDEX('4. Mengen- und Kostenannahmen'!$M:$M,MATCH($B63,#REF!,0))),$E63*(1/(1+INDEX('4. Mengen- und Kostenannahmen'!$M:$M,MATCH($B63,#REF!,0))-INDEX('4. Mengen- und Kostenannahmen'!$L:$L,MATCH($B63,#REF!,0)))),
IF(AND(RIGHT($A63,1)*1=4,F$1=INDEX('4. Mengen- und Kostenannahmen'!$H:$H,MATCH($B63,#REF!,0))),$E63,"")))))))</f>
        <v>#N/A</v>
      </c>
      <c r="G63" s="233" t="str">
        <f t="array" ref="G63">IF(RIGHT($A63,1)*1=0,"",
IF(AND(RIGHT($A63,1)*1=1,OR(G$1=2026,G$1=2027)),$E63/2,
IF(AND(RIGHT($A63,1)*1=2,OR(G$1=2028,G$1=2029,G$1=2030)),$E63*1/20,IF(AND(RIGHT($A63,1)*1=2,OR(G$1=2031,G$1=2032,G$1=2033,G$1=2034,G$1=2035,G$1=2036,G$1=2037)),$E63*1/10,IF(AND(RIGHT($A63,1)*1=2,OR(G$1=2038,G$1=2039,G$1=2040)),$E63*1/20,
IF(AND(RIGHT($A63,1)*1=3,G$1&gt;=INDEX('4. Mengen- und Kostenannahmen'!$L:$L,MATCH($B63,#REF!,0)),G$1&lt;=INDEX('4. Mengen- und Kostenannahmen'!$M:$M,MATCH($B63,#REF!,0))),$E63*(1/(1+INDEX('4. Mengen- und Kostenannahmen'!$M:$M,MATCH($B63,#REF!,0))-INDEX('4. Mengen- und Kostenannahmen'!$L:$L,MATCH($B63,#REF!,0)))),
IF(AND(RIGHT($A63,1)*1=4,G$1=INDEX('4. Mengen- und Kostenannahmen'!$H:$H,MATCH($B63,#REF!,0))),$E63,"")))))))</f>
        <v>#N/A</v>
      </c>
      <c r="H63" s="233" t="str">
        <f t="array" ref="H63">IF(RIGHT($A63,1)*1=0,"",
IF(AND(RIGHT($A63,1)*1=1,OR(H$1=2026,H$1=2027)),$E63/2,
IF(AND(RIGHT($A63,1)*1=2,OR(H$1=2028,H$1=2029,H$1=2030)),$E63*1/20,IF(AND(RIGHT($A63,1)*1=2,OR(H$1=2031,H$1=2032,H$1=2033,H$1=2034,H$1=2035,H$1=2036,H$1=2037)),$E63*1/10,IF(AND(RIGHT($A63,1)*1=2,OR(H$1=2038,H$1=2039,H$1=2040)),$E63*1/20,
IF(AND(RIGHT($A63,1)*1=3,H$1&gt;=INDEX('4. Mengen- und Kostenannahmen'!$L:$L,MATCH($B63,#REF!,0)),H$1&lt;=INDEX('4. Mengen- und Kostenannahmen'!$M:$M,MATCH($B63,#REF!,0))),$E63*(1/(1+INDEX('4. Mengen- und Kostenannahmen'!$M:$M,MATCH($B63,#REF!,0))-INDEX('4. Mengen- und Kostenannahmen'!$L:$L,MATCH($B63,#REF!,0)))),
IF(AND(RIGHT($A63,1)*1=4,H$1=INDEX('4. Mengen- und Kostenannahmen'!$H:$H,MATCH($B63,#REF!,0))),$E63,"")))))))</f>
        <v>#N/A</v>
      </c>
      <c r="I63" s="233" t="str">
        <f t="array" ref="I63">IF(RIGHT($A63,1)*1=0,"",
IF(AND(RIGHT($A63,1)*1=1,OR(I$1=2026,I$1=2027)),$E63/2,
IF(AND(RIGHT($A63,1)*1=2,OR(I$1=2028,I$1=2029,I$1=2030)),$E63*1/20,IF(AND(RIGHT($A63,1)*1=2,OR(I$1=2031,I$1=2032,I$1=2033,I$1=2034,I$1=2035,I$1=2036,I$1=2037)),$E63*1/10,IF(AND(RIGHT($A63,1)*1=2,OR(I$1=2038,I$1=2039,I$1=2040)),$E63*1/20,
IF(AND(RIGHT($A63,1)*1=3,I$1&gt;=INDEX('4. Mengen- und Kostenannahmen'!$L:$L,MATCH($B63,#REF!,0)),I$1&lt;=INDEX('4. Mengen- und Kostenannahmen'!$M:$M,MATCH($B63,#REF!,0))),$E63*(1/(1+INDEX('4. Mengen- und Kostenannahmen'!$M:$M,MATCH($B63,#REF!,0))-INDEX('4. Mengen- und Kostenannahmen'!$L:$L,MATCH($B63,#REF!,0)))),
IF(AND(RIGHT($A63,1)*1=4,I$1=INDEX('4. Mengen- und Kostenannahmen'!$H:$H,MATCH($B63,#REF!,0))),$E63,"")))))))</f>
        <v>#N/A</v>
      </c>
      <c r="J63" s="233" t="str">
        <f t="array" ref="J63">IF(RIGHT($A63,1)*1=0,"",
IF(AND(RIGHT($A63,1)*1=1,OR(J$1=2026,J$1=2027)),$E63/2,
IF(AND(RIGHT($A63,1)*1=2,OR(J$1=2028,J$1=2029,J$1=2030)),$E63*1/20,IF(AND(RIGHT($A63,1)*1=2,OR(J$1=2031,J$1=2032,J$1=2033,J$1=2034,J$1=2035,J$1=2036,J$1=2037)),$E63*1/10,IF(AND(RIGHT($A63,1)*1=2,OR(J$1=2038,J$1=2039,J$1=2040)),$E63*1/20,
IF(AND(RIGHT($A63,1)*1=3,J$1&gt;=INDEX('4. Mengen- und Kostenannahmen'!$L:$L,MATCH($B63,#REF!,0)),J$1&lt;=INDEX('4. Mengen- und Kostenannahmen'!$M:$M,MATCH($B63,#REF!,0))),$E63*(1/(1+INDEX('4. Mengen- und Kostenannahmen'!$M:$M,MATCH($B63,#REF!,0))-INDEX('4. Mengen- und Kostenannahmen'!$L:$L,MATCH($B63,#REF!,0)))),
IF(AND(RIGHT($A63,1)*1=4,J$1=INDEX('4. Mengen- und Kostenannahmen'!$H:$H,MATCH($B63,#REF!,0))),$E63,"")))))))</f>
        <v>#N/A</v>
      </c>
      <c r="K63" s="233" t="str">
        <f t="array" ref="K63">IF(RIGHT($A63,1)*1=0,"",
IF(AND(RIGHT($A63,1)*1=1,OR(K$1=2026,K$1=2027)),$E63/2,
IF(AND(RIGHT($A63,1)*1=2,OR(K$1=2028,K$1=2029,K$1=2030)),$E63*1/20,IF(AND(RIGHT($A63,1)*1=2,OR(K$1=2031,K$1=2032,K$1=2033,K$1=2034,K$1=2035,K$1=2036,K$1=2037)),$E63*1/10,IF(AND(RIGHT($A63,1)*1=2,OR(K$1=2038,K$1=2039,K$1=2040)),$E63*1/20,
IF(AND(RIGHT($A63,1)*1=3,K$1&gt;=INDEX('4. Mengen- und Kostenannahmen'!$L:$L,MATCH($B63,#REF!,0)),K$1&lt;=INDEX('4. Mengen- und Kostenannahmen'!$M:$M,MATCH($B63,#REF!,0))),$E63*(1/(1+INDEX('4. Mengen- und Kostenannahmen'!$M:$M,MATCH($B63,#REF!,0))-INDEX('4. Mengen- und Kostenannahmen'!$L:$L,MATCH($B63,#REF!,0)))),
IF(AND(RIGHT($A63,1)*1=4,K$1=INDEX('4. Mengen- und Kostenannahmen'!$H:$H,MATCH($B63,#REF!,0))),$E63,"")))))))</f>
        <v>#N/A</v>
      </c>
      <c r="L63" s="233" t="str">
        <f t="array" ref="L63">IF(RIGHT($A63,1)*1=0,"",
IF(AND(RIGHT($A63,1)*1=1,OR(L$1=2026,L$1=2027)),$E63/2,
IF(AND(RIGHT($A63,1)*1=2,OR(L$1=2028,L$1=2029,L$1=2030)),$E63*1/20,IF(AND(RIGHT($A63,1)*1=2,OR(L$1=2031,L$1=2032,L$1=2033,L$1=2034,L$1=2035,L$1=2036,L$1=2037)),$E63*1/10,IF(AND(RIGHT($A63,1)*1=2,OR(L$1=2038,L$1=2039,L$1=2040)),$E63*1/20,
IF(AND(RIGHT($A63,1)*1=3,L$1&gt;=INDEX('4. Mengen- und Kostenannahmen'!$L:$L,MATCH($B63,#REF!,0)),L$1&lt;=INDEX('4. Mengen- und Kostenannahmen'!$M:$M,MATCH($B63,#REF!,0))),$E63*(1/(1+INDEX('4. Mengen- und Kostenannahmen'!$M:$M,MATCH($B63,#REF!,0))-INDEX('4. Mengen- und Kostenannahmen'!$L:$L,MATCH($B63,#REF!,0)))),
IF(AND(RIGHT($A63,1)*1=4,L$1=INDEX('4. Mengen- und Kostenannahmen'!$H:$H,MATCH($B63,#REF!,0))),$E63,"")))))))</f>
        <v>#N/A</v>
      </c>
      <c r="M63" s="233" t="str">
        <f t="array" ref="M63">IF(RIGHT($A63,1)*1=0,"",
IF(AND(RIGHT($A63,1)*1=1,OR(M$1=2026,M$1=2027)),$E63/2,
IF(AND(RIGHT($A63,1)*1=2,OR(M$1=2028,M$1=2029,M$1=2030)),$E63*1/20,IF(AND(RIGHT($A63,1)*1=2,OR(M$1=2031,M$1=2032,M$1=2033,M$1=2034,M$1=2035,M$1=2036,M$1=2037)),$E63*1/10,IF(AND(RIGHT($A63,1)*1=2,OR(M$1=2038,M$1=2039,M$1=2040)),$E63*1/20,
IF(AND(RIGHT($A63,1)*1=3,M$1&gt;=INDEX('4. Mengen- und Kostenannahmen'!$L:$L,MATCH($B63,#REF!,0)),M$1&lt;=INDEX('4. Mengen- und Kostenannahmen'!$M:$M,MATCH($B63,#REF!,0))),$E63*(1/(1+INDEX('4. Mengen- und Kostenannahmen'!$M:$M,MATCH($B63,#REF!,0))-INDEX('4. Mengen- und Kostenannahmen'!$L:$L,MATCH($B63,#REF!,0)))),
IF(AND(RIGHT($A63,1)*1=4,M$1=INDEX('4. Mengen- und Kostenannahmen'!$H:$H,MATCH($B63,#REF!,0))),$E63,"")))))))</f>
        <v>#N/A</v>
      </c>
      <c r="N63" s="233" t="str">
        <f t="array" ref="N63">IF(RIGHT($A63,1)*1=0,"",
IF(AND(RIGHT($A63,1)*1=1,OR(N$1=2026,N$1=2027)),$E63/2,
IF(AND(RIGHT($A63,1)*1=2,OR(N$1=2028,N$1=2029,N$1=2030)),$E63*1/20,IF(AND(RIGHT($A63,1)*1=2,OR(N$1=2031,N$1=2032,N$1=2033,N$1=2034,N$1=2035,N$1=2036,N$1=2037)),$E63*1/10,IF(AND(RIGHT($A63,1)*1=2,OR(N$1=2038,N$1=2039,N$1=2040)),$E63*1/20,
IF(AND(RIGHT($A63,1)*1=3,N$1&gt;=INDEX('4. Mengen- und Kostenannahmen'!$L:$L,MATCH($B63,#REF!,0)),N$1&lt;=INDEX('4. Mengen- und Kostenannahmen'!$M:$M,MATCH($B63,#REF!,0))),$E63*(1/(1+INDEX('4. Mengen- und Kostenannahmen'!$M:$M,MATCH($B63,#REF!,0))-INDEX('4. Mengen- und Kostenannahmen'!$L:$L,MATCH($B63,#REF!,0)))),
IF(AND(RIGHT($A63,1)*1=4,N$1=INDEX('4. Mengen- und Kostenannahmen'!$H:$H,MATCH($B63,#REF!,0))),$E63,"")))))))</f>
        <v>#N/A</v>
      </c>
      <c r="O63" s="233" t="str">
        <f t="array" ref="O63">IF(RIGHT($A63,1)*1=0,"",
IF(AND(RIGHT($A63,1)*1=1,OR(O$1=2026,O$1=2027)),$E63/2,
IF(AND(RIGHT($A63,1)*1=2,OR(O$1=2028,O$1=2029,O$1=2030)),$E63*1/20,IF(AND(RIGHT($A63,1)*1=2,OR(O$1=2031,O$1=2032,O$1=2033,O$1=2034,O$1=2035,O$1=2036,O$1=2037)),$E63*1/10,IF(AND(RIGHT($A63,1)*1=2,OR(O$1=2038,O$1=2039,O$1=2040)),$E63*1/20,
IF(AND(RIGHT($A63,1)*1=3,O$1&gt;=INDEX('4. Mengen- und Kostenannahmen'!$L:$L,MATCH($B63,#REF!,0)),O$1&lt;=INDEX('4. Mengen- und Kostenannahmen'!$M:$M,MATCH($B63,#REF!,0))),$E63*(1/(1+INDEX('4. Mengen- und Kostenannahmen'!$M:$M,MATCH($B63,#REF!,0))-INDEX('4. Mengen- und Kostenannahmen'!$L:$L,MATCH($B63,#REF!,0)))),
IF(AND(RIGHT($A63,1)*1=4,O$1=INDEX('4. Mengen- und Kostenannahmen'!$H:$H,MATCH($B63,#REF!,0))),$E63,"")))))))</f>
        <v>#N/A</v>
      </c>
      <c r="P63" s="233" t="str">
        <f t="array" ref="P63">IF(RIGHT($A63,1)*1=0,"",
IF(AND(RIGHT($A63,1)*1=1,OR(P$1=2026,P$1=2027)),$E63/2,
IF(AND(RIGHT($A63,1)*1=2,OR(P$1=2028,P$1=2029,P$1=2030)),$E63*1/20,IF(AND(RIGHT($A63,1)*1=2,OR(P$1=2031,P$1=2032,P$1=2033,P$1=2034,P$1=2035,P$1=2036,P$1=2037)),$E63*1/10,IF(AND(RIGHT($A63,1)*1=2,OR(P$1=2038,P$1=2039,P$1=2040)),$E63*1/20,
IF(AND(RIGHT($A63,1)*1=3,P$1&gt;=INDEX('4. Mengen- und Kostenannahmen'!$L:$L,MATCH($B63,#REF!,0)),P$1&lt;=INDEX('4. Mengen- und Kostenannahmen'!$M:$M,MATCH($B63,#REF!,0))),$E63*(1/(1+INDEX('4. Mengen- und Kostenannahmen'!$M:$M,MATCH($B63,#REF!,0))-INDEX('4. Mengen- und Kostenannahmen'!$L:$L,MATCH($B63,#REF!,0)))),
IF(AND(RIGHT($A63,1)*1=4,P$1=INDEX('4. Mengen- und Kostenannahmen'!$H:$H,MATCH($B63,#REF!,0))),$E63,"")))))))</f>
        <v>#N/A</v>
      </c>
      <c r="Q63" s="233" t="str">
        <f t="array" ref="Q63">IF(RIGHT($A63,1)*1=0,"",
IF(AND(RIGHT($A63,1)*1=1,OR(Q$1=2026,Q$1=2027)),$E63/2,
IF(AND(RIGHT($A63,1)*1=2,OR(Q$1=2028,Q$1=2029,Q$1=2030)),$E63*1/20,IF(AND(RIGHT($A63,1)*1=2,OR(Q$1=2031,Q$1=2032,Q$1=2033,Q$1=2034,Q$1=2035,Q$1=2036,Q$1=2037)),$E63*1/10,IF(AND(RIGHT($A63,1)*1=2,OR(Q$1=2038,Q$1=2039,Q$1=2040)),$E63*1/20,
IF(AND(RIGHT($A63,1)*1=3,Q$1&gt;=INDEX('4. Mengen- und Kostenannahmen'!$L:$L,MATCH($B63,#REF!,0)),Q$1&lt;=INDEX('4. Mengen- und Kostenannahmen'!$M:$M,MATCH($B63,#REF!,0))),$E63*(1/(1+INDEX('4. Mengen- und Kostenannahmen'!$M:$M,MATCH($B63,#REF!,0))-INDEX('4. Mengen- und Kostenannahmen'!$L:$L,MATCH($B63,#REF!,0)))),
IF(AND(RIGHT($A63,1)*1=4,Q$1=INDEX('4. Mengen- und Kostenannahmen'!$H:$H,MATCH($B63,#REF!,0))),$E63,"")))))))</f>
        <v>#N/A</v>
      </c>
      <c r="R63" s="233" t="str">
        <f t="array" ref="R63">IF(RIGHT($A63,1)*1=0,"",
IF(AND(RIGHT($A63,1)*1=1,OR(R$1=2026,R$1=2027)),$E63/2,
IF(AND(RIGHT($A63,1)*1=2,OR(R$1=2028,R$1=2029,R$1=2030)),$E63*1/20,IF(AND(RIGHT($A63,1)*1=2,OR(R$1=2031,R$1=2032,R$1=2033,R$1=2034,R$1=2035,R$1=2036,R$1=2037)),$E63*1/10,IF(AND(RIGHT($A63,1)*1=2,OR(R$1=2038,R$1=2039,R$1=2040)),$E63*1/20,
IF(AND(RIGHT($A63,1)*1=3,R$1&gt;=INDEX('4. Mengen- und Kostenannahmen'!$L:$L,MATCH($B63,#REF!,0)),R$1&lt;=INDEX('4. Mengen- und Kostenannahmen'!$M:$M,MATCH($B63,#REF!,0))),$E63*(1/(1+INDEX('4. Mengen- und Kostenannahmen'!$M:$M,MATCH($B63,#REF!,0))-INDEX('4. Mengen- und Kostenannahmen'!$L:$L,MATCH($B63,#REF!,0)))),
IF(AND(RIGHT($A63,1)*1=4,R$1=INDEX('4. Mengen- und Kostenannahmen'!$H:$H,MATCH($B63,#REF!,0))),$E63,"")))))))</f>
        <v>#N/A</v>
      </c>
      <c r="S63" s="233" t="str">
        <f t="array" ref="S63">IF(RIGHT($A63,1)*1=0,"",
IF(AND(RIGHT($A63,1)*1=1,OR(S$1=2026,S$1=2027)),$E63/2,
IF(AND(RIGHT($A63,1)*1=2,OR(S$1=2028,S$1=2029,S$1=2030)),$E63*1/20,IF(AND(RIGHT($A63,1)*1=2,OR(S$1=2031,S$1=2032,S$1=2033,S$1=2034,S$1=2035,S$1=2036,S$1=2037)),$E63*1/10,IF(AND(RIGHT($A63,1)*1=2,OR(S$1=2038,S$1=2039,S$1=2040)),$E63*1/20,
IF(AND(RIGHT($A63,1)*1=3,S$1&gt;=INDEX('4. Mengen- und Kostenannahmen'!$L:$L,MATCH($B63,#REF!,0)),S$1&lt;=INDEX('4. Mengen- und Kostenannahmen'!$M:$M,MATCH($B63,#REF!,0))),$E63*(1/(1+INDEX('4. Mengen- und Kostenannahmen'!$M:$M,MATCH($B63,#REF!,0))-INDEX('4. Mengen- und Kostenannahmen'!$L:$L,MATCH($B63,#REF!,0)))),
IF(AND(RIGHT($A63,1)*1=4,S$1=INDEX('4. Mengen- und Kostenannahmen'!$H:$H,MATCH($B63,#REF!,0))),$E63,"")))))))</f>
        <v>#N/A</v>
      </c>
      <c r="T63" s="233" t="str">
        <f t="array" ref="T63">IF(RIGHT($A63,1)*1=0,"",
IF(AND(RIGHT($A63,1)*1=1,OR(T$1=2026,T$1=2027)),$E63/2,
IF(AND(RIGHT($A63,1)*1=2,OR(T$1=2028,T$1=2029,T$1=2030)),$E63*1/20,IF(AND(RIGHT($A63,1)*1=2,OR(T$1=2031,T$1=2032,T$1=2033,T$1=2034,T$1=2035,T$1=2036,T$1=2037)),$E63*1/10,IF(AND(RIGHT($A63,1)*1=2,OR(T$1=2038,T$1=2039,T$1=2040)),$E63*1/20,
IF(AND(RIGHT($A63,1)*1=3,T$1&gt;=INDEX('4. Mengen- und Kostenannahmen'!$L:$L,MATCH($B63,#REF!,0)),T$1&lt;=INDEX('4. Mengen- und Kostenannahmen'!$M:$M,MATCH($B63,#REF!,0))),$E63*(1/(1+INDEX('4. Mengen- und Kostenannahmen'!$M:$M,MATCH($B63,#REF!,0))-INDEX('4. Mengen- und Kostenannahmen'!$L:$L,MATCH($B63,#REF!,0)))),
IF(AND(RIGHT($A63,1)*1=4,T$1=INDEX('4. Mengen- und Kostenannahmen'!$H:$H,MATCH($B63,#REF!,0))),$E63,"")))))))</f>
        <v>#N/A</v>
      </c>
    </row>
    <row r="64" ht="12.75" customHeight="1">
      <c r="A64" s="230" t="str">
        <f t="array" ref="A64">INDEX('4. Mengen- und Kostenannahmen'!$A:$A,MATCH(B64,'4. Mengen- und Kostenannahmen'!B:B,0))</f>
        <v>#N/A</v>
      </c>
      <c r="B64" s="231" t="str">
        <f>'4. Mengen- und Kostenannahmen'!B65</f>
        <v/>
      </c>
      <c r="C64" s="231" t="str">
        <f t="array" ref="C64">IF(RIGHT($A64,1)*1&lt;&gt;0,INDEX('4. Mengen- und Kostenannahmen'!D:D,MATCH($B64,'4. Mengen- und Kostenannahmen'!$B:$B,0)),"")</f>
        <v>#N/A</v>
      </c>
      <c r="D64" s="231" t="str">
        <f t="array" ref="D64">IF(RIGHT($A64,1)*1&lt;&gt;0,INDEX('4. Mengen- und Kostenannahmen'!E:E,MATCH($B64,'4. Mengen- und Kostenannahmen'!$B:$B,0)),"")</f>
        <v>#N/A</v>
      </c>
      <c r="E64" s="232" t="str">
        <f t="array" ref="E64">IF(C64&lt;&gt;"",INDEX('4. Mengen- und Kostenannahmen'!X:X,MATCH($B64,'4. Mengen- und Kostenannahmen'!B:B,0))*INDEX('4. Mengen- und Kostenannahmen'!AC:AC,MATCH($B64,'4. Mengen- und Kostenannahmen'!B:B,0)),"")</f>
        <v>#N/A</v>
      </c>
      <c r="F64" s="233" t="str">
        <f t="array" ref="F64">IF(RIGHT($A64,1)*1=0,"",
IF(AND(RIGHT($A64,1)*1=1,OR(F$1=2026,F$1=2027)),$E64/2,
IF(AND(RIGHT($A64,1)*1=2,OR(F$1=2028,F$1=2029,F$1=2030)),$E64*1/20,IF(AND(RIGHT($A64,1)*1=2,OR(F$1=2031,F$1=2032,F$1=2033,F$1=2034,F$1=2035,F$1=2036,F$1=2037)),$E64*1/10,IF(AND(RIGHT($A64,1)*1=2,OR(F$1=2038,F$1=2039,F$1=2040)),$E64*1/20,
IF(AND(RIGHT($A64,1)*1=3,F$1&gt;=INDEX('4. Mengen- und Kostenannahmen'!$L:$L,MATCH($B64,#REF!,0)),F$1&lt;=INDEX('4. Mengen- und Kostenannahmen'!$M:$M,MATCH($B64,#REF!,0))),$E64*(1/(1+INDEX('4. Mengen- und Kostenannahmen'!$M:$M,MATCH($B64,#REF!,0))-INDEX('4. Mengen- und Kostenannahmen'!$L:$L,MATCH($B64,#REF!,0)))),
IF(AND(RIGHT($A64,1)*1=4,F$1=INDEX('4. Mengen- und Kostenannahmen'!$H:$H,MATCH($B64,#REF!,0))),$E64,"")))))))</f>
        <v>#N/A</v>
      </c>
      <c r="G64" s="233" t="str">
        <f t="array" ref="G64">IF(RIGHT($A64,1)*1=0,"",
IF(AND(RIGHT($A64,1)*1=1,OR(G$1=2026,G$1=2027)),$E64/2,
IF(AND(RIGHT($A64,1)*1=2,OR(G$1=2028,G$1=2029,G$1=2030)),$E64*1/20,IF(AND(RIGHT($A64,1)*1=2,OR(G$1=2031,G$1=2032,G$1=2033,G$1=2034,G$1=2035,G$1=2036,G$1=2037)),$E64*1/10,IF(AND(RIGHT($A64,1)*1=2,OR(G$1=2038,G$1=2039,G$1=2040)),$E64*1/20,
IF(AND(RIGHT($A64,1)*1=3,G$1&gt;=INDEX('4. Mengen- und Kostenannahmen'!$L:$L,MATCH($B64,#REF!,0)),G$1&lt;=INDEX('4. Mengen- und Kostenannahmen'!$M:$M,MATCH($B64,#REF!,0))),$E64*(1/(1+INDEX('4. Mengen- und Kostenannahmen'!$M:$M,MATCH($B64,#REF!,0))-INDEX('4. Mengen- und Kostenannahmen'!$L:$L,MATCH($B64,#REF!,0)))),
IF(AND(RIGHT($A64,1)*1=4,G$1=INDEX('4. Mengen- und Kostenannahmen'!$H:$H,MATCH($B64,#REF!,0))),$E64,"")))))))</f>
        <v>#N/A</v>
      </c>
      <c r="H64" s="233" t="str">
        <f t="array" ref="H64">IF(RIGHT($A64,1)*1=0,"",
IF(AND(RIGHT($A64,1)*1=1,OR(H$1=2026,H$1=2027)),$E64/2,
IF(AND(RIGHT($A64,1)*1=2,OR(H$1=2028,H$1=2029,H$1=2030)),$E64*1/20,IF(AND(RIGHT($A64,1)*1=2,OR(H$1=2031,H$1=2032,H$1=2033,H$1=2034,H$1=2035,H$1=2036,H$1=2037)),$E64*1/10,IF(AND(RIGHT($A64,1)*1=2,OR(H$1=2038,H$1=2039,H$1=2040)),$E64*1/20,
IF(AND(RIGHT($A64,1)*1=3,H$1&gt;=INDEX('4. Mengen- und Kostenannahmen'!$L:$L,MATCH($B64,#REF!,0)),H$1&lt;=INDEX('4. Mengen- und Kostenannahmen'!$M:$M,MATCH($B64,#REF!,0))),$E64*(1/(1+INDEX('4. Mengen- und Kostenannahmen'!$M:$M,MATCH($B64,#REF!,0))-INDEX('4. Mengen- und Kostenannahmen'!$L:$L,MATCH($B64,#REF!,0)))),
IF(AND(RIGHT($A64,1)*1=4,H$1=INDEX('4. Mengen- und Kostenannahmen'!$H:$H,MATCH($B64,#REF!,0))),$E64,"")))))))</f>
        <v>#N/A</v>
      </c>
      <c r="I64" s="233" t="str">
        <f t="array" ref="I64">IF(RIGHT($A64,1)*1=0,"",
IF(AND(RIGHT($A64,1)*1=1,OR(I$1=2026,I$1=2027)),$E64/2,
IF(AND(RIGHT($A64,1)*1=2,OR(I$1=2028,I$1=2029,I$1=2030)),$E64*1/20,IF(AND(RIGHT($A64,1)*1=2,OR(I$1=2031,I$1=2032,I$1=2033,I$1=2034,I$1=2035,I$1=2036,I$1=2037)),$E64*1/10,IF(AND(RIGHT($A64,1)*1=2,OR(I$1=2038,I$1=2039,I$1=2040)),$E64*1/20,
IF(AND(RIGHT($A64,1)*1=3,I$1&gt;=INDEX('4. Mengen- und Kostenannahmen'!$L:$L,MATCH($B64,#REF!,0)),I$1&lt;=INDEX('4. Mengen- und Kostenannahmen'!$M:$M,MATCH($B64,#REF!,0))),$E64*(1/(1+INDEX('4. Mengen- und Kostenannahmen'!$M:$M,MATCH($B64,#REF!,0))-INDEX('4. Mengen- und Kostenannahmen'!$L:$L,MATCH($B64,#REF!,0)))),
IF(AND(RIGHT($A64,1)*1=4,I$1=INDEX('4. Mengen- und Kostenannahmen'!$H:$H,MATCH($B64,#REF!,0))),$E64,"")))))))</f>
        <v>#N/A</v>
      </c>
      <c r="J64" s="233" t="str">
        <f t="array" ref="J64">IF(RIGHT($A64,1)*1=0,"",
IF(AND(RIGHT($A64,1)*1=1,OR(J$1=2026,J$1=2027)),$E64/2,
IF(AND(RIGHT($A64,1)*1=2,OR(J$1=2028,J$1=2029,J$1=2030)),$E64*1/20,IF(AND(RIGHT($A64,1)*1=2,OR(J$1=2031,J$1=2032,J$1=2033,J$1=2034,J$1=2035,J$1=2036,J$1=2037)),$E64*1/10,IF(AND(RIGHT($A64,1)*1=2,OR(J$1=2038,J$1=2039,J$1=2040)),$E64*1/20,
IF(AND(RIGHT($A64,1)*1=3,J$1&gt;=INDEX('4. Mengen- und Kostenannahmen'!$L:$L,MATCH($B64,#REF!,0)),J$1&lt;=INDEX('4. Mengen- und Kostenannahmen'!$M:$M,MATCH($B64,#REF!,0))),$E64*(1/(1+INDEX('4. Mengen- und Kostenannahmen'!$M:$M,MATCH($B64,#REF!,0))-INDEX('4. Mengen- und Kostenannahmen'!$L:$L,MATCH($B64,#REF!,0)))),
IF(AND(RIGHT($A64,1)*1=4,J$1=INDEX('4. Mengen- und Kostenannahmen'!$H:$H,MATCH($B64,#REF!,0))),$E64,"")))))))</f>
        <v>#N/A</v>
      </c>
      <c r="K64" s="233" t="str">
        <f t="array" ref="K64">IF(RIGHT($A64,1)*1=0,"",
IF(AND(RIGHT($A64,1)*1=1,OR(K$1=2026,K$1=2027)),$E64/2,
IF(AND(RIGHT($A64,1)*1=2,OR(K$1=2028,K$1=2029,K$1=2030)),$E64*1/20,IF(AND(RIGHT($A64,1)*1=2,OR(K$1=2031,K$1=2032,K$1=2033,K$1=2034,K$1=2035,K$1=2036,K$1=2037)),$E64*1/10,IF(AND(RIGHT($A64,1)*1=2,OR(K$1=2038,K$1=2039,K$1=2040)),$E64*1/20,
IF(AND(RIGHT($A64,1)*1=3,K$1&gt;=INDEX('4. Mengen- und Kostenannahmen'!$L:$L,MATCH($B64,#REF!,0)),K$1&lt;=INDEX('4. Mengen- und Kostenannahmen'!$M:$M,MATCH($B64,#REF!,0))),$E64*(1/(1+INDEX('4. Mengen- und Kostenannahmen'!$M:$M,MATCH($B64,#REF!,0))-INDEX('4. Mengen- und Kostenannahmen'!$L:$L,MATCH($B64,#REF!,0)))),
IF(AND(RIGHT($A64,1)*1=4,K$1=INDEX('4. Mengen- und Kostenannahmen'!$H:$H,MATCH($B64,#REF!,0))),$E64,"")))))))</f>
        <v>#N/A</v>
      </c>
      <c r="L64" s="233" t="str">
        <f t="array" ref="L64">IF(RIGHT($A64,1)*1=0,"",
IF(AND(RIGHT($A64,1)*1=1,OR(L$1=2026,L$1=2027)),$E64/2,
IF(AND(RIGHT($A64,1)*1=2,OR(L$1=2028,L$1=2029,L$1=2030)),$E64*1/20,IF(AND(RIGHT($A64,1)*1=2,OR(L$1=2031,L$1=2032,L$1=2033,L$1=2034,L$1=2035,L$1=2036,L$1=2037)),$E64*1/10,IF(AND(RIGHT($A64,1)*1=2,OR(L$1=2038,L$1=2039,L$1=2040)),$E64*1/20,
IF(AND(RIGHT($A64,1)*1=3,L$1&gt;=INDEX('4. Mengen- und Kostenannahmen'!$L:$L,MATCH($B64,#REF!,0)),L$1&lt;=INDEX('4. Mengen- und Kostenannahmen'!$M:$M,MATCH($B64,#REF!,0))),$E64*(1/(1+INDEX('4. Mengen- und Kostenannahmen'!$M:$M,MATCH($B64,#REF!,0))-INDEX('4. Mengen- und Kostenannahmen'!$L:$L,MATCH($B64,#REF!,0)))),
IF(AND(RIGHT($A64,1)*1=4,L$1=INDEX('4. Mengen- und Kostenannahmen'!$H:$H,MATCH($B64,#REF!,0))),$E64,"")))))))</f>
        <v>#N/A</v>
      </c>
      <c r="M64" s="233" t="str">
        <f t="array" ref="M64">IF(RIGHT($A64,1)*1=0,"",
IF(AND(RIGHT($A64,1)*1=1,OR(M$1=2026,M$1=2027)),$E64/2,
IF(AND(RIGHT($A64,1)*1=2,OR(M$1=2028,M$1=2029,M$1=2030)),$E64*1/20,IF(AND(RIGHT($A64,1)*1=2,OR(M$1=2031,M$1=2032,M$1=2033,M$1=2034,M$1=2035,M$1=2036,M$1=2037)),$E64*1/10,IF(AND(RIGHT($A64,1)*1=2,OR(M$1=2038,M$1=2039,M$1=2040)),$E64*1/20,
IF(AND(RIGHT($A64,1)*1=3,M$1&gt;=INDEX('4. Mengen- und Kostenannahmen'!$L:$L,MATCH($B64,#REF!,0)),M$1&lt;=INDEX('4. Mengen- und Kostenannahmen'!$M:$M,MATCH($B64,#REF!,0))),$E64*(1/(1+INDEX('4. Mengen- und Kostenannahmen'!$M:$M,MATCH($B64,#REF!,0))-INDEX('4. Mengen- und Kostenannahmen'!$L:$L,MATCH($B64,#REF!,0)))),
IF(AND(RIGHT($A64,1)*1=4,M$1=INDEX('4. Mengen- und Kostenannahmen'!$H:$H,MATCH($B64,#REF!,0))),$E64,"")))))))</f>
        <v>#N/A</v>
      </c>
      <c r="N64" s="233" t="str">
        <f t="array" ref="N64">IF(RIGHT($A64,1)*1=0,"",
IF(AND(RIGHT($A64,1)*1=1,OR(N$1=2026,N$1=2027)),$E64/2,
IF(AND(RIGHT($A64,1)*1=2,OR(N$1=2028,N$1=2029,N$1=2030)),$E64*1/20,IF(AND(RIGHT($A64,1)*1=2,OR(N$1=2031,N$1=2032,N$1=2033,N$1=2034,N$1=2035,N$1=2036,N$1=2037)),$E64*1/10,IF(AND(RIGHT($A64,1)*1=2,OR(N$1=2038,N$1=2039,N$1=2040)),$E64*1/20,
IF(AND(RIGHT($A64,1)*1=3,N$1&gt;=INDEX('4. Mengen- und Kostenannahmen'!$L:$L,MATCH($B64,#REF!,0)),N$1&lt;=INDEX('4. Mengen- und Kostenannahmen'!$M:$M,MATCH($B64,#REF!,0))),$E64*(1/(1+INDEX('4. Mengen- und Kostenannahmen'!$M:$M,MATCH($B64,#REF!,0))-INDEX('4. Mengen- und Kostenannahmen'!$L:$L,MATCH($B64,#REF!,0)))),
IF(AND(RIGHT($A64,1)*1=4,N$1=INDEX('4. Mengen- und Kostenannahmen'!$H:$H,MATCH($B64,#REF!,0))),$E64,"")))))))</f>
        <v>#N/A</v>
      </c>
      <c r="O64" s="233" t="str">
        <f t="array" ref="O64">IF(RIGHT($A64,1)*1=0,"",
IF(AND(RIGHT($A64,1)*1=1,OR(O$1=2026,O$1=2027)),$E64/2,
IF(AND(RIGHT($A64,1)*1=2,OR(O$1=2028,O$1=2029,O$1=2030)),$E64*1/20,IF(AND(RIGHT($A64,1)*1=2,OR(O$1=2031,O$1=2032,O$1=2033,O$1=2034,O$1=2035,O$1=2036,O$1=2037)),$E64*1/10,IF(AND(RIGHT($A64,1)*1=2,OR(O$1=2038,O$1=2039,O$1=2040)),$E64*1/20,
IF(AND(RIGHT($A64,1)*1=3,O$1&gt;=INDEX('4. Mengen- und Kostenannahmen'!$L:$L,MATCH($B64,#REF!,0)),O$1&lt;=INDEX('4. Mengen- und Kostenannahmen'!$M:$M,MATCH($B64,#REF!,0))),$E64*(1/(1+INDEX('4. Mengen- und Kostenannahmen'!$M:$M,MATCH($B64,#REF!,0))-INDEX('4. Mengen- und Kostenannahmen'!$L:$L,MATCH($B64,#REF!,0)))),
IF(AND(RIGHT($A64,1)*1=4,O$1=INDEX('4. Mengen- und Kostenannahmen'!$H:$H,MATCH($B64,#REF!,0))),$E64,"")))))))</f>
        <v>#N/A</v>
      </c>
      <c r="P64" s="233" t="str">
        <f t="array" ref="P64">IF(RIGHT($A64,1)*1=0,"",
IF(AND(RIGHT($A64,1)*1=1,OR(P$1=2026,P$1=2027)),$E64/2,
IF(AND(RIGHT($A64,1)*1=2,OR(P$1=2028,P$1=2029,P$1=2030)),$E64*1/20,IF(AND(RIGHT($A64,1)*1=2,OR(P$1=2031,P$1=2032,P$1=2033,P$1=2034,P$1=2035,P$1=2036,P$1=2037)),$E64*1/10,IF(AND(RIGHT($A64,1)*1=2,OR(P$1=2038,P$1=2039,P$1=2040)),$E64*1/20,
IF(AND(RIGHT($A64,1)*1=3,P$1&gt;=INDEX('4. Mengen- und Kostenannahmen'!$L:$L,MATCH($B64,#REF!,0)),P$1&lt;=INDEX('4. Mengen- und Kostenannahmen'!$M:$M,MATCH($B64,#REF!,0))),$E64*(1/(1+INDEX('4. Mengen- und Kostenannahmen'!$M:$M,MATCH($B64,#REF!,0))-INDEX('4. Mengen- und Kostenannahmen'!$L:$L,MATCH($B64,#REF!,0)))),
IF(AND(RIGHT($A64,1)*1=4,P$1=INDEX('4. Mengen- und Kostenannahmen'!$H:$H,MATCH($B64,#REF!,0))),$E64,"")))))))</f>
        <v>#N/A</v>
      </c>
      <c r="Q64" s="233" t="str">
        <f t="array" ref="Q64">IF(RIGHT($A64,1)*1=0,"",
IF(AND(RIGHT($A64,1)*1=1,OR(Q$1=2026,Q$1=2027)),$E64/2,
IF(AND(RIGHT($A64,1)*1=2,OR(Q$1=2028,Q$1=2029,Q$1=2030)),$E64*1/20,IF(AND(RIGHT($A64,1)*1=2,OR(Q$1=2031,Q$1=2032,Q$1=2033,Q$1=2034,Q$1=2035,Q$1=2036,Q$1=2037)),$E64*1/10,IF(AND(RIGHT($A64,1)*1=2,OR(Q$1=2038,Q$1=2039,Q$1=2040)),$E64*1/20,
IF(AND(RIGHT($A64,1)*1=3,Q$1&gt;=INDEX('4. Mengen- und Kostenannahmen'!$L:$L,MATCH($B64,#REF!,0)),Q$1&lt;=INDEX('4. Mengen- und Kostenannahmen'!$M:$M,MATCH($B64,#REF!,0))),$E64*(1/(1+INDEX('4. Mengen- und Kostenannahmen'!$M:$M,MATCH($B64,#REF!,0))-INDEX('4. Mengen- und Kostenannahmen'!$L:$L,MATCH($B64,#REF!,0)))),
IF(AND(RIGHT($A64,1)*1=4,Q$1=INDEX('4. Mengen- und Kostenannahmen'!$H:$H,MATCH($B64,#REF!,0))),$E64,"")))))))</f>
        <v>#N/A</v>
      </c>
      <c r="R64" s="233" t="str">
        <f t="array" ref="R64">IF(RIGHT($A64,1)*1=0,"",
IF(AND(RIGHT($A64,1)*1=1,OR(R$1=2026,R$1=2027)),$E64/2,
IF(AND(RIGHT($A64,1)*1=2,OR(R$1=2028,R$1=2029,R$1=2030)),$E64*1/20,IF(AND(RIGHT($A64,1)*1=2,OR(R$1=2031,R$1=2032,R$1=2033,R$1=2034,R$1=2035,R$1=2036,R$1=2037)),$E64*1/10,IF(AND(RIGHT($A64,1)*1=2,OR(R$1=2038,R$1=2039,R$1=2040)),$E64*1/20,
IF(AND(RIGHT($A64,1)*1=3,R$1&gt;=INDEX('4. Mengen- und Kostenannahmen'!$L:$L,MATCH($B64,#REF!,0)),R$1&lt;=INDEX('4. Mengen- und Kostenannahmen'!$M:$M,MATCH($B64,#REF!,0))),$E64*(1/(1+INDEX('4. Mengen- und Kostenannahmen'!$M:$M,MATCH($B64,#REF!,0))-INDEX('4. Mengen- und Kostenannahmen'!$L:$L,MATCH($B64,#REF!,0)))),
IF(AND(RIGHT($A64,1)*1=4,R$1=INDEX('4. Mengen- und Kostenannahmen'!$H:$H,MATCH($B64,#REF!,0))),$E64,"")))))))</f>
        <v>#N/A</v>
      </c>
      <c r="S64" s="233" t="str">
        <f t="array" ref="S64">IF(RIGHT($A64,1)*1=0,"",
IF(AND(RIGHT($A64,1)*1=1,OR(S$1=2026,S$1=2027)),$E64/2,
IF(AND(RIGHT($A64,1)*1=2,OR(S$1=2028,S$1=2029,S$1=2030)),$E64*1/20,IF(AND(RIGHT($A64,1)*1=2,OR(S$1=2031,S$1=2032,S$1=2033,S$1=2034,S$1=2035,S$1=2036,S$1=2037)),$E64*1/10,IF(AND(RIGHT($A64,1)*1=2,OR(S$1=2038,S$1=2039,S$1=2040)),$E64*1/20,
IF(AND(RIGHT($A64,1)*1=3,S$1&gt;=INDEX('4. Mengen- und Kostenannahmen'!$L:$L,MATCH($B64,#REF!,0)),S$1&lt;=INDEX('4. Mengen- und Kostenannahmen'!$M:$M,MATCH($B64,#REF!,0))),$E64*(1/(1+INDEX('4. Mengen- und Kostenannahmen'!$M:$M,MATCH($B64,#REF!,0))-INDEX('4. Mengen- und Kostenannahmen'!$L:$L,MATCH($B64,#REF!,0)))),
IF(AND(RIGHT($A64,1)*1=4,S$1=INDEX('4. Mengen- und Kostenannahmen'!$H:$H,MATCH($B64,#REF!,0))),$E64,"")))))))</f>
        <v>#N/A</v>
      </c>
      <c r="T64" s="233" t="str">
        <f t="array" ref="T64">IF(RIGHT($A64,1)*1=0,"",
IF(AND(RIGHT($A64,1)*1=1,OR(T$1=2026,T$1=2027)),$E64/2,
IF(AND(RIGHT($A64,1)*1=2,OR(T$1=2028,T$1=2029,T$1=2030)),$E64*1/20,IF(AND(RIGHT($A64,1)*1=2,OR(T$1=2031,T$1=2032,T$1=2033,T$1=2034,T$1=2035,T$1=2036,T$1=2037)),$E64*1/10,IF(AND(RIGHT($A64,1)*1=2,OR(T$1=2038,T$1=2039,T$1=2040)),$E64*1/20,
IF(AND(RIGHT($A64,1)*1=3,T$1&gt;=INDEX('4. Mengen- und Kostenannahmen'!$L:$L,MATCH($B64,#REF!,0)),T$1&lt;=INDEX('4. Mengen- und Kostenannahmen'!$M:$M,MATCH($B64,#REF!,0))),$E64*(1/(1+INDEX('4. Mengen- und Kostenannahmen'!$M:$M,MATCH($B64,#REF!,0))-INDEX('4. Mengen- und Kostenannahmen'!$L:$L,MATCH($B64,#REF!,0)))),
IF(AND(RIGHT($A64,1)*1=4,T$1=INDEX('4. Mengen- und Kostenannahmen'!$H:$H,MATCH($B64,#REF!,0))),$E64,"")))))))</f>
        <v>#N/A</v>
      </c>
    </row>
    <row r="65" ht="12.75" customHeight="1">
      <c r="A65" s="230" t="str">
        <f t="array" ref="A65">INDEX('4. Mengen- und Kostenannahmen'!$A:$A,MATCH(B65,'4. Mengen- und Kostenannahmen'!B:B,0))</f>
        <v>#N/A</v>
      </c>
      <c r="B65" s="231" t="str">
        <f>'4. Mengen- und Kostenannahmen'!B66</f>
        <v/>
      </c>
      <c r="C65" s="231" t="str">
        <f t="array" ref="C65">IF(RIGHT($A65,1)*1&lt;&gt;0,INDEX('4. Mengen- und Kostenannahmen'!D:D,MATCH($B65,'4. Mengen- und Kostenannahmen'!$B:$B,0)),"")</f>
        <v>#N/A</v>
      </c>
      <c r="D65" s="231" t="str">
        <f t="array" ref="D65">IF(RIGHT($A65,1)*1&lt;&gt;0,INDEX('4. Mengen- und Kostenannahmen'!E:E,MATCH($B65,'4. Mengen- und Kostenannahmen'!$B:$B,0)),"")</f>
        <v>#N/A</v>
      </c>
      <c r="E65" s="232" t="str">
        <f t="array" ref="E65">IF(C65&lt;&gt;"",INDEX('4. Mengen- und Kostenannahmen'!X:X,MATCH($B65,'4. Mengen- und Kostenannahmen'!B:B,0))*INDEX('4. Mengen- und Kostenannahmen'!AC:AC,MATCH($B65,'4. Mengen- und Kostenannahmen'!B:B,0)),"")</f>
        <v>#N/A</v>
      </c>
      <c r="F65" s="233" t="str">
        <f t="array" ref="F65">IF(RIGHT($A65,1)*1=0,"",
IF(AND(RIGHT($A65,1)*1=1,OR(F$1=2026,F$1=2027)),$E65/2,
IF(AND(RIGHT($A65,1)*1=2,OR(F$1=2028,F$1=2029,F$1=2030)),$E65*1/20,IF(AND(RIGHT($A65,1)*1=2,OR(F$1=2031,F$1=2032,F$1=2033,F$1=2034,F$1=2035,F$1=2036,F$1=2037)),$E65*1/10,IF(AND(RIGHT($A65,1)*1=2,OR(F$1=2038,F$1=2039,F$1=2040)),$E65*1/20,
IF(AND(RIGHT($A65,1)*1=3,F$1&gt;=INDEX('4. Mengen- und Kostenannahmen'!$L:$L,MATCH($B65,#REF!,0)),F$1&lt;=INDEX('4. Mengen- und Kostenannahmen'!$M:$M,MATCH($B65,#REF!,0))),$E65*(1/(1+INDEX('4. Mengen- und Kostenannahmen'!$M:$M,MATCH($B65,#REF!,0))-INDEX('4. Mengen- und Kostenannahmen'!$L:$L,MATCH($B65,#REF!,0)))),
IF(AND(RIGHT($A65,1)*1=4,F$1=INDEX('4. Mengen- und Kostenannahmen'!$H:$H,MATCH($B65,#REF!,0))),$E65,"")))))))</f>
        <v>#N/A</v>
      </c>
      <c r="G65" s="233" t="str">
        <f t="array" ref="G65">IF(RIGHT($A65,1)*1=0,"",
IF(AND(RIGHT($A65,1)*1=1,OR(G$1=2026,G$1=2027)),$E65/2,
IF(AND(RIGHT($A65,1)*1=2,OR(G$1=2028,G$1=2029,G$1=2030)),$E65*1/20,IF(AND(RIGHT($A65,1)*1=2,OR(G$1=2031,G$1=2032,G$1=2033,G$1=2034,G$1=2035,G$1=2036,G$1=2037)),$E65*1/10,IF(AND(RIGHT($A65,1)*1=2,OR(G$1=2038,G$1=2039,G$1=2040)),$E65*1/20,
IF(AND(RIGHT($A65,1)*1=3,G$1&gt;=INDEX('4. Mengen- und Kostenannahmen'!$L:$L,MATCH($B65,#REF!,0)),G$1&lt;=INDEX('4. Mengen- und Kostenannahmen'!$M:$M,MATCH($B65,#REF!,0))),$E65*(1/(1+INDEX('4. Mengen- und Kostenannahmen'!$M:$M,MATCH($B65,#REF!,0))-INDEX('4. Mengen- und Kostenannahmen'!$L:$L,MATCH($B65,#REF!,0)))),
IF(AND(RIGHT($A65,1)*1=4,G$1=INDEX('4. Mengen- und Kostenannahmen'!$H:$H,MATCH($B65,#REF!,0))),$E65,"")))))))</f>
        <v>#N/A</v>
      </c>
      <c r="H65" s="233" t="str">
        <f t="array" ref="H65">IF(RIGHT($A65,1)*1=0,"",
IF(AND(RIGHT($A65,1)*1=1,OR(H$1=2026,H$1=2027)),$E65/2,
IF(AND(RIGHT($A65,1)*1=2,OR(H$1=2028,H$1=2029,H$1=2030)),$E65*1/20,IF(AND(RIGHT($A65,1)*1=2,OR(H$1=2031,H$1=2032,H$1=2033,H$1=2034,H$1=2035,H$1=2036,H$1=2037)),$E65*1/10,IF(AND(RIGHT($A65,1)*1=2,OR(H$1=2038,H$1=2039,H$1=2040)),$E65*1/20,
IF(AND(RIGHT($A65,1)*1=3,H$1&gt;=INDEX('4. Mengen- und Kostenannahmen'!$L:$L,MATCH($B65,#REF!,0)),H$1&lt;=INDEX('4. Mengen- und Kostenannahmen'!$M:$M,MATCH($B65,#REF!,0))),$E65*(1/(1+INDEX('4. Mengen- und Kostenannahmen'!$M:$M,MATCH($B65,#REF!,0))-INDEX('4. Mengen- und Kostenannahmen'!$L:$L,MATCH($B65,#REF!,0)))),
IF(AND(RIGHT($A65,1)*1=4,H$1=INDEX('4. Mengen- und Kostenannahmen'!$H:$H,MATCH($B65,#REF!,0))),$E65,"")))))))</f>
        <v>#N/A</v>
      </c>
      <c r="I65" s="233" t="str">
        <f t="array" ref="I65">IF(RIGHT($A65,1)*1=0,"",
IF(AND(RIGHT($A65,1)*1=1,OR(I$1=2026,I$1=2027)),$E65/2,
IF(AND(RIGHT($A65,1)*1=2,OR(I$1=2028,I$1=2029,I$1=2030)),$E65*1/20,IF(AND(RIGHT($A65,1)*1=2,OR(I$1=2031,I$1=2032,I$1=2033,I$1=2034,I$1=2035,I$1=2036,I$1=2037)),$E65*1/10,IF(AND(RIGHT($A65,1)*1=2,OR(I$1=2038,I$1=2039,I$1=2040)),$E65*1/20,
IF(AND(RIGHT($A65,1)*1=3,I$1&gt;=INDEX('4. Mengen- und Kostenannahmen'!$L:$L,MATCH($B65,#REF!,0)),I$1&lt;=INDEX('4. Mengen- und Kostenannahmen'!$M:$M,MATCH($B65,#REF!,0))),$E65*(1/(1+INDEX('4. Mengen- und Kostenannahmen'!$M:$M,MATCH($B65,#REF!,0))-INDEX('4. Mengen- und Kostenannahmen'!$L:$L,MATCH($B65,#REF!,0)))),
IF(AND(RIGHT($A65,1)*1=4,I$1=INDEX('4. Mengen- und Kostenannahmen'!$H:$H,MATCH($B65,#REF!,0))),$E65,"")))))))</f>
        <v>#N/A</v>
      </c>
      <c r="J65" s="233" t="str">
        <f t="array" ref="J65">IF(RIGHT($A65,1)*1=0,"",
IF(AND(RIGHT($A65,1)*1=1,OR(J$1=2026,J$1=2027)),$E65/2,
IF(AND(RIGHT($A65,1)*1=2,OR(J$1=2028,J$1=2029,J$1=2030)),$E65*1/20,IF(AND(RIGHT($A65,1)*1=2,OR(J$1=2031,J$1=2032,J$1=2033,J$1=2034,J$1=2035,J$1=2036,J$1=2037)),$E65*1/10,IF(AND(RIGHT($A65,1)*1=2,OR(J$1=2038,J$1=2039,J$1=2040)),$E65*1/20,
IF(AND(RIGHT($A65,1)*1=3,J$1&gt;=INDEX('4. Mengen- und Kostenannahmen'!$L:$L,MATCH($B65,#REF!,0)),J$1&lt;=INDEX('4. Mengen- und Kostenannahmen'!$M:$M,MATCH($B65,#REF!,0))),$E65*(1/(1+INDEX('4. Mengen- und Kostenannahmen'!$M:$M,MATCH($B65,#REF!,0))-INDEX('4. Mengen- und Kostenannahmen'!$L:$L,MATCH($B65,#REF!,0)))),
IF(AND(RIGHT($A65,1)*1=4,J$1=INDEX('4. Mengen- und Kostenannahmen'!$H:$H,MATCH($B65,#REF!,0))),$E65,"")))))))</f>
        <v>#N/A</v>
      </c>
      <c r="K65" s="233" t="str">
        <f t="array" ref="K65">IF(RIGHT($A65,1)*1=0,"",
IF(AND(RIGHT($A65,1)*1=1,OR(K$1=2026,K$1=2027)),$E65/2,
IF(AND(RIGHT($A65,1)*1=2,OR(K$1=2028,K$1=2029,K$1=2030)),$E65*1/20,IF(AND(RIGHT($A65,1)*1=2,OR(K$1=2031,K$1=2032,K$1=2033,K$1=2034,K$1=2035,K$1=2036,K$1=2037)),$E65*1/10,IF(AND(RIGHT($A65,1)*1=2,OR(K$1=2038,K$1=2039,K$1=2040)),$E65*1/20,
IF(AND(RIGHT($A65,1)*1=3,K$1&gt;=INDEX('4. Mengen- und Kostenannahmen'!$L:$L,MATCH($B65,#REF!,0)),K$1&lt;=INDEX('4. Mengen- und Kostenannahmen'!$M:$M,MATCH($B65,#REF!,0))),$E65*(1/(1+INDEX('4. Mengen- und Kostenannahmen'!$M:$M,MATCH($B65,#REF!,0))-INDEX('4. Mengen- und Kostenannahmen'!$L:$L,MATCH($B65,#REF!,0)))),
IF(AND(RIGHT($A65,1)*1=4,K$1=INDEX('4. Mengen- und Kostenannahmen'!$H:$H,MATCH($B65,#REF!,0))),$E65,"")))))))</f>
        <v>#N/A</v>
      </c>
      <c r="L65" s="233" t="str">
        <f t="array" ref="L65">IF(RIGHT($A65,1)*1=0,"",
IF(AND(RIGHT($A65,1)*1=1,OR(L$1=2026,L$1=2027)),$E65/2,
IF(AND(RIGHT($A65,1)*1=2,OR(L$1=2028,L$1=2029,L$1=2030)),$E65*1/20,IF(AND(RIGHT($A65,1)*1=2,OR(L$1=2031,L$1=2032,L$1=2033,L$1=2034,L$1=2035,L$1=2036,L$1=2037)),$E65*1/10,IF(AND(RIGHT($A65,1)*1=2,OR(L$1=2038,L$1=2039,L$1=2040)),$E65*1/20,
IF(AND(RIGHT($A65,1)*1=3,L$1&gt;=INDEX('4. Mengen- und Kostenannahmen'!$L:$L,MATCH($B65,#REF!,0)),L$1&lt;=INDEX('4. Mengen- und Kostenannahmen'!$M:$M,MATCH($B65,#REF!,0))),$E65*(1/(1+INDEX('4. Mengen- und Kostenannahmen'!$M:$M,MATCH($B65,#REF!,0))-INDEX('4. Mengen- und Kostenannahmen'!$L:$L,MATCH($B65,#REF!,0)))),
IF(AND(RIGHT($A65,1)*1=4,L$1=INDEX('4. Mengen- und Kostenannahmen'!$H:$H,MATCH($B65,#REF!,0))),$E65,"")))))))</f>
        <v>#N/A</v>
      </c>
      <c r="M65" s="233" t="str">
        <f t="array" ref="M65">IF(RIGHT($A65,1)*1=0,"",
IF(AND(RIGHT($A65,1)*1=1,OR(M$1=2026,M$1=2027)),$E65/2,
IF(AND(RIGHT($A65,1)*1=2,OR(M$1=2028,M$1=2029,M$1=2030)),$E65*1/20,IF(AND(RIGHT($A65,1)*1=2,OR(M$1=2031,M$1=2032,M$1=2033,M$1=2034,M$1=2035,M$1=2036,M$1=2037)),$E65*1/10,IF(AND(RIGHT($A65,1)*1=2,OR(M$1=2038,M$1=2039,M$1=2040)),$E65*1/20,
IF(AND(RIGHT($A65,1)*1=3,M$1&gt;=INDEX('4. Mengen- und Kostenannahmen'!$L:$L,MATCH($B65,#REF!,0)),M$1&lt;=INDEX('4. Mengen- und Kostenannahmen'!$M:$M,MATCH($B65,#REF!,0))),$E65*(1/(1+INDEX('4. Mengen- und Kostenannahmen'!$M:$M,MATCH($B65,#REF!,0))-INDEX('4. Mengen- und Kostenannahmen'!$L:$L,MATCH($B65,#REF!,0)))),
IF(AND(RIGHT($A65,1)*1=4,M$1=INDEX('4. Mengen- und Kostenannahmen'!$H:$H,MATCH($B65,#REF!,0))),$E65,"")))))))</f>
        <v>#N/A</v>
      </c>
      <c r="N65" s="233" t="str">
        <f t="array" ref="N65">IF(RIGHT($A65,1)*1=0,"",
IF(AND(RIGHT($A65,1)*1=1,OR(N$1=2026,N$1=2027)),$E65/2,
IF(AND(RIGHT($A65,1)*1=2,OR(N$1=2028,N$1=2029,N$1=2030)),$E65*1/20,IF(AND(RIGHT($A65,1)*1=2,OR(N$1=2031,N$1=2032,N$1=2033,N$1=2034,N$1=2035,N$1=2036,N$1=2037)),$E65*1/10,IF(AND(RIGHT($A65,1)*1=2,OR(N$1=2038,N$1=2039,N$1=2040)),$E65*1/20,
IF(AND(RIGHT($A65,1)*1=3,N$1&gt;=INDEX('4. Mengen- und Kostenannahmen'!$L:$L,MATCH($B65,#REF!,0)),N$1&lt;=INDEX('4. Mengen- und Kostenannahmen'!$M:$M,MATCH($B65,#REF!,0))),$E65*(1/(1+INDEX('4. Mengen- und Kostenannahmen'!$M:$M,MATCH($B65,#REF!,0))-INDEX('4. Mengen- und Kostenannahmen'!$L:$L,MATCH($B65,#REF!,0)))),
IF(AND(RIGHT($A65,1)*1=4,N$1=INDEX('4. Mengen- und Kostenannahmen'!$H:$H,MATCH($B65,#REF!,0))),$E65,"")))))))</f>
        <v>#N/A</v>
      </c>
      <c r="O65" s="233" t="str">
        <f t="array" ref="O65">IF(RIGHT($A65,1)*1=0,"",
IF(AND(RIGHT($A65,1)*1=1,OR(O$1=2026,O$1=2027)),$E65/2,
IF(AND(RIGHT($A65,1)*1=2,OR(O$1=2028,O$1=2029,O$1=2030)),$E65*1/20,IF(AND(RIGHT($A65,1)*1=2,OR(O$1=2031,O$1=2032,O$1=2033,O$1=2034,O$1=2035,O$1=2036,O$1=2037)),$E65*1/10,IF(AND(RIGHT($A65,1)*1=2,OR(O$1=2038,O$1=2039,O$1=2040)),$E65*1/20,
IF(AND(RIGHT($A65,1)*1=3,O$1&gt;=INDEX('4. Mengen- und Kostenannahmen'!$L:$L,MATCH($B65,#REF!,0)),O$1&lt;=INDEX('4. Mengen- und Kostenannahmen'!$M:$M,MATCH($B65,#REF!,0))),$E65*(1/(1+INDEX('4. Mengen- und Kostenannahmen'!$M:$M,MATCH($B65,#REF!,0))-INDEX('4. Mengen- und Kostenannahmen'!$L:$L,MATCH($B65,#REF!,0)))),
IF(AND(RIGHT($A65,1)*1=4,O$1=INDEX('4. Mengen- und Kostenannahmen'!$H:$H,MATCH($B65,#REF!,0))),$E65,"")))))))</f>
        <v>#N/A</v>
      </c>
      <c r="P65" s="233" t="str">
        <f t="array" ref="P65">IF(RIGHT($A65,1)*1=0,"",
IF(AND(RIGHT($A65,1)*1=1,OR(P$1=2026,P$1=2027)),$E65/2,
IF(AND(RIGHT($A65,1)*1=2,OR(P$1=2028,P$1=2029,P$1=2030)),$E65*1/20,IF(AND(RIGHT($A65,1)*1=2,OR(P$1=2031,P$1=2032,P$1=2033,P$1=2034,P$1=2035,P$1=2036,P$1=2037)),$E65*1/10,IF(AND(RIGHT($A65,1)*1=2,OR(P$1=2038,P$1=2039,P$1=2040)),$E65*1/20,
IF(AND(RIGHT($A65,1)*1=3,P$1&gt;=INDEX('4. Mengen- und Kostenannahmen'!$L:$L,MATCH($B65,#REF!,0)),P$1&lt;=INDEX('4. Mengen- und Kostenannahmen'!$M:$M,MATCH($B65,#REF!,0))),$E65*(1/(1+INDEX('4. Mengen- und Kostenannahmen'!$M:$M,MATCH($B65,#REF!,0))-INDEX('4. Mengen- und Kostenannahmen'!$L:$L,MATCH($B65,#REF!,0)))),
IF(AND(RIGHT($A65,1)*1=4,P$1=INDEX('4. Mengen- und Kostenannahmen'!$H:$H,MATCH($B65,#REF!,0))),$E65,"")))))))</f>
        <v>#N/A</v>
      </c>
      <c r="Q65" s="233" t="str">
        <f t="array" ref="Q65">IF(RIGHT($A65,1)*1=0,"",
IF(AND(RIGHT($A65,1)*1=1,OR(Q$1=2026,Q$1=2027)),$E65/2,
IF(AND(RIGHT($A65,1)*1=2,OR(Q$1=2028,Q$1=2029,Q$1=2030)),$E65*1/20,IF(AND(RIGHT($A65,1)*1=2,OR(Q$1=2031,Q$1=2032,Q$1=2033,Q$1=2034,Q$1=2035,Q$1=2036,Q$1=2037)),$E65*1/10,IF(AND(RIGHT($A65,1)*1=2,OR(Q$1=2038,Q$1=2039,Q$1=2040)),$E65*1/20,
IF(AND(RIGHT($A65,1)*1=3,Q$1&gt;=INDEX('4. Mengen- und Kostenannahmen'!$L:$L,MATCH($B65,#REF!,0)),Q$1&lt;=INDEX('4. Mengen- und Kostenannahmen'!$M:$M,MATCH($B65,#REF!,0))),$E65*(1/(1+INDEX('4. Mengen- und Kostenannahmen'!$M:$M,MATCH($B65,#REF!,0))-INDEX('4. Mengen- und Kostenannahmen'!$L:$L,MATCH($B65,#REF!,0)))),
IF(AND(RIGHT($A65,1)*1=4,Q$1=INDEX('4. Mengen- und Kostenannahmen'!$H:$H,MATCH($B65,#REF!,0))),$E65,"")))))))</f>
        <v>#N/A</v>
      </c>
      <c r="R65" s="233" t="str">
        <f t="array" ref="R65">IF(RIGHT($A65,1)*1=0,"",
IF(AND(RIGHT($A65,1)*1=1,OR(R$1=2026,R$1=2027)),$E65/2,
IF(AND(RIGHT($A65,1)*1=2,OR(R$1=2028,R$1=2029,R$1=2030)),$E65*1/20,IF(AND(RIGHT($A65,1)*1=2,OR(R$1=2031,R$1=2032,R$1=2033,R$1=2034,R$1=2035,R$1=2036,R$1=2037)),$E65*1/10,IF(AND(RIGHT($A65,1)*1=2,OR(R$1=2038,R$1=2039,R$1=2040)),$E65*1/20,
IF(AND(RIGHT($A65,1)*1=3,R$1&gt;=INDEX('4. Mengen- und Kostenannahmen'!$L:$L,MATCH($B65,#REF!,0)),R$1&lt;=INDEX('4. Mengen- und Kostenannahmen'!$M:$M,MATCH($B65,#REF!,0))),$E65*(1/(1+INDEX('4. Mengen- und Kostenannahmen'!$M:$M,MATCH($B65,#REF!,0))-INDEX('4. Mengen- und Kostenannahmen'!$L:$L,MATCH($B65,#REF!,0)))),
IF(AND(RIGHT($A65,1)*1=4,R$1=INDEX('4. Mengen- und Kostenannahmen'!$H:$H,MATCH($B65,#REF!,0))),$E65,"")))))))</f>
        <v>#N/A</v>
      </c>
      <c r="S65" s="233" t="str">
        <f t="array" ref="S65">IF(RIGHT($A65,1)*1=0,"",
IF(AND(RIGHT($A65,1)*1=1,OR(S$1=2026,S$1=2027)),$E65/2,
IF(AND(RIGHT($A65,1)*1=2,OR(S$1=2028,S$1=2029,S$1=2030)),$E65*1/20,IF(AND(RIGHT($A65,1)*1=2,OR(S$1=2031,S$1=2032,S$1=2033,S$1=2034,S$1=2035,S$1=2036,S$1=2037)),$E65*1/10,IF(AND(RIGHT($A65,1)*1=2,OR(S$1=2038,S$1=2039,S$1=2040)),$E65*1/20,
IF(AND(RIGHT($A65,1)*1=3,S$1&gt;=INDEX('4. Mengen- und Kostenannahmen'!$L:$L,MATCH($B65,#REF!,0)),S$1&lt;=INDEX('4. Mengen- und Kostenannahmen'!$M:$M,MATCH($B65,#REF!,0))),$E65*(1/(1+INDEX('4. Mengen- und Kostenannahmen'!$M:$M,MATCH($B65,#REF!,0))-INDEX('4. Mengen- und Kostenannahmen'!$L:$L,MATCH($B65,#REF!,0)))),
IF(AND(RIGHT($A65,1)*1=4,S$1=INDEX('4. Mengen- und Kostenannahmen'!$H:$H,MATCH($B65,#REF!,0))),$E65,"")))))))</f>
        <v>#N/A</v>
      </c>
      <c r="T65" s="233" t="str">
        <f t="array" ref="T65">IF(RIGHT($A65,1)*1=0,"",
IF(AND(RIGHT($A65,1)*1=1,OR(T$1=2026,T$1=2027)),$E65/2,
IF(AND(RIGHT($A65,1)*1=2,OR(T$1=2028,T$1=2029,T$1=2030)),$E65*1/20,IF(AND(RIGHT($A65,1)*1=2,OR(T$1=2031,T$1=2032,T$1=2033,T$1=2034,T$1=2035,T$1=2036,T$1=2037)),$E65*1/10,IF(AND(RIGHT($A65,1)*1=2,OR(T$1=2038,T$1=2039,T$1=2040)),$E65*1/20,
IF(AND(RIGHT($A65,1)*1=3,T$1&gt;=INDEX('4. Mengen- und Kostenannahmen'!$L:$L,MATCH($B65,#REF!,0)),T$1&lt;=INDEX('4. Mengen- und Kostenannahmen'!$M:$M,MATCH($B65,#REF!,0))),$E65*(1/(1+INDEX('4. Mengen- und Kostenannahmen'!$M:$M,MATCH($B65,#REF!,0))-INDEX('4. Mengen- und Kostenannahmen'!$L:$L,MATCH($B65,#REF!,0)))),
IF(AND(RIGHT($A65,1)*1=4,T$1=INDEX('4. Mengen- und Kostenannahmen'!$H:$H,MATCH($B65,#REF!,0))),$E65,"")))))))</f>
        <v>#N/A</v>
      </c>
    </row>
    <row r="66" ht="12.75" customHeight="1">
      <c r="A66" s="230" t="str">
        <f t="array" ref="A66">INDEX('4. Mengen- und Kostenannahmen'!$A:$A,MATCH(B66,'4. Mengen- und Kostenannahmen'!B:B,0))</f>
        <v>#N/A</v>
      </c>
      <c r="B66" s="231" t="str">
        <f>'4. Mengen- und Kostenannahmen'!B67</f>
        <v/>
      </c>
      <c r="C66" s="231" t="str">
        <f t="array" ref="C66">IF(RIGHT($A66,1)*1&lt;&gt;0,INDEX('4. Mengen- und Kostenannahmen'!D:D,MATCH($B66,'4. Mengen- und Kostenannahmen'!$B:$B,0)),"")</f>
        <v>#N/A</v>
      </c>
      <c r="D66" s="231" t="str">
        <f t="array" ref="D66">IF(RIGHT($A66,1)*1&lt;&gt;0,INDEX('4. Mengen- und Kostenannahmen'!E:E,MATCH($B66,'4. Mengen- und Kostenannahmen'!$B:$B,0)),"")</f>
        <v>#N/A</v>
      </c>
      <c r="E66" s="232" t="str">
        <f t="array" ref="E66">IF(C66&lt;&gt;"",INDEX('4. Mengen- und Kostenannahmen'!X:X,MATCH($B66,'4. Mengen- und Kostenannahmen'!B:B,0))*INDEX('4. Mengen- und Kostenannahmen'!AC:AC,MATCH($B66,'4. Mengen- und Kostenannahmen'!B:B,0)),"")</f>
        <v>#N/A</v>
      </c>
      <c r="F66" s="233" t="str">
        <f t="array" ref="F66">IF(RIGHT($A66,1)*1=0,"",
IF(AND(RIGHT($A66,1)*1=1,OR(F$1=2026,F$1=2027)),$E66/2,
IF(AND(RIGHT($A66,1)*1=2,OR(F$1=2028,F$1=2029,F$1=2030)),$E66*1/20,IF(AND(RIGHT($A66,1)*1=2,OR(F$1=2031,F$1=2032,F$1=2033,F$1=2034,F$1=2035,F$1=2036,F$1=2037)),$E66*1/10,IF(AND(RIGHT($A66,1)*1=2,OR(F$1=2038,F$1=2039,F$1=2040)),$E66*1/20,
IF(AND(RIGHT($A66,1)*1=3,F$1&gt;=INDEX('4. Mengen- und Kostenannahmen'!$L:$L,MATCH($B66,#REF!,0)),F$1&lt;=INDEX('4. Mengen- und Kostenannahmen'!$M:$M,MATCH($B66,#REF!,0))),$E66*(1/(1+INDEX('4. Mengen- und Kostenannahmen'!$M:$M,MATCH($B66,#REF!,0))-INDEX('4. Mengen- und Kostenannahmen'!$L:$L,MATCH($B66,#REF!,0)))),
IF(AND(RIGHT($A66,1)*1=4,F$1=INDEX('4. Mengen- und Kostenannahmen'!$H:$H,MATCH($B66,#REF!,0))),$E66,"")))))))</f>
        <v>#N/A</v>
      </c>
      <c r="G66" s="233" t="str">
        <f t="array" ref="G66">IF(RIGHT($A66,1)*1=0,"",
IF(AND(RIGHT($A66,1)*1=1,OR(G$1=2026,G$1=2027)),$E66/2,
IF(AND(RIGHT($A66,1)*1=2,OR(G$1=2028,G$1=2029,G$1=2030)),$E66*1/20,IF(AND(RIGHT($A66,1)*1=2,OR(G$1=2031,G$1=2032,G$1=2033,G$1=2034,G$1=2035,G$1=2036,G$1=2037)),$E66*1/10,IF(AND(RIGHT($A66,1)*1=2,OR(G$1=2038,G$1=2039,G$1=2040)),$E66*1/20,
IF(AND(RIGHT($A66,1)*1=3,G$1&gt;=INDEX('4. Mengen- und Kostenannahmen'!$L:$L,MATCH($B66,#REF!,0)),G$1&lt;=INDEX('4. Mengen- und Kostenannahmen'!$M:$M,MATCH($B66,#REF!,0))),$E66*(1/(1+INDEX('4. Mengen- und Kostenannahmen'!$M:$M,MATCH($B66,#REF!,0))-INDEX('4. Mengen- und Kostenannahmen'!$L:$L,MATCH($B66,#REF!,0)))),
IF(AND(RIGHT($A66,1)*1=4,G$1=INDEX('4. Mengen- und Kostenannahmen'!$H:$H,MATCH($B66,#REF!,0))),$E66,"")))))))</f>
        <v>#N/A</v>
      </c>
      <c r="H66" s="233" t="str">
        <f t="array" ref="H66">IF(RIGHT($A66,1)*1=0,"",
IF(AND(RIGHT($A66,1)*1=1,OR(H$1=2026,H$1=2027)),$E66/2,
IF(AND(RIGHT($A66,1)*1=2,OR(H$1=2028,H$1=2029,H$1=2030)),$E66*1/20,IF(AND(RIGHT($A66,1)*1=2,OR(H$1=2031,H$1=2032,H$1=2033,H$1=2034,H$1=2035,H$1=2036,H$1=2037)),$E66*1/10,IF(AND(RIGHT($A66,1)*1=2,OR(H$1=2038,H$1=2039,H$1=2040)),$E66*1/20,
IF(AND(RIGHT($A66,1)*1=3,H$1&gt;=INDEX('4. Mengen- und Kostenannahmen'!$L:$L,MATCH($B66,#REF!,0)),H$1&lt;=INDEX('4. Mengen- und Kostenannahmen'!$M:$M,MATCH($B66,#REF!,0))),$E66*(1/(1+INDEX('4. Mengen- und Kostenannahmen'!$M:$M,MATCH($B66,#REF!,0))-INDEX('4. Mengen- und Kostenannahmen'!$L:$L,MATCH($B66,#REF!,0)))),
IF(AND(RIGHT($A66,1)*1=4,H$1=INDEX('4. Mengen- und Kostenannahmen'!$H:$H,MATCH($B66,#REF!,0))),$E66,"")))))))</f>
        <v>#N/A</v>
      </c>
      <c r="I66" s="233" t="str">
        <f t="array" ref="I66">IF(RIGHT($A66,1)*1=0,"",
IF(AND(RIGHT($A66,1)*1=1,OR(I$1=2026,I$1=2027)),$E66/2,
IF(AND(RIGHT($A66,1)*1=2,OR(I$1=2028,I$1=2029,I$1=2030)),$E66*1/20,IF(AND(RIGHT($A66,1)*1=2,OR(I$1=2031,I$1=2032,I$1=2033,I$1=2034,I$1=2035,I$1=2036,I$1=2037)),$E66*1/10,IF(AND(RIGHT($A66,1)*1=2,OR(I$1=2038,I$1=2039,I$1=2040)),$E66*1/20,
IF(AND(RIGHT($A66,1)*1=3,I$1&gt;=INDEX('4. Mengen- und Kostenannahmen'!$L:$L,MATCH($B66,#REF!,0)),I$1&lt;=INDEX('4. Mengen- und Kostenannahmen'!$M:$M,MATCH($B66,#REF!,0))),$E66*(1/(1+INDEX('4. Mengen- und Kostenannahmen'!$M:$M,MATCH($B66,#REF!,0))-INDEX('4. Mengen- und Kostenannahmen'!$L:$L,MATCH($B66,#REF!,0)))),
IF(AND(RIGHT($A66,1)*1=4,I$1=INDEX('4. Mengen- und Kostenannahmen'!$H:$H,MATCH($B66,#REF!,0))),$E66,"")))))))</f>
        <v>#N/A</v>
      </c>
      <c r="J66" s="233" t="str">
        <f t="array" ref="J66">IF(RIGHT($A66,1)*1=0,"",
IF(AND(RIGHT($A66,1)*1=1,OR(J$1=2026,J$1=2027)),$E66/2,
IF(AND(RIGHT($A66,1)*1=2,OR(J$1=2028,J$1=2029,J$1=2030)),$E66*1/20,IF(AND(RIGHT($A66,1)*1=2,OR(J$1=2031,J$1=2032,J$1=2033,J$1=2034,J$1=2035,J$1=2036,J$1=2037)),$E66*1/10,IF(AND(RIGHT($A66,1)*1=2,OR(J$1=2038,J$1=2039,J$1=2040)),$E66*1/20,
IF(AND(RIGHT($A66,1)*1=3,J$1&gt;=INDEX('4. Mengen- und Kostenannahmen'!$L:$L,MATCH($B66,#REF!,0)),J$1&lt;=INDEX('4. Mengen- und Kostenannahmen'!$M:$M,MATCH($B66,#REF!,0))),$E66*(1/(1+INDEX('4. Mengen- und Kostenannahmen'!$M:$M,MATCH($B66,#REF!,0))-INDEX('4. Mengen- und Kostenannahmen'!$L:$L,MATCH($B66,#REF!,0)))),
IF(AND(RIGHT($A66,1)*1=4,J$1=INDEX('4. Mengen- und Kostenannahmen'!$H:$H,MATCH($B66,#REF!,0))),$E66,"")))))))</f>
        <v>#N/A</v>
      </c>
      <c r="K66" s="233" t="str">
        <f t="array" ref="K66">IF(RIGHT($A66,1)*1=0,"",
IF(AND(RIGHT($A66,1)*1=1,OR(K$1=2026,K$1=2027)),$E66/2,
IF(AND(RIGHT($A66,1)*1=2,OR(K$1=2028,K$1=2029,K$1=2030)),$E66*1/20,IF(AND(RIGHT($A66,1)*1=2,OR(K$1=2031,K$1=2032,K$1=2033,K$1=2034,K$1=2035,K$1=2036,K$1=2037)),$E66*1/10,IF(AND(RIGHT($A66,1)*1=2,OR(K$1=2038,K$1=2039,K$1=2040)),$E66*1/20,
IF(AND(RIGHT($A66,1)*1=3,K$1&gt;=INDEX('4. Mengen- und Kostenannahmen'!$L:$L,MATCH($B66,#REF!,0)),K$1&lt;=INDEX('4. Mengen- und Kostenannahmen'!$M:$M,MATCH($B66,#REF!,0))),$E66*(1/(1+INDEX('4. Mengen- und Kostenannahmen'!$M:$M,MATCH($B66,#REF!,0))-INDEX('4. Mengen- und Kostenannahmen'!$L:$L,MATCH($B66,#REF!,0)))),
IF(AND(RIGHT($A66,1)*1=4,K$1=INDEX('4. Mengen- und Kostenannahmen'!$H:$H,MATCH($B66,#REF!,0))),$E66,"")))))))</f>
        <v>#N/A</v>
      </c>
      <c r="L66" s="233" t="str">
        <f t="array" ref="L66">IF(RIGHT($A66,1)*1=0,"",
IF(AND(RIGHT($A66,1)*1=1,OR(L$1=2026,L$1=2027)),$E66/2,
IF(AND(RIGHT($A66,1)*1=2,OR(L$1=2028,L$1=2029,L$1=2030)),$E66*1/20,IF(AND(RIGHT($A66,1)*1=2,OR(L$1=2031,L$1=2032,L$1=2033,L$1=2034,L$1=2035,L$1=2036,L$1=2037)),$E66*1/10,IF(AND(RIGHT($A66,1)*1=2,OR(L$1=2038,L$1=2039,L$1=2040)),$E66*1/20,
IF(AND(RIGHT($A66,1)*1=3,L$1&gt;=INDEX('4. Mengen- und Kostenannahmen'!$L:$L,MATCH($B66,#REF!,0)),L$1&lt;=INDEX('4. Mengen- und Kostenannahmen'!$M:$M,MATCH($B66,#REF!,0))),$E66*(1/(1+INDEX('4. Mengen- und Kostenannahmen'!$M:$M,MATCH($B66,#REF!,0))-INDEX('4. Mengen- und Kostenannahmen'!$L:$L,MATCH($B66,#REF!,0)))),
IF(AND(RIGHT($A66,1)*1=4,L$1=INDEX('4. Mengen- und Kostenannahmen'!$H:$H,MATCH($B66,#REF!,0))),$E66,"")))))))</f>
        <v>#N/A</v>
      </c>
      <c r="M66" s="233" t="str">
        <f t="array" ref="M66">IF(RIGHT($A66,1)*1=0,"",
IF(AND(RIGHT($A66,1)*1=1,OR(M$1=2026,M$1=2027)),$E66/2,
IF(AND(RIGHT($A66,1)*1=2,OR(M$1=2028,M$1=2029,M$1=2030)),$E66*1/20,IF(AND(RIGHT($A66,1)*1=2,OR(M$1=2031,M$1=2032,M$1=2033,M$1=2034,M$1=2035,M$1=2036,M$1=2037)),$E66*1/10,IF(AND(RIGHT($A66,1)*1=2,OR(M$1=2038,M$1=2039,M$1=2040)),$E66*1/20,
IF(AND(RIGHT($A66,1)*1=3,M$1&gt;=INDEX('4. Mengen- und Kostenannahmen'!$L:$L,MATCH($B66,#REF!,0)),M$1&lt;=INDEX('4. Mengen- und Kostenannahmen'!$M:$M,MATCH($B66,#REF!,0))),$E66*(1/(1+INDEX('4. Mengen- und Kostenannahmen'!$M:$M,MATCH($B66,#REF!,0))-INDEX('4. Mengen- und Kostenannahmen'!$L:$L,MATCH($B66,#REF!,0)))),
IF(AND(RIGHT($A66,1)*1=4,M$1=INDEX('4. Mengen- und Kostenannahmen'!$H:$H,MATCH($B66,#REF!,0))),$E66,"")))))))</f>
        <v>#N/A</v>
      </c>
      <c r="N66" s="233" t="str">
        <f t="array" ref="N66">IF(RIGHT($A66,1)*1=0,"",
IF(AND(RIGHT($A66,1)*1=1,OR(N$1=2026,N$1=2027)),$E66/2,
IF(AND(RIGHT($A66,1)*1=2,OR(N$1=2028,N$1=2029,N$1=2030)),$E66*1/20,IF(AND(RIGHT($A66,1)*1=2,OR(N$1=2031,N$1=2032,N$1=2033,N$1=2034,N$1=2035,N$1=2036,N$1=2037)),$E66*1/10,IF(AND(RIGHT($A66,1)*1=2,OR(N$1=2038,N$1=2039,N$1=2040)),$E66*1/20,
IF(AND(RIGHT($A66,1)*1=3,N$1&gt;=INDEX('4. Mengen- und Kostenannahmen'!$L:$L,MATCH($B66,#REF!,0)),N$1&lt;=INDEX('4. Mengen- und Kostenannahmen'!$M:$M,MATCH($B66,#REF!,0))),$E66*(1/(1+INDEX('4. Mengen- und Kostenannahmen'!$M:$M,MATCH($B66,#REF!,0))-INDEX('4. Mengen- und Kostenannahmen'!$L:$L,MATCH($B66,#REF!,0)))),
IF(AND(RIGHT($A66,1)*1=4,N$1=INDEX('4. Mengen- und Kostenannahmen'!$H:$H,MATCH($B66,#REF!,0))),$E66,"")))))))</f>
        <v>#N/A</v>
      </c>
      <c r="O66" s="233" t="str">
        <f t="array" ref="O66">IF(RIGHT($A66,1)*1=0,"",
IF(AND(RIGHT($A66,1)*1=1,OR(O$1=2026,O$1=2027)),$E66/2,
IF(AND(RIGHT($A66,1)*1=2,OR(O$1=2028,O$1=2029,O$1=2030)),$E66*1/20,IF(AND(RIGHT($A66,1)*1=2,OR(O$1=2031,O$1=2032,O$1=2033,O$1=2034,O$1=2035,O$1=2036,O$1=2037)),$E66*1/10,IF(AND(RIGHT($A66,1)*1=2,OR(O$1=2038,O$1=2039,O$1=2040)),$E66*1/20,
IF(AND(RIGHT($A66,1)*1=3,O$1&gt;=INDEX('4. Mengen- und Kostenannahmen'!$L:$L,MATCH($B66,#REF!,0)),O$1&lt;=INDEX('4. Mengen- und Kostenannahmen'!$M:$M,MATCH($B66,#REF!,0))),$E66*(1/(1+INDEX('4. Mengen- und Kostenannahmen'!$M:$M,MATCH($B66,#REF!,0))-INDEX('4. Mengen- und Kostenannahmen'!$L:$L,MATCH($B66,#REF!,0)))),
IF(AND(RIGHT($A66,1)*1=4,O$1=INDEX('4. Mengen- und Kostenannahmen'!$H:$H,MATCH($B66,#REF!,0))),$E66,"")))))))</f>
        <v>#N/A</v>
      </c>
      <c r="P66" s="233" t="str">
        <f t="array" ref="P66">IF(RIGHT($A66,1)*1=0,"",
IF(AND(RIGHT($A66,1)*1=1,OR(P$1=2026,P$1=2027)),$E66/2,
IF(AND(RIGHT($A66,1)*1=2,OR(P$1=2028,P$1=2029,P$1=2030)),$E66*1/20,IF(AND(RIGHT($A66,1)*1=2,OR(P$1=2031,P$1=2032,P$1=2033,P$1=2034,P$1=2035,P$1=2036,P$1=2037)),$E66*1/10,IF(AND(RIGHT($A66,1)*1=2,OR(P$1=2038,P$1=2039,P$1=2040)),$E66*1/20,
IF(AND(RIGHT($A66,1)*1=3,P$1&gt;=INDEX('4. Mengen- und Kostenannahmen'!$L:$L,MATCH($B66,#REF!,0)),P$1&lt;=INDEX('4. Mengen- und Kostenannahmen'!$M:$M,MATCH($B66,#REF!,0))),$E66*(1/(1+INDEX('4. Mengen- und Kostenannahmen'!$M:$M,MATCH($B66,#REF!,0))-INDEX('4. Mengen- und Kostenannahmen'!$L:$L,MATCH($B66,#REF!,0)))),
IF(AND(RIGHT($A66,1)*1=4,P$1=INDEX('4. Mengen- und Kostenannahmen'!$H:$H,MATCH($B66,#REF!,0))),$E66,"")))))))</f>
        <v>#N/A</v>
      </c>
      <c r="Q66" s="233" t="str">
        <f t="array" ref="Q66">IF(RIGHT($A66,1)*1=0,"",
IF(AND(RIGHT($A66,1)*1=1,OR(Q$1=2026,Q$1=2027)),$E66/2,
IF(AND(RIGHT($A66,1)*1=2,OR(Q$1=2028,Q$1=2029,Q$1=2030)),$E66*1/20,IF(AND(RIGHT($A66,1)*1=2,OR(Q$1=2031,Q$1=2032,Q$1=2033,Q$1=2034,Q$1=2035,Q$1=2036,Q$1=2037)),$E66*1/10,IF(AND(RIGHT($A66,1)*1=2,OR(Q$1=2038,Q$1=2039,Q$1=2040)),$E66*1/20,
IF(AND(RIGHT($A66,1)*1=3,Q$1&gt;=INDEX('4. Mengen- und Kostenannahmen'!$L:$L,MATCH($B66,#REF!,0)),Q$1&lt;=INDEX('4. Mengen- und Kostenannahmen'!$M:$M,MATCH($B66,#REF!,0))),$E66*(1/(1+INDEX('4. Mengen- und Kostenannahmen'!$M:$M,MATCH($B66,#REF!,0))-INDEX('4. Mengen- und Kostenannahmen'!$L:$L,MATCH($B66,#REF!,0)))),
IF(AND(RIGHT($A66,1)*1=4,Q$1=INDEX('4. Mengen- und Kostenannahmen'!$H:$H,MATCH($B66,#REF!,0))),$E66,"")))))))</f>
        <v>#N/A</v>
      </c>
      <c r="R66" s="233" t="str">
        <f t="array" ref="R66">IF(RIGHT($A66,1)*1=0,"",
IF(AND(RIGHT($A66,1)*1=1,OR(R$1=2026,R$1=2027)),$E66/2,
IF(AND(RIGHT($A66,1)*1=2,OR(R$1=2028,R$1=2029,R$1=2030)),$E66*1/20,IF(AND(RIGHT($A66,1)*1=2,OR(R$1=2031,R$1=2032,R$1=2033,R$1=2034,R$1=2035,R$1=2036,R$1=2037)),$E66*1/10,IF(AND(RIGHT($A66,1)*1=2,OR(R$1=2038,R$1=2039,R$1=2040)),$E66*1/20,
IF(AND(RIGHT($A66,1)*1=3,R$1&gt;=INDEX('4. Mengen- und Kostenannahmen'!$L:$L,MATCH($B66,#REF!,0)),R$1&lt;=INDEX('4. Mengen- und Kostenannahmen'!$M:$M,MATCH($B66,#REF!,0))),$E66*(1/(1+INDEX('4. Mengen- und Kostenannahmen'!$M:$M,MATCH($B66,#REF!,0))-INDEX('4. Mengen- und Kostenannahmen'!$L:$L,MATCH($B66,#REF!,0)))),
IF(AND(RIGHT($A66,1)*1=4,R$1=INDEX('4. Mengen- und Kostenannahmen'!$H:$H,MATCH($B66,#REF!,0))),$E66,"")))))))</f>
        <v>#N/A</v>
      </c>
      <c r="S66" s="233" t="str">
        <f t="array" ref="S66">IF(RIGHT($A66,1)*1=0,"",
IF(AND(RIGHT($A66,1)*1=1,OR(S$1=2026,S$1=2027)),$E66/2,
IF(AND(RIGHT($A66,1)*1=2,OR(S$1=2028,S$1=2029,S$1=2030)),$E66*1/20,IF(AND(RIGHT($A66,1)*1=2,OR(S$1=2031,S$1=2032,S$1=2033,S$1=2034,S$1=2035,S$1=2036,S$1=2037)),$E66*1/10,IF(AND(RIGHT($A66,1)*1=2,OR(S$1=2038,S$1=2039,S$1=2040)),$E66*1/20,
IF(AND(RIGHT($A66,1)*1=3,S$1&gt;=INDEX('4. Mengen- und Kostenannahmen'!$L:$L,MATCH($B66,#REF!,0)),S$1&lt;=INDEX('4. Mengen- und Kostenannahmen'!$M:$M,MATCH($B66,#REF!,0))),$E66*(1/(1+INDEX('4. Mengen- und Kostenannahmen'!$M:$M,MATCH($B66,#REF!,0))-INDEX('4. Mengen- und Kostenannahmen'!$L:$L,MATCH($B66,#REF!,0)))),
IF(AND(RIGHT($A66,1)*1=4,S$1=INDEX('4. Mengen- und Kostenannahmen'!$H:$H,MATCH($B66,#REF!,0))),$E66,"")))))))</f>
        <v>#N/A</v>
      </c>
      <c r="T66" s="233" t="str">
        <f t="array" ref="T66">IF(RIGHT($A66,1)*1=0,"",
IF(AND(RIGHT($A66,1)*1=1,OR(T$1=2026,T$1=2027)),$E66/2,
IF(AND(RIGHT($A66,1)*1=2,OR(T$1=2028,T$1=2029,T$1=2030)),$E66*1/20,IF(AND(RIGHT($A66,1)*1=2,OR(T$1=2031,T$1=2032,T$1=2033,T$1=2034,T$1=2035,T$1=2036,T$1=2037)),$E66*1/10,IF(AND(RIGHT($A66,1)*1=2,OR(T$1=2038,T$1=2039,T$1=2040)),$E66*1/20,
IF(AND(RIGHT($A66,1)*1=3,T$1&gt;=INDEX('4. Mengen- und Kostenannahmen'!$L:$L,MATCH($B66,#REF!,0)),T$1&lt;=INDEX('4. Mengen- und Kostenannahmen'!$M:$M,MATCH($B66,#REF!,0))),$E66*(1/(1+INDEX('4. Mengen- und Kostenannahmen'!$M:$M,MATCH($B66,#REF!,0))-INDEX('4. Mengen- und Kostenannahmen'!$L:$L,MATCH($B66,#REF!,0)))),
IF(AND(RIGHT($A66,1)*1=4,T$1=INDEX('4. Mengen- und Kostenannahmen'!$H:$H,MATCH($B66,#REF!,0))),$E66,"")))))))</f>
        <v>#N/A</v>
      </c>
    </row>
    <row r="67" ht="12.75" customHeight="1">
      <c r="A67" s="230" t="str">
        <f t="array" ref="A67">INDEX('4. Mengen- und Kostenannahmen'!$A:$A,MATCH(B67,'4. Mengen- und Kostenannahmen'!B:B,0))</f>
        <v>#N/A</v>
      </c>
      <c r="B67" s="231" t="str">
        <f>'4. Mengen- und Kostenannahmen'!B68</f>
        <v/>
      </c>
      <c r="C67" s="231" t="str">
        <f t="array" ref="C67">IF(RIGHT($A67,1)*1&lt;&gt;0,INDEX('4. Mengen- und Kostenannahmen'!D:D,MATCH($B67,'4. Mengen- und Kostenannahmen'!$B:$B,0)),"")</f>
        <v>#N/A</v>
      </c>
      <c r="D67" s="231" t="str">
        <f t="array" ref="D67">IF(RIGHT($A67,1)*1&lt;&gt;0,INDEX('4. Mengen- und Kostenannahmen'!E:E,MATCH($B67,'4. Mengen- und Kostenannahmen'!$B:$B,0)),"")</f>
        <v>#N/A</v>
      </c>
      <c r="E67" s="232" t="str">
        <f t="array" ref="E67">IF(C67&lt;&gt;"",INDEX('4. Mengen- und Kostenannahmen'!X:X,MATCH($B67,'4. Mengen- und Kostenannahmen'!B:B,0))*INDEX('4. Mengen- und Kostenannahmen'!AC:AC,MATCH($B67,'4. Mengen- und Kostenannahmen'!B:B,0)),"")</f>
        <v>#N/A</v>
      </c>
      <c r="F67" s="233" t="str">
        <f t="array" ref="F67">IF(RIGHT($A67,1)*1=0,"",
IF(AND(RIGHT($A67,1)*1=1,OR(F$1=2026,F$1=2027)),$E67/2,
IF(AND(RIGHT($A67,1)*1=2,OR(F$1=2028,F$1=2029,F$1=2030)),$E67*1/20,IF(AND(RIGHT($A67,1)*1=2,OR(F$1=2031,F$1=2032,F$1=2033,F$1=2034,F$1=2035,F$1=2036,F$1=2037)),$E67*1/10,IF(AND(RIGHT($A67,1)*1=2,OR(F$1=2038,F$1=2039,F$1=2040)),$E67*1/20,
IF(AND(RIGHT($A67,1)*1=3,F$1&gt;=INDEX('4. Mengen- und Kostenannahmen'!$L:$L,MATCH($B67,#REF!,0)),F$1&lt;=INDEX('4. Mengen- und Kostenannahmen'!$M:$M,MATCH($B67,#REF!,0))),$E67*(1/(1+INDEX('4. Mengen- und Kostenannahmen'!$M:$M,MATCH($B67,#REF!,0))-INDEX('4. Mengen- und Kostenannahmen'!$L:$L,MATCH($B67,#REF!,0)))),
IF(AND(RIGHT($A67,1)*1=4,F$1=INDEX('4. Mengen- und Kostenannahmen'!$H:$H,MATCH($B67,#REF!,0))),$E67,"")))))))</f>
        <v>#N/A</v>
      </c>
      <c r="G67" s="233" t="str">
        <f t="array" ref="G67">IF(RIGHT($A67,1)*1=0,"",
IF(AND(RIGHT($A67,1)*1=1,OR(G$1=2026,G$1=2027)),$E67/2,
IF(AND(RIGHT($A67,1)*1=2,OR(G$1=2028,G$1=2029,G$1=2030)),$E67*1/20,IF(AND(RIGHT($A67,1)*1=2,OR(G$1=2031,G$1=2032,G$1=2033,G$1=2034,G$1=2035,G$1=2036,G$1=2037)),$E67*1/10,IF(AND(RIGHT($A67,1)*1=2,OR(G$1=2038,G$1=2039,G$1=2040)),$E67*1/20,
IF(AND(RIGHT($A67,1)*1=3,G$1&gt;=INDEX('4. Mengen- und Kostenannahmen'!$L:$L,MATCH($B67,#REF!,0)),G$1&lt;=INDEX('4. Mengen- und Kostenannahmen'!$M:$M,MATCH($B67,#REF!,0))),$E67*(1/(1+INDEX('4. Mengen- und Kostenannahmen'!$M:$M,MATCH($B67,#REF!,0))-INDEX('4. Mengen- und Kostenannahmen'!$L:$L,MATCH($B67,#REF!,0)))),
IF(AND(RIGHT($A67,1)*1=4,G$1=INDEX('4. Mengen- und Kostenannahmen'!$H:$H,MATCH($B67,#REF!,0))),$E67,"")))))))</f>
        <v>#N/A</v>
      </c>
      <c r="H67" s="233" t="str">
        <f t="array" ref="H67">IF(RIGHT($A67,1)*1=0,"",
IF(AND(RIGHT($A67,1)*1=1,OR(H$1=2026,H$1=2027)),$E67/2,
IF(AND(RIGHT($A67,1)*1=2,OR(H$1=2028,H$1=2029,H$1=2030)),$E67*1/20,IF(AND(RIGHT($A67,1)*1=2,OR(H$1=2031,H$1=2032,H$1=2033,H$1=2034,H$1=2035,H$1=2036,H$1=2037)),$E67*1/10,IF(AND(RIGHT($A67,1)*1=2,OR(H$1=2038,H$1=2039,H$1=2040)),$E67*1/20,
IF(AND(RIGHT($A67,1)*1=3,H$1&gt;=INDEX('4. Mengen- und Kostenannahmen'!$L:$L,MATCH($B67,#REF!,0)),H$1&lt;=INDEX('4. Mengen- und Kostenannahmen'!$M:$M,MATCH($B67,#REF!,0))),$E67*(1/(1+INDEX('4. Mengen- und Kostenannahmen'!$M:$M,MATCH($B67,#REF!,0))-INDEX('4. Mengen- und Kostenannahmen'!$L:$L,MATCH($B67,#REF!,0)))),
IF(AND(RIGHT($A67,1)*1=4,H$1=INDEX('4. Mengen- und Kostenannahmen'!$H:$H,MATCH($B67,#REF!,0))),$E67,"")))))))</f>
        <v>#N/A</v>
      </c>
      <c r="I67" s="233" t="str">
        <f t="array" ref="I67">IF(RIGHT($A67,1)*1=0,"",
IF(AND(RIGHT($A67,1)*1=1,OR(I$1=2026,I$1=2027)),$E67/2,
IF(AND(RIGHT($A67,1)*1=2,OR(I$1=2028,I$1=2029,I$1=2030)),$E67*1/20,IF(AND(RIGHT($A67,1)*1=2,OR(I$1=2031,I$1=2032,I$1=2033,I$1=2034,I$1=2035,I$1=2036,I$1=2037)),$E67*1/10,IF(AND(RIGHT($A67,1)*1=2,OR(I$1=2038,I$1=2039,I$1=2040)),$E67*1/20,
IF(AND(RIGHT($A67,1)*1=3,I$1&gt;=INDEX('4. Mengen- und Kostenannahmen'!$L:$L,MATCH($B67,#REF!,0)),I$1&lt;=INDEX('4. Mengen- und Kostenannahmen'!$M:$M,MATCH($B67,#REF!,0))),$E67*(1/(1+INDEX('4. Mengen- und Kostenannahmen'!$M:$M,MATCH($B67,#REF!,0))-INDEX('4. Mengen- und Kostenannahmen'!$L:$L,MATCH($B67,#REF!,0)))),
IF(AND(RIGHT($A67,1)*1=4,I$1=INDEX('4. Mengen- und Kostenannahmen'!$H:$H,MATCH($B67,#REF!,0))),$E67,"")))))))</f>
        <v>#N/A</v>
      </c>
      <c r="J67" s="233" t="str">
        <f t="array" ref="J67">IF(RIGHT($A67,1)*1=0,"",
IF(AND(RIGHT($A67,1)*1=1,OR(J$1=2026,J$1=2027)),$E67/2,
IF(AND(RIGHT($A67,1)*1=2,OR(J$1=2028,J$1=2029,J$1=2030)),$E67*1/20,IF(AND(RIGHT($A67,1)*1=2,OR(J$1=2031,J$1=2032,J$1=2033,J$1=2034,J$1=2035,J$1=2036,J$1=2037)),$E67*1/10,IF(AND(RIGHT($A67,1)*1=2,OR(J$1=2038,J$1=2039,J$1=2040)),$E67*1/20,
IF(AND(RIGHT($A67,1)*1=3,J$1&gt;=INDEX('4. Mengen- und Kostenannahmen'!$L:$L,MATCH($B67,#REF!,0)),J$1&lt;=INDEX('4. Mengen- und Kostenannahmen'!$M:$M,MATCH($B67,#REF!,0))),$E67*(1/(1+INDEX('4. Mengen- und Kostenannahmen'!$M:$M,MATCH($B67,#REF!,0))-INDEX('4. Mengen- und Kostenannahmen'!$L:$L,MATCH($B67,#REF!,0)))),
IF(AND(RIGHT($A67,1)*1=4,J$1=INDEX('4. Mengen- und Kostenannahmen'!$H:$H,MATCH($B67,#REF!,0))),$E67,"")))))))</f>
        <v>#N/A</v>
      </c>
      <c r="K67" s="233" t="str">
        <f t="array" ref="K67">IF(RIGHT($A67,1)*1=0,"",
IF(AND(RIGHT($A67,1)*1=1,OR(K$1=2026,K$1=2027)),$E67/2,
IF(AND(RIGHT($A67,1)*1=2,OR(K$1=2028,K$1=2029,K$1=2030)),$E67*1/20,IF(AND(RIGHT($A67,1)*1=2,OR(K$1=2031,K$1=2032,K$1=2033,K$1=2034,K$1=2035,K$1=2036,K$1=2037)),$E67*1/10,IF(AND(RIGHT($A67,1)*1=2,OR(K$1=2038,K$1=2039,K$1=2040)),$E67*1/20,
IF(AND(RIGHT($A67,1)*1=3,K$1&gt;=INDEX('4. Mengen- und Kostenannahmen'!$L:$L,MATCH($B67,#REF!,0)),K$1&lt;=INDEX('4. Mengen- und Kostenannahmen'!$M:$M,MATCH($B67,#REF!,0))),$E67*(1/(1+INDEX('4. Mengen- und Kostenannahmen'!$M:$M,MATCH($B67,#REF!,0))-INDEX('4. Mengen- und Kostenannahmen'!$L:$L,MATCH($B67,#REF!,0)))),
IF(AND(RIGHT($A67,1)*1=4,K$1=INDEX('4. Mengen- und Kostenannahmen'!$H:$H,MATCH($B67,#REF!,0))),$E67,"")))))))</f>
        <v>#N/A</v>
      </c>
      <c r="L67" s="233" t="str">
        <f t="array" ref="L67">IF(RIGHT($A67,1)*1=0,"",
IF(AND(RIGHT($A67,1)*1=1,OR(L$1=2026,L$1=2027)),$E67/2,
IF(AND(RIGHT($A67,1)*1=2,OR(L$1=2028,L$1=2029,L$1=2030)),$E67*1/20,IF(AND(RIGHT($A67,1)*1=2,OR(L$1=2031,L$1=2032,L$1=2033,L$1=2034,L$1=2035,L$1=2036,L$1=2037)),$E67*1/10,IF(AND(RIGHT($A67,1)*1=2,OR(L$1=2038,L$1=2039,L$1=2040)),$E67*1/20,
IF(AND(RIGHT($A67,1)*1=3,L$1&gt;=INDEX('4. Mengen- und Kostenannahmen'!$L:$L,MATCH($B67,#REF!,0)),L$1&lt;=INDEX('4. Mengen- und Kostenannahmen'!$M:$M,MATCH($B67,#REF!,0))),$E67*(1/(1+INDEX('4. Mengen- und Kostenannahmen'!$M:$M,MATCH($B67,#REF!,0))-INDEX('4. Mengen- und Kostenannahmen'!$L:$L,MATCH($B67,#REF!,0)))),
IF(AND(RIGHT($A67,1)*1=4,L$1=INDEX('4. Mengen- und Kostenannahmen'!$H:$H,MATCH($B67,#REF!,0))),$E67,"")))))))</f>
        <v>#N/A</v>
      </c>
      <c r="M67" s="233" t="str">
        <f t="array" ref="M67">IF(RIGHT($A67,1)*1=0,"",
IF(AND(RIGHT($A67,1)*1=1,OR(M$1=2026,M$1=2027)),$E67/2,
IF(AND(RIGHT($A67,1)*1=2,OR(M$1=2028,M$1=2029,M$1=2030)),$E67*1/20,IF(AND(RIGHT($A67,1)*1=2,OR(M$1=2031,M$1=2032,M$1=2033,M$1=2034,M$1=2035,M$1=2036,M$1=2037)),$E67*1/10,IF(AND(RIGHT($A67,1)*1=2,OR(M$1=2038,M$1=2039,M$1=2040)),$E67*1/20,
IF(AND(RIGHT($A67,1)*1=3,M$1&gt;=INDEX('4. Mengen- und Kostenannahmen'!$L:$L,MATCH($B67,#REF!,0)),M$1&lt;=INDEX('4. Mengen- und Kostenannahmen'!$M:$M,MATCH($B67,#REF!,0))),$E67*(1/(1+INDEX('4. Mengen- und Kostenannahmen'!$M:$M,MATCH($B67,#REF!,0))-INDEX('4. Mengen- und Kostenannahmen'!$L:$L,MATCH($B67,#REF!,0)))),
IF(AND(RIGHT($A67,1)*1=4,M$1=INDEX('4. Mengen- und Kostenannahmen'!$H:$H,MATCH($B67,#REF!,0))),$E67,"")))))))</f>
        <v>#N/A</v>
      </c>
      <c r="N67" s="233" t="str">
        <f t="array" ref="N67">IF(RIGHT($A67,1)*1=0,"",
IF(AND(RIGHT($A67,1)*1=1,OR(N$1=2026,N$1=2027)),$E67/2,
IF(AND(RIGHT($A67,1)*1=2,OR(N$1=2028,N$1=2029,N$1=2030)),$E67*1/20,IF(AND(RIGHT($A67,1)*1=2,OR(N$1=2031,N$1=2032,N$1=2033,N$1=2034,N$1=2035,N$1=2036,N$1=2037)),$E67*1/10,IF(AND(RIGHT($A67,1)*1=2,OR(N$1=2038,N$1=2039,N$1=2040)),$E67*1/20,
IF(AND(RIGHT($A67,1)*1=3,N$1&gt;=INDEX('4. Mengen- und Kostenannahmen'!$L:$L,MATCH($B67,#REF!,0)),N$1&lt;=INDEX('4. Mengen- und Kostenannahmen'!$M:$M,MATCH($B67,#REF!,0))),$E67*(1/(1+INDEX('4. Mengen- und Kostenannahmen'!$M:$M,MATCH($B67,#REF!,0))-INDEX('4. Mengen- und Kostenannahmen'!$L:$L,MATCH($B67,#REF!,0)))),
IF(AND(RIGHT($A67,1)*1=4,N$1=INDEX('4. Mengen- und Kostenannahmen'!$H:$H,MATCH($B67,#REF!,0))),$E67,"")))))))</f>
        <v>#N/A</v>
      </c>
      <c r="O67" s="233" t="str">
        <f t="array" ref="O67">IF(RIGHT($A67,1)*1=0,"",
IF(AND(RIGHT($A67,1)*1=1,OR(O$1=2026,O$1=2027)),$E67/2,
IF(AND(RIGHT($A67,1)*1=2,OR(O$1=2028,O$1=2029,O$1=2030)),$E67*1/20,IF(AND(RIGHT($A67,1)*1=2,OR(O$1=2031,O$1=2032,O$1=2033,O$1=2034,O$1=2035,O$1=2036,O$1=2037)),$E67*1/10,IF(AND(RIGHT($A67,1)*1=2,OR(O$1=2038,O$1=2039,O$1=2040)),$E67*1/20,
IF(AND(RIGHT($A67,1)*1=3,O$1&gt;=INDEX('4. Mengen- und Kostenannahmen'!$L:$L,MATCH($B67,#REF!,0)),O$1&lt;=INDEX('4. Mengen- und Kostenannahmen'!$M:$M,MATCH($B67,#REF!,0))),$E67*(1/(1+INDEX('4. Mengen- und Kostenannahmen'!$M:$M,MATCH($B67,#REF!,0))-INDEX('4. Mengen- und Kostenannahmen'!$L:$L,MATCH($B67,#REF!,0)))),
IF(AND(RIGHT($A67,1)*1=4,O$1=INDEX('4. Mengen- und Kostenannahmen'!$H:$H,MATCH($B67,#REF!,0))),$E67,"")))))))</f>
        <v>#N/A</v>
      </c>
      <c r="P67" s="233" t="str">
        <f t="array" ref="P67">IF(RIGHT($A67,1)*1=0,"",
IF(AND(RIGHT($A67,1)*1=1,OR(P$1=2026,P$1=2027)),$E67/2,
IF(AND(RIGHT($A67,1)*1=2,OR(P$1=2028,P$1=2029,P$1=2030)),$E67*1/20,IF(AND(RIGHT($A67,1)*1=2,OR(P$1=2031,P$1=2032,P$1=2033,P$1=2034,P$1=2035,P$1=2036,P$1=2037)),$E67*1/10,IF(AND(RIGHT($A67,1)*1=2,OR(P$1=2038,P$1=2039,P$1=2040)),$E67*1/20,
IF(AND(RIGHT($A67,1)*1=3,P$1&gt;=INDEX('4. Mengen- und Kostenannahmen'!$L:$L,MATCH($B67,#REF!,0)),P$1&lt;=INDEX('4. Mengen- und Kostenannahmen'!$M:$M,MATCH($B67,#REF!,0))),$E67*(1/(1+INDEX('4. Mengen- und Kostenannahmen'!$M:$M,MATCH($B67,#REF!,0))-INDEX('4. Mengen- und Kostenannahmen'!$L:$L,MATCH($B67,#REF!,0)))),
IF(AND(RIGHT($A67,1)*1=4,P$1=INDEX('4. Mengen- und Kostenannahmen'!$H:$H,MATCH($B67,#REF!,0))),$E67,"")))))))</f>
        <v>#N/A</v>
      </c>
      <c r="Q67" s="233" t="str">
        <f t="array" ref="Q67">IF(RIGHT($A67,1)*1=0,"",
IF(AND(RIGHT($A67,1)*1=1,OR(Q$1=2026,Q$1=2027)),$E67/2,
IF(AND(RIGHT($A67,1)*1=2,OR(Q$1=2028,Q$1=2029,Q$1=2030)),$E67*1/20,IF(AND(RIGHT($A67,1)*1=2,OR(Q$1=2031,Q$1=2032,Q$1=2033,Q$1=2034,Q$1=2035,Q$1=2036,Q$1=2037)),$E67*1/10,IF(AND(RIGHT($A67,1)*1=2,OR(Q$1=2038,Q$1=2039,Q$1=2040)),$E67*1/20,
IF(AND(RIGHT($A67,1)*1=3,Q$1&gt;=INDEX('4. Mengen- und Kostenannahmen'!$L:$L,MATCH($B67,#REF!,0)),Q$1&lt;=INDEX('4. Mengen- und Kostenannahmen'!$M:$M,MATCH($B67,#REF!,0))),$E67*(1/(1+INDEX('4. Mengen- und Kostenannahmen'!$M:$M,MATCH($B67,#REF!,0))-INDEX('4. Mengen- und Kostenannahmen'!$L:$L,MATCH($B67,#REF!,0)))),
IF(AND(RIGHT($A67,1)*1=4,Q$1=INDEX('4. Mengen- und Kostenannahmen'!$H:$H,MATCH($B67,#REF!,0))),$E67,"")))))))</f>
        <v>#N/A</v>
      </c>
      <c r="R67" s="233" t="str">
        <f t="array" ref="R67">IF(RIGHT($A67,1)*1=0,"",
IF(AND(RIGHT($A67,1)*1=1,OR(R$1=2026,R$1=2027)),$E67/2,
IF(AND(RIGHT($A67,1)*1=2,OR(R$1=2028,R$1=2029,R$1=2030)),$E67*1/20,IF(AND(RIGHT($A67,1)*1=2,OR(R$1=2031,R$1=2032,R$1=2033,R$1=2034,R$1=2035,R$1=2036,R$1=2037)),$E67*1/10,IF(AND(RIGHT($A67,1)*1=2,OR(R$1=2038,R$1=2039,R$1=2040)),$E67*1/20,
IF(AND(RIGHT($A67,1)*1=3,R$1&gt;=INDEX('4. Mengen- und Kostenannahmen'!$L:$L,MATCH($B67,#REF!,0)),R$1&lt;=INDEX('4. Mengen- und Kostenannahmen'!$M:$M,MATCH($B67,#REF!,0))),$E67*(1/(1+INDEX('4. Mengen- und Kostenannahmen'!$M:$M,MATCH($B67,#REF!,0))-INDEX('4. Mengen- und Kostenannahmen'!$L:$L,MATCH($B67,#REF!,0)))),
IF(AND(RIGHT($A67,1)*1=4,R$1=INDEX('4. Mengen- und Kostenannahmen'!$H:$H,MATCH($B67,#REF!,0))),$E67,"")))))))</f>
        <v>#N/A</v>
      </c>
      <c r="S67" s="233" t="str">
        <f t="array" ref="S67">IF(RIGHT($A67,1)*1=0,"",
IF(AND(RIGHT($A67,1)*1=1,OR(S$1=2026,S$1=2027)),$E67/2,
IF(AND(RIGHT($A67,1)*1=2,OR(S$1=2028,S$1=2029,S$1=2030)),$E67*1/20,IF(AND(RIGHT($A67,1)*1=2,OR(S$1=2031,S$1=2032,S$1=2033,S$1=2034,S$1=2035,S$1=2036,S$1=2037)),$E67*1/10,IF(AND(RIGHT($A67,1)*1=2,OR(S$1=2038,S$1=2039,S$1=2040)),$E67*1/20,
IF(AND(RIGHT($A67,1)*1=3,S$1&gt;=INDEX('4. Mengen- und Kostenannahmen'!$L:$L,MATCH($B67,#REF!,0)),S$1&lt;=INDEX('4. Mengen- und Kostenannahmen'!$M:$M,MATCH($B67,#REF!,0))),$E67*(1/(1+INDEX('4. Mengen- und Kostenannahmen'!$M:$M,MATCH($B67,#REF!,0))-INDEX('4. Mengen- und Kostenannahmen'!$L:$L,MATCH($B67,#REF!,0)))),
IF(AND(RIGHT($A67,1)*1=4,S$1=INDEX('4. Mengen- und Kostenannahmen'!$H:$H,MATCH($B67,#REF!,0))),$E67,"")))))))</f>
        <v>#N/A</v>
      </c>
      <c r="T67" s="233" t="str">
        <f t="array" ref="T67">IF(RIGHT($A67,1)*1=0,"",
IF(AND(RIGHT($A67,1)*1=1,OR(T$1=2026,T$1=2027)),$E67/2,
IF(AND(RIGHT($A67,1)*1=2,OR(T$1=2028,T$1=2029,T$1=2030)),$E67*1/20,IF(AND(RIGHT($A67,1)*1=2,OR(T$1=2031,T$1=2032,T$1=2033,T$1=2034,T$1=2035,T$1=2036,T$1=2037)),$E67*1/10,IF(AND(RIGHT($A67,1)*1=2,OR(T$1=2038,T$1=2039,T$1=2040)),$E67*1/20,
IF(AND(RIGHT($A67,1)*1=3,T$1&gt;=INDEX('4. Mengen- und Kostenannahmen'!$L:$L,MATCH($B67,#REF!,0)),T$1&lt;=INDEX('4. Mengen- und Kostenannahmen'!$M:$M,MATCH($B67,#REF!,0))),$E67*(1/(1+INDEX('4. Mengen- und Kostenannahmen'!$M:$M,MATCH($B67,#REF!,0))-INDEX('4. Mengen- und Kostenannahmen'!$L:$L,MATCH($B67,#REF!,0)))),
IF(AND(RIGHT($A67,1)*1=4,T$1=INDEX('4. Mengen- und Kostenannahmen'!$H:$H,MATCH($B67,#REF!,0))),$E67,"")))))))</f>
        <v>#N/A</v>
      </c>
    </row>
    <row r="68" ht="12.75" customHeight="1">
      <c r="A68" s="230" t="str">
        <f t="array" ref="A68">INDEX('4. Mengen- und Kostenannahmen'!$A:$A,MATCH(B68,'4. Mengen- und Kostenannahmen'!B:B,0))</f>
        <v>#N/A</v>
      </c>
      <c r="B68" s="231" t="str">
        <f>'4. Mengen- und Kostenannahmen'!B69</f>
        <v/>
      </c>
      <c r="C68" s="231" t="str">
        <f t="array" ref="C68">IF(RIGHT($A68,1)*1&lt;&gt;0,INDEX('4. Mengen- und Kostenannahmen'!D:D,MATCH($B68,'4. Mengen- und Kostenannahmen'!$B:$B,0)),"")</f>
        <v>#N/A</v>
      </c>
      <c r="D68" s="231" t="str">
        <f t="array" ref="D68">IF(RIGHT($A68,1)*1&lt;&gt;0,INDEX('4. Mengen- und Kostenannahmen'!E:E,MATCH($B68,'4. Mengen- und Kostenannahmen'!$B:$B,0)),"")</f>
        <v>#N/A</v>
      </c>
      <c r="E68" s="232" t="str">
        <f t="array" ref="E68">IF(C68&lt;&gt;"",INDEX('4. Mengen- und Kostenannahmen'!X:X,MATCH($B68,'4. Mengen- und Kostenannahmen'!B:B,0))*INDEX('4. Mengen- und Kostenannahmen'!AC:AC,MATCH($B68,'4. Mengen- und Kostenannahmen'!B:B,0)),"")</f>
        <v>#N/A</v>
      </c>
      <c r="F68" s="233" t="str">
        <f t="array" ref="F68">IF(RIGHT($A68,1)*1=0,"",
IF(AND(RIGHT($A68,1)*1=1,OR(F$1=2026,F$1=2027)),$E68/2,
IF(AND(RIGHT($A68,1)*1=2,OR(F$1=2028,F$1=2029,F$1=2030)),$E68*1/20,IF(AND(RIGHT($A68,1)*1=2,OR(F$1=2031,F$1=2032,F$1=2033,F$1=2034,F$1=2035,F$1=2036,F$1=2037)),$E68*1/10,IF(AND(RIGHT($A68,1)*1=2,OR(F$1=2038,F$1=2039,F$1=2040)),$E68*1/20,
IF(AND(RIGHT($A68,1)*1=3,F$1&gt;=INDEX('4. Mengen- und Kostenannahmen'!$L:$L,MATCH($B68,#REF!,0)),F$1&lt;=INDEX('4. Mengen- und Kostenannahmen'!$M:$M,MATCH($B68,#REF!,0))),$E68*(1/(1+INDEX('4. Mengen- und Kostenannahmen'!$M:$M,MATCH($B68,#REF!,0))-INDEX('4. Mengen- und Kostenannahmen'!$L:$L,MATCH($B68,#REF!,0)))),
IF(AND(RIGHT($A68,1)*1=4,F$1=INDEX('4. Mengen- und Kostenannahmen'!$H:$H,MATCH($B68,#REF!,0))),$E68,"")))))))</f>
        <v>#N/A</v>
      </c>
      <c r="G68" s="233" t="str">
        <f t="array" ref="G68">IF(RIGHT($A68,1)*1=0,"",
IF(AND(RIGHT($A68,1)*1=1,OR(G$1=2026,G$1=2027)),$E68/2,
IF(AND(RIGHT($A68,1)*1=2,OR(G$1=2028,G$1=2029,G$1=2030)),$E68*1/20,IF(AND(RIGHT($A68,1)*1=2,OR(G$1=2031,G$1=2032,G$1=2033,G$1=2034,G$1=2035,G$1=2036,G$1=2037)),$E68*1/10,IF(AND(RIGHT($A68,1)*1=2,OR(G$1=2038,G$1=2039,G$1=2040)),$E68*1/20,
IF(AND(RIGHT($A68,1)*1=3,G$1&gt;=INDEX('4. Mengen- und Kostenannahmen'!$L:$L,MATCH($B68,#REF!,0)),G$1&lt;=INDEX('4. Mengen- und Kostenannahmen'!$M:$M,MATCH($B68,#REF!,0))),$E68*(1/(1+INDEX('4. Mengen- und Kostenannahmen'!$M:$M,MATCH($B68,#REF!,0))-INDEX('4. Mengen- und Kostenannahmen'!$L:$L,MATCH($B68,#REF!,0)))),
IF(AND(RIGHT($A68,1)*1=4,G$1=INDEX('4. Mengen- und Kostenannahmen'!$H:$H,MATCH($B68,#REF!,0))),$E68,"")))))))</f>
        <v>#N/A</v>
      </c>
      <c r="H68" s="233" t="str">
        <f t="array" ref="H68">IF(RIGHT($A68,1)*1=0,"",
IF(AND(RIGHT($A68,1)*1=1,OR(H$1=2026,H$1=2027)),$E68/2,
IF(AND(RIGHT($A68,1)*1=2,OR(H$1=2028,H$1=2029,H$1=2030)),$E68*1/20,IF(AND(RIGHT($A68,1)*1=2,OR(H$1=2031,H$1=2032,H$1=2033,H$1=2034,H$1=2035,H$1=2036,H$1=2037)),$E68*1/10,IF(AND(RIGHT($A68,1)*1=2,OR(H$1=2038,H$1=2039,H$1=2040)),$E68*1/20,
IF(AND(RIGHT($A68,1)*1=3,H$1&gt;=INDEX('4. Mengen- und Kostenannahmen'!$L:$L,MATCH($B68,#REF!,0)),H$1&lt;=INDEX('4. Mengen- und Kostenannahmen'!$M:$M,MATCH($B68,#REF!,0))),$E68*(1/(1+INDEX('4. Mengen- und Kostenannahmen'!$M:$M,MATCH($B68,#REF!,0))-INDEX('4. Mengen- und Kostenannahmen'!$L:$L,MATCH($B68,#REF!,0)))),
IF(AND(RIGHT($A68,1)*1=4,H$1=INDEX('4. Mengen- und Kostenannahmen'!$H:$H,MATCH($B68,#REF!,0))),$E68,"")))))))</f>
        <v>#N/A</v>
      </c>
      <c r="I68" s="233" t="str">
        <f t="array" ref="I68">IF(RIGHT($A68,1)*1=0,"",
IF(AND(RIGHT($A68,1)*1=1,OR(I$1=2026,I$1=2027)),$E68/2,
IF(AND(RIGHT($A68,1)*1=2,OR(I$1=2028,I$1=2029,I$1=2030)),$E68*1/20,IF(AND(RIGHT($A68,1)*1=2,OR(I$1=2031,I$1=2032,I$1=2033,I$1=2034,I$1=2035,I$1=2036,I$1=2037)),$E68*1/10,IF(AND(RIGHT($A68,1)*1=2,OR(I$1=2038,I$1=2039,I$1=2040)),$E68*1/20,
IF(AND(RIGHT($A68,1)*1=3,I$1&gt;=INDEX('4. Mengen- und Kostenannahmen'!$L:$L,MATCH($B68,#REF!,0)),I$1&lt;=INDEX('4. Mengen- und Kostenannahmen'!$M:$M,MATCH($B68,#REF!,0))),$E68*(1/(1+INDEX('4. Mengen- und Kostenannahmen'!$M:$M,MATCH($B68,#REF!,0))-INDEX('4. Mengen- und Kostenannahmen'!$L:$L,MATCH($B68,#REF!,0)))),
IF(AND(RIGHT($A68,1)*1=4,I$1=INDEX('4. Mengen- und Kostenannahmen'!$H:$H,MATCH($B68,#REF!,0))),$E68,"")))))))</f>
        <v>#N/A</v>
      </c>
      <c r="J68" s="233" t="str">
        <f t="array" ref="J68">IF(RIGHT($A68,1)*1=0,"",
IF(AND(RIGHT($A68,1)*1=1,OR(J$1=2026,J$1=2027)),$E68/2,
IF(AND(RIGHT($A68,1)*1=2,OR(J$1=2028,J$1=2029,J$1=2030)),$E68*1/20,IF(AND(RIGHT($A68,1)*1=2,OR(J$1=2031,J$1=2032,J$1=2033,J$1=2034,J$1=2035,J$1=2036,J$1=2037)),$E68*1/10,IF(AND(RIGHT($A68,1)*1=2,OR(J$1=2038,J$1=2039,J$1=2040)),$E68*1/20,
IF(AND(RIGHT($A68,1)*1=3,J$1&gt;=INDEX('4. Mengen- und Kostenannahmen'!$L:$L,MATCH($B68,#REF!,0)),J$1&lt;=INDEX('4. Mengen- und Kostenannahmen'!$M:$M,MATCH($B68,#REF!,0))),$E68*(1/(1+INDEX('4. Mengen- und Kostenannahmen'!$M:$M,MATCH($B68,#REF!,0))-INDEX('4. Mengen- und Kostenannahmen'!$L:$L,MATCH($B68,#REF!,0)))),
IF(AND(RIGHT($A68,1)*1=4,J$1=INDEX('4. Mengen- und Kostenannahmen'!$H:$H,MATCH($B68,#REF!,0))),$E68,"")))))))</f>
        <v>#N/A</v>
      </c>
      <c r="K68" s="233" t="str">
        <f t="array" ref="K68">IF(RIGHT($A68,1)*1=0,"",
IF(AND(RIGHT($A68,1)*1=1,OR(K$1=2026,K$1=2027)),$E68/2,
IF(AND(RIGHT($A68,1)*1=2,OR(K$1=2028,K$1=2029,K$1=2030)),$E68*1/20,IF(AND(RIGHT($A68,1)*1=2,OR(K$1=2031,K$1=2032,K$1=2033,K$1=2034,K$1=2035,K$1=2036,K$1=2037)),$E68*1/10,IF(AND(RIGHT($A68,1)*1=2,OR(K$1=2038,K$1=2039,K$1=2040)),$E68*1/20,
IF(AND(RIGHT($A68,1)*1=3,K$1&gt;=INDEX('4. Mengen- und Kostenannahmen'!$L:$L,MATCH($B68,#REF!,0)),K$1&lt;=INDEX('4. Mengen- und Kostenannahmen'!$M:$M,MATCH($B68,#REF!,0))),$E68*(1/(1+INDEX('4. Mengen- und Kostenannahmen'!$M:$M,MATCH($B68,#REF!,0))-INDEX('4. Mengen- und Kostenannahmen'!$L:$L,MATCH($B68,#REF!,0)))),
IF(AND(RIGHT($A68,1)*1=4,K$1=INDEX('4. Mengen- und Kostenannahmen'!$H:$H,MATCH($B68,#REF!,0))),$E68,"")))))))</f>
        <v>#N/A</v>
      </c>
      <c r="L68" s="233" t="str">
        <f t="array" ref="L68">IF(RIGHT($A68,1)*1=0,"",
IF(AND(RIGHT($A68,1)*1=1,OR(L$1=2026,L$1=2027)),$E68/2,
IF(AND(RIGHT($A68,1)*1=2,OR(L$1=2028,L$1=2029,L$1=2030)),$E68*1/20,IF(AND(RIGHT($A68,1)*1=2,OR(L$1=2031,L$1=2032,L$1=2033,L$1=2034,L$1=2035,L$1=2036,L$1=2037)),$E68*1/10,IF(AND(RIGHT($A68,1)*1=2,OR(L$1=2038,L$1=2039,L$1=2040)),$E68*1/20,
IF(AND(RIGHT($A68,1)*1=3,L$1&gt;=INDEX('4. Mengen- und Kostenannahmen'!$L:$L,MATCH($B68,#REF!,0)),L$1&lt;=INDEX('4. Mengen- und Kostenannahmen'!$M:$M,MATCH($B68,#REF!,0))),$E68*(1/(1+INDEX('4. Mengen- und Kostenannahmen'!$M:$M,MATCH($B68,#REF!,0))-INDEX('4. Mengen- und Kostenannahmen'!$L:$L,MATCH($B68,#REF!,0)))),
IF(AND(RIGHT($A68,1)*1=4,L$1=INDEX('4. Mengen- und Kostenannahmen'!$H:$H,MATCH($B68,#REF!,0))),$E68,"")))))))</f>
        <v>#N/A</v>
      </c>
      <c r="M68" s="233" t="str">
        <f t="array" ref="M68">IF(RIGHT($A68,1)*1=0,"",
IF(AND(RIGHT($A68,1)*1=1,OR(M$1=2026,M$1=2027)),$E68/2,
IF(AND(RIGHT($A68,1)*1=2,OR(M$1=2028,M$1=2029,M$1=2030)),$E68*1/20,IF(AND(RIGHT($A68,1)*1=2,OR(M$1=2031,M$1=2032,M$1=2033,M$1=2034,M$1=2035,M$1=2036,M$1=2037)),$E68*1/10,IF(AND(RIGHT($A68,1)*1=2,OR(M$1=2038,M$1=2039,M$1=2040)),$E68*1/20,
IF(AND(RIGHT($A68,1)*1=3,M$1&gt;=INDEX('4. Mengen- und Kostenannahmen'!$L:$L,MATCH($B68,#REF!,0)),M$1&lt;=INDEX('4. Mengen- und Kostenannahmen'!$M:$M,MATCH($B68,#REF!,0))),$E68*(1/(1+INDEX('4. Mengen- und Kostenannahmen'!$M:$M,MATCH($B68,#REF!,0))-INDEX('4. Mengen- und Kostenannahmen'!$L:$L,MATCH($B68,#REF!,0)))),
IF(AND(RIGHT($A68,1)*1=4,M$1=INDEX('4. Mengen- und Kostenannahmen'!$H:$H,MATCH($B68,#REF!,0))),$E68,"")))))))</f>
        <v>#N/A</v>
      </c>
      <c r="N68" s="233" t="str">
        <f t="array" ref="N68">IF(RIGHT($A68,1)*1=0,"",
IF(AND(RIGHT($A68,1)*1=1,OR(N$1=2026,N$1=2027)),$E68/2,
IF(AND(RIGHT($A68,1)*1=2,OR(N$1=2028,N$1=2029,N$1=2030)),$E68*1/20,IF(AND(RIGHT($A68,1)*1=2,OR(N$1=2031,N$1=2032,N$1=2033,N$1=2034,N$1=2035,N$1=2036,N$1=2037)),$E68*1/10,IF(AND(RIGHT($A68,1)*1=2,OR(N$1=2038,N$1=2039,N$1=2040)),$E68*1/20,
IF(AND(RIGHT($A68,1)*1=3,N$1&gt;=INDEX('4. Mengen- und Kostenannahmen'!$L:$L,MATCH($B68,#REF!,0)),N$1&lt;=INDEX('4. Mengen- und Kostenannahmen'!$M:$M,MATCH($B68,#REF!,0))),$E68*(1/(1+INDEX('4. Mengen- und Kostenannahmen'!$M:$M,MATCH($B68,#REF!,0))-INDEX('4. Mengen- und Kostenannahmen'!$L:$L,MATCH($B68,#REF!,0)))),
IF(AND(RIGHT($A68,1)*1=4,N$1=INDEX('4. Mengen- und Kostenannahmen'!$H:$H,MATCH($B68,#REF!,0))),$E68,"")))))))</f>
        <v>#N/A</v>
      </c>
      <c r="O68" s="233" t="str">
        <f t="array" ref="O68">IF(RIGHT($A68,1)*1=0,"",
IF(AND(RIGHT($A68,1)*1=1,OR(O$1=2026,O$1=2027)),$E68/2,
IF(AND(RIGHT($A68,1)*1=2,OR(O$1=2028,O$1=2029,O$1=2030)),$E68*1/20,IF(AND(RIGHT($A68,1)*1=2,OR(O$1=2031,O$1=2032,O$1=2033,O$1=2034,O$1=2035,O$1=2036,O$1=2037)),$E68*1/10,IF(AND(RIGHT($A68,1)*1=2,OR(O$1=2038,O$1=2039,O$1=2040)),$E68*1/20,
IF(AND(RIGHT($A68,1)*1=3,O$1&gt;=INDEX('4. Mengen- und Kostenannahmen'!$L:$L,MATCH($B68,#REF!,0)),O$1&lt;=INDEX('4. Mengen- und Kostenannahmen'!$M:$M,MATCH($B68,#REF!,0))),$E68*(1/(1+INDEX('4. Mengen- und Kostenannahmen'!$M:$M,MATCH($B68,#REF!,0))-INDEX('4. Mengen- und Kostenannahmen'!$L:$L,MATCH($B68,#REF!,0)))),
IF(AND(RIGHT($A68,1)*1=4,O$1=INDEX('4. Mengen- und Kostenannahmen'!$H:$H,MATCH($B68,#REF!,0))),$E68,"")))))))</f>
        <v>#N/A</v>
      </c>
      <c r="P68" s="233" t="str">
        <f t="array" ref="P68">IF(RIGHT($A68,1)*1=0,"",
IF(AND(RIGHT($A68,1)*1=1,OR(P$1=2026,P$1=2027)),$E68/2,
IF(AND(RIGHT($A68,1)*1=2,OR(P$1=2028,P$1=2029,P$1=2030)),$E68*1/20,IF(AND(RIGHT($A68,1)*1=2,OR(P$1=2031,P$1=2032,P$1=2033,P$1=2034,P$1=2035,P$1=2036,P$1=2037)),$E68*1/10,IF(AND(RIGHT($A68,1)*1=2,OR(P$1=2038,P$1=2039,P$1=2040)),$E68*1/20,
IF(AND(RIGHT($A68,1)*1=3,P$1&gt;=INDEX('4. Mengen- und Kostenannahmen'!$L:$L,MATCH($B68,#REF!,0)),P$1&lt;=INDEX('4. Mengen- und Kostenannahmen'!$M:$M,MATCH($B68,#REF!,0))),$E68*(1/(1+INDEX('4. Mengen- und Kostenannahmen'!$M:$M,MATCH($B68,#REF!,0))-INDEX('4. Mengen- und Kostenannahmen'!$L:$L,MATCH($B68,#REF!,0)))),
IF(AND(RIGHT($A68,1)*1=4,P$1=INDEX('4. Mengen- und Kostenannahmen'!$H:$H,MATCH($B68,#REF!,0))),$E68,"")))))))</f>
        <v>#N/A</v>
      </c>
      <c r="Q68" s="233" t="str">
        <f t="array" ref="Q68">IF(RIGHT($A68,1)*1=0,"",
IF(AND(RIGHT($A68,1)*1=1,OR(Q$1=2026,Q$1=2027)),$E68/2,
IF(AND(RIGHT($A68,1)*1=2,OR(Q$1=2028,Q$1=2029,Q$1=2030)),$E68*1/20,IF(AND(RIGHT($A68,1)*1=2,OR(Q$1=2031,Q$1=2032,Q$1=2033,Q$1=2034,Q$1=2035,Q$1=2036,Q$1=2037)),$E68*1/10,IF(AND(RIGHT($A68,1)*1=2,OR(Q$1=2038,Q$1=2039,Q$1=2040)),$E68*1/20,
IF(AND(RIGHT($A68,1)*1=3,Q$1&gt;=INDEX('4. Mengen- und Kostenannahmen'!$L:$L,MATCH($B68,#REF!,0)),Q$1&lt;=INDEX('4. Mengen- und Kostenannahmen'!$M:$M,MATCH($B68,#REF!,0))),$E68*(1/(1+INDEX('4. Mengen- und Kostenannahmen'!$M:$M,MATCH($B68,#REF!,0))-INDEX('4. Mengen- und Kostenannahmen'!$L:$L,MATCH($B68,#REF!,0)))),
IF(AND(RIGHT($A68,1)*1=4,Q$1=INDEX('4. Mengen- und Kostenannahmen'!$H:$H,MATCH($B68,#REF!,0))),$E68,"")))))))</f>
        <v>#N/A</v>
      </c>
      <c r="R68" s="233" t="str">
        <f t="array" ref="R68">IF(RIGHT($A68,1)*1=0,"",
IF(AND(RIGHT($A68,1)*1=1,OR(R$1=2026,R$1=2027)),$E68/2,
IF(AND(RIGHT($A68,1)*1=2,OR(R$1=2028,R$1=2029,R$1=2030)),$E68*1/20,IF(AND(RIGHT($A68,1)*1=2,OR(R$1=2031,R$1=2032,R$1=2033,R$1=2034,R$1=2035,R$1=2036,R$1=2037)),$E68*1/10,IF(AND(RIGHT($A68,1)*1=2,OR(R$1=2038,R$1=2039,R$1=2040)),$E68*1/20,
IF(AND(RIGHT($A68,1)*1=3,R$1&gt;=INDEX('4. Mengen- und Kostenannahmen'!$L:$L,MATCH($B68,#REF!,0)),R$1&lt;=INDEX('4. Mengen- und Kostenannahmen'!$M:$M,MATCH($B68,#REF!,0))),$E68*(1/(1+INDEX('4. Mengen- und Kostenannahmen'!$M:$M,MATCH($B68,#REF!,0))-INDEX('4. Mengen- und Kostenannahmen'!$L:$L,MATCH($B68,#REF!,0)))),
IF(AND(RIGHT($A68,1)*1=4,R$1=INDEX('4. Mengen- und Kostenannahmen'!$H:$H,MATCH($B68,#REF!,0))),$E68,"")))))))</f>
        <v>#N/A</v>
      </c>
      <c r="S68" s="233" t="str">
        <f t="array" ref="S68">IF(RIGHT($A68,1)*1=0,"",
IF(AND(RIGHT($A68,1)*1=1,OR(S$1=2026,S$1=2027)),$E68/2,
IF(AND(RIGHT($A68,1)*1=2,OR(S$1=2028,S$1=2029,S$1=2030)),$E68*1/20,IF(AND(RIGHT($A68,1)*1=2,OR(S$1=2031,S$1=2032,S$1=2033,S$1=2034,S$1=2035,S$1=2036,S$1=2037)),$E68*1/10,IF(AND(RIGHT($A68,1)*1=2,OR(S$1=2038,S$1=2039,S$1=2040)),$E68*1/20,
IF(AND(RIGHT($A68,1)*1=3,S$1&gt;=INDEX('4. Mengen- und Kostenannahmen'!$L:$L,MATCH($B68,#REF!,0)),S$1&lt;=INDEX('4. Mengen- und Kostenannahmen'!$M:$M,MATCH($B68,#REF!,0))),$E68*(1/(1+INDEX('4. Mengen- und Kostenannahmen'!$M:$M,MATCH($B68,#REF!,0))-INDEX('4. Mengen- und Kostenannahmen'!$L:$L,MATCH($B68,#REF!,0)))),
IF(AND(RIGHT($A68,1)*1=4,S$1=INDEX('4. Mengen- und Kostenannahmen'!$H:$H,MATCH($B68,#REF!,0))),$E68,"")))))))</f>
        <v>#N/A</v>
      </c>
      <c r="T68" s="233" t="str">
        <f t="array" ref="T68">IF(RIGHT($A68,1)*1=0,"",
IF(AND(RIGHT($A68,1)*1=1,OR(T$1=2026,T$1=2027)),$E68/2,
IF(AND(RIGHT($A68,1)*1=2,OR(T$1=2028,T$1=2029,T$1=2030)),$E68*1/20,IF(AND(RIGHT($A68,1)*1=2,OR(T$1=2031,T$1=2032,T$1=2033,T$1=2034,T$1=2035,T$1=2036,T$1=2037)),$E68*1/10,IF(AND(RIGHT($A68,1)*1=2,OR(T$1=2038,T$1=2039,T$1=2040)),$E68*1/20,
IF(AND(RIGHT($A68,1)*1=3,T$1&gt;=INDEX('4. Mengen- und Kostenannahmen'!$L:$L,MATCH($B68,#REF!,0)),T$1&lt;=INDEX('4. Mengen- und Kostenannahmen'!$M:$M,MATCH($B68,#REF!,0))),$E68*(1/(1+INDEX('4. Mengen- und Kostenannahmen'!$M:$M,MATCH($B68,#REF!,0))-INDEX('4. Mengen- und Kostenannahmen'!$L:$L,MATCH($B68,#REF!,0)))),
IF(AND(RIGHT($A68,1)*1=4,T$1=INDEX('4. Mengen- und Kostenannahmen'!$H:$H,MATCH($B68,#REF!,0))),$E68,"")))))))</f>
        <v>#N/A</v>
      </c>
    </row>
    <row r="69" ht="12.75" customHeight="1">
      <c r="A69" s="230" t="str">
        <f t="array" ref="A69">INDEX('4. Mengen- und Kostenannahmen'!$A:$A,MATCH(B69,'4. Mengen- und Kostenannahmen'!B:B,0))</f>
        <v>#N/A</v>
      </c>
      <c r="B69" s="231" t="str">
        <f>'4. Mengen- und Kostenannahmen'!B70</f>
        <v/>
      </c>
      <c r="C69" s="231" t="str">
        <f t="array" ref="C69">IF(RIGHT($A69,1)*1&lt;&gt;0,INDEX('4. Mengen- und Kostenannahmen'!D:D,MATCH($B69,'4. Mengen- und Kostenannahmen'!$B:$B,0)),"")</f>
        <v>#N/A</v>
      </c>
      <c r="D69" s="231" t="str">
        <f t="array" ref="D69">IF(RIGHT($A69,1)*1&lt;&gt;0,INDEX('4. Mengen- und Kostenannahmen'!E:E,MATCH($B69,'4. Mengen- und Kostenannahmen'!$B:$B,0)),"")</f>
        <v>#N/A</v>
      </c>
      <c r="E69" s="232" t="str">
        <f t="array" ref="E69">IF(C69&lt;&gt;"",INDEX('4. Mengen- und Kostenannahmen'!X:X,MATCH($B69,'4. Mengen- und Kostenannahmen'!B:B,0))*INDEX('4. Mengen- und Kostenannahmen'!AC:AC,MATCH($B69,'4. Mengen- und Kostenannahmen'!B:B,0)),"")</f>
        <v>#N/A</v>
      </c>
      <c r="F69" s="233" t="str">
        <f t="array" ref="F69">IF(RIGHT($A69,1)*1=0,"",
IF(AND(RIGHT($A69,1)*1=1,OR(F$1=2026,F$1=2027)),$E69/2,
IF(AND(RIGHT($A69,1)*1=2,OR(F$1=2028,F$1=2029,F$1=2030)),$E69*1/20,IF(AND(RIGHT($A69,1)*1=2,OR(F$1=2031,F$1=2032,F$1=2033,F$1=2034,F$1=2035,F$1=2036,F$1=2037)),$E69*1/10,IF(AND(RIGHT($A69,1)*1=2,OR(F$1=2038,F$1=2039,F$1=2040)),$E69*1/20,
IF(AND(RIGHT($A69,1)*1=3,F$1&gt;=INDEX('4. Mengen- und Kostenannahmen'!$L:$L,MATCH($B69,#REF!,0)),F$1&lt;=INDEX('4. Mengen- und Kostenannahmen'!$M:$M,MATCH($B69,#REF!,0))),$E69*(1/(1+INDEX('4. Mengen- und Kostenannahmen'!$M:$M,MATCH($B69,#REF!,0))-INDEX('4. Mengen- und Kostenannahmen'!$L:$L,MATCH($B69,#REF!,0)))),
IF(AND(RIGHT($A69,1)*1=4,F$1=INDEX('4. Mengen- und Kostenannahmen'!$H:$H,MATCH($B69,#REF!,0))),$E69,"")))))))</f>
        <v>#N/A</v>
      </c>
      <c r="G69" s="233" t="str">
        <f t="array" ref="G69">IF(RIGHT($A69,1)*1=0,"",
IF(AND(RIGHT($A69,1)*1=1,OR(G$1=2026,G$1=2027)),$E69/2,
IF(AND(RIGHT($A69,1)*1=2,OR(G$1=2028,G$1=2029,G$1=2030)),$E69*1/20,IF(AND(RIGHT($A69,1)*1=2,OR(G$1=2031,G$1=2032,G$1=2033,G$1=2034,G$1=2035,G$1=2036,G$1=2037)),$E69*1/10,IF(AND(RIGHT($A69,1)*1=2,OR(G$1=2038,G$1=2039,G$1=2040)),$E69*1/20,
IF(AND(RIGHT($A69,1)*1=3,G$1&gt;=INDEX('4. Mengen- und Kostenannahmen'!$L:$L,MATCH($B69,#REF!,0)),G$1&lt;=INDEX('4. Mengen- und Kostenannahmen'!$M:$M,MATCH($B69,#REF!,0))),$E69*(1/(1+INDEX('4. Mengen- und Kostenannahmen'!$M:$M,MATCH($B69,#REF!,0))-INDEX('4. Mengen- und Kostenannahmen'!$L:$L,MATCH($B69,#REF!,0)))),
IF(AND(RIGHT($A69,1)*1=4,G$1=INDEX('4. Mengen- und Kostenannahmen'!$H:$H,MATCH($B69,#REF!,0))),$E69,"")))))))</f>
        <v>#N/A</v>
      </c>
      <c r="H69" s="233" t="str">
        <f t="array" ref="H69">IF(RIGHT($A69,1)*1=0,"",
IF(AND(RIGHT($A69,1)*1=1,OR(H$1=2026,H$1=2027)),$E69/2,
IF(AND(RIGHT($A69,1)*1=2,OR(H$1=2028,H$1=2029,H$1=2030)),$E69*1/20,IF(AND(RIGHT($A69,1)*1=2,OR(H$1=2031,H$1=2032,H$1=2033,H$1=2034,H$1=2035,H$1=2036,H$1=2037)),$E69*1/10,IF(AND(RIGHT($A69,1)*1=2,OR(H$1=2038,H$1=2039,H$1=2040)),$E69*1/20,
IF(AND(RIGHT($A69,1)*1=3,H$1&gt;=INDEX('4. Mengen- und Kostenannahmen'!$L:$L,MATCH($B69,#REF!,0)),H$1&lt;=INDEX('4. Mengen- und Kostenannahmen'!$M:$M,MATCH($B69,#REF!,0))),$E69*(1/(1+INDEX('4. Mengen- und Kostenannahmen'!$M:$M,MATCH($B69,#REF!,0))-INDEX('4. Mengen- und Kostenannahmen'!$L:$L,MATCH($B69,#REF!,0)))),
IF(AND(RIGHT($A69,1)*1=4,H$1=INDEX('4. Mengen- und Kostenannahmen'!$H:$H,MATCH($B69,#REF!,0))),$E69,"")))))))</f>
        <v>#N/A</v>
      </c>
      <c r="I69" s="233" t="str">
        <f t="array" ref="I69">IF(RIGHT($A69,1)*1=0,"",
IF(AND(RIGHT($A69,1)*1=1,OR(I$1=2026,I$1=2027)),$E69/2,
IF(AND(RIGHT($A69,1)*1=2,OR(I$1=2028,I$1=2029,I$1=2030)),$E69*1/20,IF(AND(RIGHT($A69,1)*1=2,OR(I$1=2031,I$1=2032,I$1=2033,I$1=2034,I$1=2035,I$1=2036,I$1=2037)),$E69*1/10,IF(AND(RIGHT($A69,1)*1=2,OR(I$1=2038,I$1=2039,I$1=2040)),$E69*1/20,
IF(AND(RIGHT($A69,1)*1=3,I$1&gt;=INDEX('4. Mengen- und Kostenannahmen'!$L:$L,MATCH($B69,#REF!,0)),I$1&lt;=INDEX('4. Mengen- und Kostenannahmen'!$M:$M,MATCH($B69,#REF!,0))),$E69*(1/(1+INDEX('4. Mengen- und Kostenannahmen'!$M:$M,MATCH($B69,#REF!,0))-INDEX('4. Mengen- und Kostenannahmen'!$L:$L,MATCH($B69,#REF!,0)))),
IF(AND(RIGHT($A69,1)*1=4,I$1=INDEX('4. Mengen- und Kostenannahmen'!$H:$H,MATCH($B69,#REF!,0))),$E69,"")))))))</f>
        <v>#N/A</v>
      </c>
      <c r="J69" s="233" t="str">
        <f t="array" ref="J69">IF(RIGHT($A69,1)*1=0,"",
IF(AND(RIGHT($A69,1)*1=1,OR(J$1=2026,J$1=2027)),$E69/2,
IF(AND(RIGHT($A69,1)*1=2,OR(J$1=2028,J$1=2029,J$1=2030)),$E69*1/20,IF(AND(RIGHT($A69,1)*1=2,OR(J$1=2031,J$1=2032,J$1=2033,J$1=2034,J$1=2035,J$1=2036,J$1=2037)),$E69*1/10,IF(AND(RIGHT($A69,1)*1=2,OR(J$1=2038,J$1=2039,J$1=2040)),$E69*1/20,
IF(AND(RIGHT($A69,1)*1=3,J$1&gt;=INDEX('4. Mengen- und Kostenannahmen'!$L:$L,MATCH($B69,#REF!,0)),J$1&lt;=INDEX('4. Mengen- und Kostenannahmen'!$M:$M,MATCH($B69,#REF!,0))),$E69*(1/(1+INDEX('4. Mengen- und Kostenannahmen'!$M:$M,MATCH($B69,#REF!,0))-INDEX('4. Mengen- und Kostenannahmen'!$L:$L,MATCH($B69,#REF!,0)))),
IF(AND(RIGHT($A69,1)*1=4,J$1=INDEX('4. Mengen- und Kostenannahmen'!$H:$H,MATCH($B69,#REF!,0))),$E69,"")))))))</f>
        <v>#N/A</v>
      </c>
      <c r="K69" s="233" t="str">
        <f t="array" ref="K69">IF(RIGHT($A69,1)*1=0,"",
IF(AND(RIGHT($A69,1)*1=1,OR(K$1=2026,K$1=2027)),$E69/2,
IF(AND(RIGHT($A69,1)*1=2,OR(K$1=2028,K$1=2029,K$1=2030)),$E69*1/20,IF(AND(RIGHT($A69,1)*1=2,OR(K$1=2031,K$1=2032,K$1=2033,K$1=2034,K$1=2035,K$1=2036,K$1=2037)),$E69*1/10,IF(AND(RIGHT($A69,1)*1=2,OR(K$1=2038,K$1=2039,K$1=2040)),$E69*1/20,
IF(AND(RIGHT($A69,1)*1=3,K$1&gt;=INDEX('4. Mengen- und Kostenannahmen'!$L:$L,MATCH($B69,#REF!,0)),K$1&lt;=INDEX('4. Mengen- und Kostenannahmen'!$M:$M,MATCH($B69,#REF!,0))),$E69*(1/(1+INDEX('4. Mengen- und Kostenannahmen'!$M:$M,MATCH($B69,#REF!,0))-INDEX('4. Mengen- und Kostenannahmen'!$L:$L,MATCH($B69,#REF!,0)))),
IF(AND(RIGHT($A69,1)*1=4,K$1=INDEX('4. Mengen- und Kostenannahmen'!$H:$H,MATCH($B69,#REF!,0))),$E69,"")))))))</f>
        <v>#N/A</v>
      </c>
      <c r="L69" s="233" t="str">
        <f t="array" ref="L69">IF(RIGHT($A69,1)*1=0,"",
IF(AND(RIGHT($A69,1)*1=1,OR(L$1=2026,L$1=2027)),$E69/2,
IF(AND(RIGHT($A69,1)*1=2,OR(L$1=2028,L$1=2029,L$1=2030)),$E69*1/20,IF(AND(RIGHT($A69,1)*1=2,OR(L$1=2031,L$1=2032,L$1=2033,L$1=2034,L$1=2035,L$1=2036,L$1=2037)),$E69*1/10,IF(AND(RIGHT($A69,1)*1=2,OR(L$1=2038,L$1=2039,L$1=2040)),$E69*1/20,
IF(AND(RIGHT($A69,1)*1=3,L$1&gt;=INDEX('4. Mengen- und Kostenannahmen'!$L:$L,MATCH($B69,#REF!,0)),L$1&lt;=INDEX('4. Mengen- und Kostenannahmen'!$M:$M,MATCH($B69,#REF!,0))),$E69*(1/(1+INDEX('4. Mengen- und Kostenannahmen'!$M:$M,MATCH($B69,#REF!,0))-INDEX('4. Mengen- und Kostenannahmen'!$L:$L,MATCH($B69,#REF!,0)))),
IF(AND(RIGHT($A69,1)*1=4,L$1=INDEX('4. Mengen- und Kostenannahmen'!$H:$H,MATCH($B69,#REF!,0))),$E69,"")))))))</f>
        <v>#N/A</v>
      </c>
      <c r="M69" s="233" t="str">
        <f t="array" ref="M69">IF(RIGHT($A69,1)*1=0,"",
IF(AND(RIGHT($A69,1)*1=1,OR(M$1=2026,M$1=2027)),$E69/2,
IF(AND(RIGHT($A69,1)*1=2,OR(M$1=2028,M$1=2029,M$1=2030)),$E69*1/20,IF(AND(RIGHT($A69,1)*1=2,OR(M$1=2031,M$1=2032,M$1=2033,M$1=2034,M$1=2035,M$1=2036,M$1=2037)),$E69*1/10,IF(AND(RIGHT($A69,1)*1=2,OR(M$1=2038,M$1=2039,M$1=2040)),$E69*1/20,
IF(AND(RIGHT($A69,1)*1=3,M$1&gt;=INDEX('4. Mengen- und Kostenannahmen'!$L:$L,MATCH($B69,#REF!,0)),M$1&lt;=INDEX('4. Mengen- und Kostenannahmen'!$M:$M,MATCH($B69,#REF!,0))),$E69*(1/(1+INDEX('4. Mengen- und Kostenannahmen'!$M:$M,MATCH($B69,#REF!,0))-INDEX('4. Mengen- und Kostenannahmen'!$L:$L,MATCH($B69,#REF!,0)))),
IF(AND(RIGHT($A69,1)*1=4,M$1=INDEX('4. Mengen- und Kostenannahmen'!$H:$H,MATCH($B69,#REF!,0))),$E69,"")))))))</f>
        <v>#N/A</v>
      </c>
      <c r="N69" s="233" t="str">
        <f t="array" ref="N69">IF(RIGHT($A69,1)*1=0,"",
IF(AND(RIGHT($A69,1)*1=1,OR(N$1=2026,N$1=2027)),$E69/2,
IF(AND(RIGHT($A69,1)*1=2,OR(N$1=2028,N$1=2029,N$1=2030)),$E69*1/20,IF(AND(RIGHT($A69,1)*1=2,OR(N$1=2031,N$1=2032,N$1=2033,N$1=2034,N$1=2035,N$1=2036,N$1=2037)),$E69*1/10,IF(AND(RIGHT($A69,1)*1=2,OR(N$1=2038,N$1=2039,N$1=2040)),$E69*1/20,
IF(AND(RIGHT($A69,1)*1=3,N$1&gt;=INDEX('4. Mengen- und Kostenannahmen'!$L:$L,MATCH($B69,#REF!,0)),N$1&lt;=INDEX('4. Mengen- und Kostenannahmen'!$M:$M,MATCH($B69,#REF!,0))),$E69*(1/(1+INDEX('4. Mengen- und Kostenannahmen'!$M:$M,MATCH($B69,#REF!,0))-INDEX('4. Mengen- und Kostenannahmen'!$L:$L,MATCH($B69,#REF!,0)))),
IF(AND(RIGHT($A69,1)*1=4,N$1=INDEX('4. Mengen- und Kostenannahmen'!$H:$H,MATCH($B69,#REF!,0))),$E69,"")))))))</f>
        <v>#N/A</v>
      </c>
      <c r="O69" s="233" t="str">
        <f t="array" ref="O69">IF(RIGHT($A69,1)*1=0,"",
IF(AND(RIGHT($A69,1)*1=1,OR(O$1=2026,O$1=2027)),$E69/2,
IF(AND(RIGHT($A69,1)*1=2,OR(O$1=2028,O$1=2029,O$1=2030)),$E69*1/20,IF(AND(RIGHT($A69,1)*1=2,OR(O$1=2031,O$1=2032,O$1=2033,O$1=2034,O$1=2035,O$1=2036,O$1=2037)),$E69*1/10,IF(AND(RIGHT($A69,1)*1=2,OR(O$1=2038,O$1=2039,O$1=2040)),$E69*1/20,
IF(AND(RIGHT($A69,1)*1=3,O$1&gt;=INDEX('4. Mengen- und Kostenannahmen'!$L:$L,MATCH($B69,#REF!,0)),O$1&lt;=INDEX('4. Mengen- und Kostenannahmen'!$M:$M,MATCH($B69,#REF!,0))),$E69*(1/(1+INDEX('4. Mengen- und Kostenannahmen'!$M:$M,MATCH($B69,#REF!,0))-INDEX('4. Mengen- und Kostenannahmen'!$L:$L,MATCH($B69,#REF!,0)))),
IF(AND(RIGHT($A69,1)*1=4,O$1=INDEX('4. Mengen- und Kostenannahmen'!$H:$H,MATCH($B69,#REF!,0))),$E69,"")))))))</f>
        <v>#N/A</v>
      </c>
      <c r="P69" s="233" t="str">
        <f t="array" ref="P69">IF(RIGHT($A69,1)*1=0,"",
IF(AND(RIGHT($A69,1)*1=1,OR(P$1=2026,P$1=2027)),$E69/2,
IF(AND(RIGHT($A69,1)*1=2,OR(P$1=2028,P$1=2029,P$1=2030)),$E69*1/20,IF(AND(RIGHT($A69,1)*1=2,OR(P$1=2031,P$1=2032,P$1=2033,P$1=2034,P$1=2035,P$1=2036,P$1=2037)),$E69*1/10,IF(AND(RIGHT($A69,1)*1=2,OR(P$1=2038,P$1=2039,P$1=2040)),$E69*1/20,
IF(AND(RIGHT($A69,1)*1=3,P$1&gt;=INDEX('4. Mengen- und Kostenannahmen'!$L:$L,MATCH($B69,#REF!,0)),P$1&lt;=INDEX('4. Mengen- und Kostenannahmen'!$M:$M,MATCH($B69,#REF!,0))),$E69*(1/(1+INDEX('4. Mengen- und Kostenannahmen'!$M:$M,MATCH($B69,#REF!,0))-INDEX('4. Mengen- und Kostenannahmen'!$L:$L,MATCH($B69,#REF!,0)))),
IF(AND(RIGHT($A69,1)*1=4,P$1=INDEX('4. Mengen- und Kostenannahmen'!$H:$H,MATCH($B69,#REF!,0))),$E69,"")))))))</f>
        <v>#N/A</v>
      </c>
      <c r="Q69" s="233" t="str">
        <f t="array" ref="Q69">IF(RIGHT($A69,1)*1=0,"",
IF(AND(RIGHT($A69,1)*1=1,OR(Q$1=2026,Q$1=2027)),$E69/2,
IF(AND(RIGHT($A69,1)*1=2,OR(Q$1=2028,Q$1=2029,Q$1=2030)),$E69*1/20,IF(AND(RIGHT($A69,1)*1=2,OR(Q$1=2031,Q$1=2032,Q$1=2033,Q$1=2034,Q$1=2035,Q$1=2036,Q$1=2037)),$E69*1/10,IF(AND(RIGHT($A69,1)*1=2,OR(Q$1=2038,Q$1=2039,Q$1=2040)),$E69*1/20,
IF(AND(RIGHT($A69,1)*1=3,Q$1&gt;=INDEX('4. Mengen- und Kostenannahmen'!$L:$L,MATCH($B69,#REF!,0)),Q$1&lt;=INDEX('4. Mengen- und Kostenannahmen'!$M:$M,MATCH($B69,#REF!,0))),$E69*(1/(1+INDEX('4. Mengen- und Kostenannahmen'!$M:$M,MATCH($B69,#REF!,0))-INDEX('4. Mengen- und Kostenannahmen'!$L:$L,MATCH($B69,#REF!,0)))),
IF(AND(RIGHT($A69,1)*1=4,Q$1=INDEX('4. Mengen- und Kostenannahmen'!$H:$H,MATCH($B69,#REF!,0))),$E69,"")))))))</f>
        <v>#N/A</v>
      </c>
      <c r="R69" s="233" t="str">
        <f t="array" ref="R69">IF(RIGHT($A69,1)*1=0,"",
IF(AND(RIGHT($A69,1)*1=1,OR(R$1=2026,R$1=2027)),$E69/2,
IF(AND(RIGHT($A69,1)*1=2,OR(R$1=2028,R$1=2029,R$1=2030)),$E69*1/20,IF(AND(RIGHT($A69,1)*1=2,OR(R$1=2031,R$1=2032,R$1=2033,R$1=2034,R$1=2035,R$1=2036,R$1=2037)),$E69*1/10,IF(AND(RIGHT($A69,1)*1=2,OR(R$1=2038,R$1=2039,R$1=2040)),$E69*1/20,
IF(AND(RIGHT($A69,1)*1=3,R$1&gt;=INDEX('4. Mengen- und Kostenannahmen'!$L:$L,MATCH($B69,#REF!,0)),R$1&lt;=INDEX('4. Mengen- und Kostenannahmen'!$M:$M,MATCH($B69,#REF!,0))),$E69*(1/(1+INDEX('4. Mengen- und Kostenannahmen'!$M:$M,MATCH($B69,#REF!,0))-INDEX('4. Mengen- und Kostenannahmen'!$L:$L,MATCH($B69,#REF!,0)))),
IF(AND(RIGHT($A69,1)*1=4,R$1=INDEX('4. Mengen- und Kostenannahmen'!$H:$H,MATCH($B69,#REF!,0))),$E69,"")))))))</f>
        <v>#N/A</v>
      </c>
      <c r="S69" s="233" t="str">
        <f t="array" ref="S69">IF(RIGHT($A69,1)*1=0,"",
IF(AND(RIGHT($A69,1)*1=1,OR(S$1=2026,S$1=2027)),$E69/2,
IF(AND(RIGHT($A69,1)*1=2,OR(S$1=2028,S$1=2029,S$1=2030)),$E69*1/20,IF(AND(RIGHT($A69,1)*1=2,OR(S$1=2031,S$1=2032,S$1=2033,S$1=2034,S$1=2035,S$1=2036,S$1=2037)),$E69*1/10,IF(AND(RIGHT($A69,1)*1=2,OR(S$1=2038,S$1=2039,S$1=2040)),$E69*1/20,
IF(AND(RIGHT($A69,1)*1=3,S$1&gt;=INDEX('4. Mengen- und Kostenannahmen'!$L:$L,MATCH($B69,#REF!,0)),S$1&lt;=INDEX('4. Mengen- und Kostenannahmen'!$M:$M,MATCH($B69,#REF!,0))),$E69*(1/(1+INDEX('4. Mengen- und Kostenannahmen'!$M:$M,MATCH($B69,#REF!,0))-INDEX('4. Mengen- und Kostenannahmen'!$L:$L,MATCH($B69,#REF!,0)))),
IF(AND(RIGHT($A69,1)*1=4,S$1=INDEX('4. Mengen- und Kostenannahmen'!$H:$H,MATCH($B69,#REF!,0))),$E69,"")))))))</f>
        <v>#N/A</v>
      </c>
      <c r="T69" s="233" t="str">
        <f t="array" ref="T69">IF(RIGHT($A69,1)*1=0,"",
IF(AND(RIGHT($A69,1)*1=1,OR(T$1=2026,T$1=2027)),$E69/2,
IF(AND(RIGHT($A69,1)*1=2,OR(T$1=2028,T$1=2029,T$1=2030)),$E69*1/20,IF(AND(RIGHT($A69,1)*1=2,OR(T$1=2031,T$1=2032,T$1=2033,T$1=2034,T$1=2035,T$1=2036,T$1=2037)),$E69*1/10,IF(AND(RIGHT($A69,1)*1=2,OR(T$1=2038,T$1=2039,T$1=2040)),$E69*1/20,
IF(AND(RIGHT($A69,1)*1=3,T$1&gt;=INDEX('4. Mengen- und Kostenannahmen'!$L:$L,MATCH($B69,#REF!,0)),T$1&lt;=INDEX('4. Mengen- und Kostenannahmen'!$M:$M,MATCH($B69,#REF!,0))),$E69*(1/(1+INDEX('4. Mengen- und Kostenannahmen'!$M:$M,MATCH($B69,#REF!,0))-INDEX('4. Mengen- und Kostenannahmen'!$L:$L,MATCH($B69,#REF!,0)))),
IF(AND(RIGHT($A69,1)*1=4,T$1=INDEX('4. Mengen- und Kostenannahmen'!$H:$H,MATCH($B69,#REF!,0))),$E69,"")))))))</f>
        <v>#N/A</v>
      </c>
    </row>
    <row r="70" ht="12.75" customHeight="1">
      <c r="A70" s="230" t="str">
        <f t="array" ref="A70">INDEX('4. Mengen- und Kostenannahmen'!$A:$A,MATCH(B70,'4. Mengen- und Kostenannahmen'!B:B,0))</f>
        <v>#N/A</v>
      </c>
      <c r="B70" s="231" t="str">
        <f>'4. Mengen- und Kostenannahmen'!B71</f>
        <v/>
      </c>
      <c r="C70" s="231" t="str">
        <f t="array" ref="C70">IF(RIGHT($A70,1)*1&lt;&gt;0,INDEX('4. Mengen- und Kostenannahmen'!D:D,MATCH($B70,'4. Mengen- und Kostenannahmen'!$B:$B,0)),"")</f>
        <v>#N/A</v>
      </c>
      <c r="D70" s="231" t="str">
        <f t="array" ref="D70">IF(RIGHT($A70,1)*1&lt;&gt;0,INDEX('4. Mengen- und Kostenannahmen'!E:E,MATCH($B70,'4. Mengen- und Kostenannahmen'!$B:$B,0)),"")</f>
        <v>#N/A</v>
      </c>
      <c r="E70" s="232" t="str">
        <f t="array" ref="E70">IF(C70&lt;&gt;"",INDEX('4. Mengen- und Kostenannahmen'!X:X,MATCH($B70,'4. Mengen- und Kostenannahmen'!B:B,0))*INDEX('4. Mengen- und Kostenannahmen'!AC:AC,MATCH($B70,'4. Mengen- und Kostenannahmen'!B:B,0)),"")</f>
        <v>#N/A</v>
      </c>
      <c r="F70" s="233" t="str">
        <f t="array" ref="F70">IF(RIGHT($A70,1)*1=0,"",
IF(AND(RIGHT($A70,1)*1=1,OR(F$1=2026,F$1=2027)),$E70/2,
IF(AND(RIGHT($A70,1)*1=2,OR(F$1=2028,F$1=2029,F$1=2030)),$E70*1/20,IF(AND(RIGHT($A70,1)*1=2,OR(F$1=2031,F$1=2032,F$1=2033,F$1=2034,F$1=2035,F$1=2036,F$1=2037)),$E70*1/10,IF(AND(RIGHT($A70,1)*1=2,OR(F$1=2038,F$1=2039,F$1=2040)),$E70*1/20,
IF(AND(RIGHT($A70,1)*1=3,F$1&gt;=INDEX('4. Mengen- und Kostenannahmen'!$L:$L,MATCH($B70,#REF!,0)),F$1&lt;=INDEX('4. Mengen- und Kostenannahmen'!$M:$M,MATCH($B70,#REF!,0))),$E70*(1/(1+INDEX('4. Mengen- und Kostenannahmen'!$M:$M,MATCH($B70,#REF!,0))-INDEX('4. Mengen- und Kostenannahmen'!$L:$L,MATCH($B70,#REF!,0)))),
IF(AND(RIGHT($A70,1)*1=4,F$1=INDEX('4. Mengen- und Kostenannahmen'!$H:$H,MATCH($B70,#REF!,0))),$E70,"")))))))</f>
        <v>#N/A</v>
      </c>
      <c r="G70" s="233" t="str">
        <f t="array" ref="G70">IF(RIGHT($A70,1)*1=0,"",
IF(AND(RIGHT($A70,1)*1=1,OR(G$1=2026,G$1=2027)),$E70/2,
IF(AND(RIGHT($A70,1)*1=2,OR(G$1=2028,G$1=2029,G$1=2030)),$E70*1/20,IF(AND(RIGHT($A70,1)*1=2,OR(G$1=2031,G$1=2032,G$1=2033,G$1=2034,G$1=2035,G$1=2036,G$1=2037)),$E70*1/10,IF(AND(RIGHT($A70,1)*1=2,OR(G$1=2038,G$1=2039,G$1=2040)),$E70*1/20,
IF(AND(RIGHT($A70,1)*1=3,G$1&gt;=INDEX('4. Mengen- und Kostenannahmen'!$L:$L,MATCH($B70,#REF!,0)),G$1&lt;=INDEX('4. Mengen- und Kostenannahmen'!$M:$M,MATCH($B70,#REF!,0))),$E70*(1/(1+INDEX('4. Mengen- und Kostenannahmen'!$M:$M,MATCH($B70,#REF!,0))-INDEX('4. Mengen- und Kostenannahmen'!$L:$L,MATCH($B70,#REF!,0)))),
IF(AND(RIGHT($A70,1)*1=4,G$1=INDEX('4. Mengen- und Kostenannahmen'!$H:$H,MATCH($B70,#REF!,0))),$E70,"")))))))</f>
        <v>#N/A</v>
      </c>
      <c r="H70" s="233" t="str">
        <f t="array" ref="H70">IF(RIGHT($A70,1)*1=0,"",
IF(AND(RIGHT($A70,1)*1=1,OR(H$1=2026,H$1=2027)),$E70/2,
IF(AND(RIGHT($A70,1)*1=2,OR(H$1=2028,H$1=2029,H$1=2030)),$E70*1/20,IF(AND(RIGHT($A70,1)*1=2,OR(H$1=2031,H$1=2032,H$1=2033,H$1=2034,H$1=2035,H$1=2036,H$1=2037)),$E70*1/10,IF(AND(RIGHT($A70,1)*1=2,OR(H$1=2038,H$1=2039,H$1=2040)),$E70*1/20,
IF(AND(RIGHT($A70,1)*1=3,H$1&gt;=INDEX('4. Mengen- und Kostenannahmen'!$L:$L,MATCH($B70,#REF!,0)),H$1&lt;=INDEX('4. Mengen- und Kostenannahmen'!$M:$M,MATCH($B70,#REF!,0))),$E70*(1/(1+INDEX('4. Mengen- und Kostenannahmen'!$M:$M,MATCH($B70,#REF!,0))-INDEX('4. Mengen- und Kostenannahmen'!$L:$L,MATCH($B70,#REF!,0)))),
IF(AND(RIGHT($A70,1)*1=4,H$1=INDEX('4. Mengen- und Kostenannahmen'!$H:$H,MATCH($B70,#REF!,0))),$E70,"")))))))</f>
        <v>#N/A</v>
      </c>
      <c r="I70" s="233" t="str">
        <f t="array" ref="I70">IF(RIGHT($A70,1)*1=0,"",
IF(AND(RIGHT($A70,1)*1=1,OR(I$1=2026,I$1=2027)),$E70/2,
IF(AND(RIGHT($A70,1)*1=2,OR(I$1=2028,I$1=2029,I$1=2030)),$E70*1/20,IF(AND(RIGHT($A70,1)*1=2,OR(I$1=2031,I$1=2032,I$1=2033,I$1=2034,I$1=2035,I$1=2036,I$1=2037)),$E70*1/10,IF(AND(RIGHT($A70,1)*1=2,OR(I$1=2038,I$1=2039,I$1=2040)),$E70*1/20,
IF(AND(RIGHT($A70,1)*1=3,I$1&gt;=INDEX('4. Mengen- und Kostenannahmen'!$L:$L,MATCH($B70,#REF!,0)),I$1&lt;=INDEX('4. Mengen- und Kostenannahmen'!$M:$M,MATCH($B70,#REF!,0))),$E70*(1/(1+INDEX('4. Mengen- und Kostenannahmen'!$M:$M,MATCH($B70,#REF!,0))-INDEX('4. Mengen- und Kostenannahmen'!$L:$L,MATCH($B70,#REF!,0)))),
IF(AND(RIGHT($A70,1)*1=4,I$1=INDEX('4. Mengen- und Kostenannahmen'!$H:$H,MATCH($B70,#REF!,0))),$E70,"")))))))</f>
        <v>#N/A</v>
      </c>
      <c r="J70" s="233" t="str">
        <f t="array" ref="J70">IF(RIGHT($A70,1)*1=0,"",
IF(AND(RIGHT($A70,1)*1=1,OR(J$1=2026,J$1=2027)),$E70/2,
IF(AND(RIGHT($A70,1)*1=2,OR(J$1=2028,J$1=2029,J$1=2030)),$E70*1/20,IF(AND(RIGHT($A70,1)*1=2,OR(J$1=2031,J$1=2032,J$1=2033,J$1=2034,J$1=2035,J$1=2036,J$1=2037)),$E70*1/10,IF(AND(RIGHT($A70,1)*1=2,OR(J$1=2038,J$1=2039,J$1=2040)),$E70*1/20,
IF(AND(RIGHT($A70,1)*1=3,J$1&gt;=INDEX('4. Mengen- und Kostenannahmen'!$L:$L,MATCH($B70,#REF!,0)),J$1&lt;=INDEX('4. Mengen- und Kostenannahmen'!$M:$M,MATCH($B70,#REF!,0))),$E70*(1/(1+INDEX('4. Mengen- und Kostenannahmen'!$M:$M,MATCH($B70,#REF!,0))-INDEX('4. Mengen- und Kostenannahmen'!$L:$L,MATCH($B70,#REF!,0)))),
IF(AND(RIGHT($A70,1)*1=4,J$1=INDEX('4. Mengen- und Kostenannahmen'!$H:$H,MATCH($B70,#REF!,0))),$E70,"")))))))</f>
        <v>#N/A</v>
      </c>
      <c r="K70" s="233" t="str">
        <f t="array" ref="K70">IF(RIGHT($A70,1)*1=0,"",
IF(AND(RIGHT($A70,1)*1=1,OR(K$1=2026,K$1=2027)),$E70/2,
IF(AND(RIGHT($A70,1)*1=2,OR(K$1=2028,K$1=2029,K$1=2030)),$E70*1/20,IF(AND(RIGHT($A70,1)*1=2,OR(K$1=2031,K$1=2032,K$1=2033,K$1=2034,K$1=2035,K$1=2036,K$1=2037)),$E70*1/10,IF(AND(RIGHT($A70,1)*1=2,OR(K$1=2038,K$1=2039,K$1=2040)),$E70*1/20,
IF(AND(RIGHT($A70,1)*1=3,K$1&gt;=INDEX('4. Mengen- und Kostenannahmen'!$L:$L,MATCH($B70,#REF!,0)),K$1&lt;=INDEX('4. Mengen- und Kostenannahmen'!$M:$M,MATCH($B70,#REF!,0))),$E70*(1/(1+INDEX('4. Mengen- und Kostenannahmen'!$M:$M,MATCH($B70,#REF!,0))-INDEX('4. Mengen- und Kostenannahmen'!$L:$L,MATCH($B70,#REF!,0)))),
IF(AND(RIGHT($A70,1)*1=4,K$1=INDEX('4. Mengen- und Kostenannahmen'!$H:$H,MATCH($B70,#REF!,0))),$E70,"")))))))</f>
        <v>#N/A</v>
      </c>
      <c r="L70" s="233" t="str">
        <f t="array" ref="L70">IF(RIGHT($A70,1)*1=0,"",
IF(AND(RIGHT($A70,1)*1=1,OR(L$1=2026,L$1=2027)),$E70/2,
IF(AND(RIGHT($A70,1)*1=2,OR(L$1=2028,L$1=2029,L$1=2030)),$E70*1/20,IF(AND(RIGHT($A70,1)*1=2,OR(L$1=2031,L$1=2032,L$1=2033,L$1=2034,L$1=2035,L$1=2036,L$1=2037)),$E70*1/10,IF(AND(RIGHT($A70,1)*1=2,OR(L$1=2038,L$1=2039,L$1=2040)),$E70*1/20,
IF(AND(RIGHT($A70,1)*1=3,L$1&gt;=INDEX('4. Mengen- und Kostenannahmen'!$L:$L,MATCH($B70,#REF!,0)),L$1&lt;=INDEX('4. Mengen- und Kostenannahmen'!$M:$M,MATCH($B70,#REF!,0))),$E70*(1/(1+INDEX('4. Mengen- und Kostenannahmen'!$M:$M,MATCH($B70,#REF!,0))-INDEX('4. Mengen- und Kostenannahmen'!$L:$L,MATCH($B70,#REF!,0)))),
IF(AND(RIGHT($A70,1)*1=4,L$1=INDEX('4. Mengen- und Kostenannahmen'!$H:$H,MATCH($B70,#REF!,0))),$E70,"")))))))</f>
        <v>#N/A</v>
      </c>
      <c r="M70" s="233" t="str">
        <f t="array" ref="M70">IF(RIGHT($A70,1)*1=0,"",
IF(AND(RIGHT($A70,1)*1=1,OR(M$1=2026,M$1=2027)),$E70/2,
IF(AND(RIGHT($A70,1)*1=2,OR(M$1=2028,M$1=2029,M$1=2030)),$E70*1/20,IF(AND(RIGHT($A70,1)*1=2,OR(M$1=2031,M$1=2032,M$1=2033,M$1=2034,M$1=2035,M$1=2036,M$1=2037)),$E70*1/10,IF(AND(RIGHT($A70,1)*1=2,OR(M$1=2038,M$1=2039,M$1=2040)),$E70*1/20,
IF(AND(RIGHT($A70,1)*1=3,M$1&gt;=INDEX('4. Mengen- und Kostenannahmen'!$L:$L,MATCH($B70,#REF!,0)),M$1&lt;=INDEX('4. Mengen- und Kostenannahmen'!$M:$M,MATCH($B70,#REF!,0))),$E70*(1/(1+INDEX('4. Mengen- und Kostenannahmen'!$M:$M,MATCH($B70,#REF!,0))-INDEX('4. Mengen- und Kostenannahmen'!$L:$L,MATCH($B70,#REF!,0)))),
IF(AND(RIGHT($A70,1)*1=4,M$1=INDEX('4. Mengen- und Kostenannahmen'!$H:$H,MATCH($B70,#REF!,0))),$E70,"")))))))</f>
        <v>#N/A</v>
      </c>
      <c r="N70" s="233" t="str">
        <f t="array" ref="N70">IF(RIGHT($A70,1)*1=0,"",
IF(AND(RIGHT($A70,1)*1=1,OR(N$1=2026,N$1=2027)),$E70/2,
IF(AND(RIGHT($A70,1)*1=2,OR(N$1=2028,N$1=2029,N$1=2030)),$E70*1/20,IF(AND(RIGHT($A70,1)*1=2,OR(N$1=2031,N$1=2032,N$1=2033,N$1=2034,N$1=2035,N$1=2036,N$1=2037)),$E70*1/10,IF(AND(RIGHT($A70,1)*1=2,OR(N$1=2038,N$1=2039,N$1=2040)),$E70*1/20,
IF(AND(RIGHT($A70,1)*1=3,N$1&gt;=INDEX('4. Mengen- und Kostenannahmen'!$L:$L,MATCH($B70,#REF!,0)),N$1&lt;=INDEX('4. Mengen- und Kostenannahmen'!$M:$M,MATCH($B70,#REF!,0))),$E70*(1/(1+INDEX('4. Mengen- und Kostenannahmen'!$M:$M,MATCH($B70,#REF!,0))-INDEX('4. Mengen- und Kostenannahmen'!$L:$L,MATCH($B70,#REF!,0)))),
IF(AND(RIGHT($A70,1)*1=4,N$1=INDEX('4. Mengen- und Kostenannahmen'!$H:$H,MATCH($B70,#REF!,0))),$E70,"")))))))</f>
        <v>#N/A</v>
      </c>
      <c r="O70" s="233" t="str">
        <f t="array" ref="O70">IF(RIGHT($A70,1)*1=0,"",
IF(AND(RIGHT($A70,1)*1=1,OR(O$1=2026,O$1=2027)),$E70/2,
IF(AND(RIGHT($A70,1)*1=2,OR(O$1=2028,O$1=2029,O$1=2030)),$E70*1/20,IF(AND(RIGHT($A70,1)*1=2,OR(O$1=2031,O$1=2032,O$1=2033,O$1=2034,O$1=2035,O$1=2036,O$1=2037)),$E70*1/10,IF(AND(RIGHT($A70,1)*1=2,OR(O$1=2038,O$1=2039,O$1=2040)),$E70*1/20,
IF(AND(RIGHT($A70,1)*1=3,O$1&gt;=INDEX('4. Mengen- und Kostenannahmen'!$L:$L,MATCH($B70,#REF!,0)),O$1&lt;=INDEX('4. Mengen- und Kostenannahmen'!$M:$M,MATCH($B70,#REF!,0))),$E70*(1/(1+INDEX('4. Mengen- und Kostenannahmen'!$M:$M,MATCH($B70,#REF!,0))-INDEX('4. Mengen- und Kostenannahmen'!$L:$L,MATCH($B70,#REF!,0)))),
IF(AND(RIGHT($A70,1)*1=4,O$1=INDEX('4. Mengen- und Kostenannahmen'!$H:$H,MATCH($B70,#REF!,0))),$E70,"")))))))</f>
        <v>#N/A</v>
      </c>
      <c r="P70" s="233" t="str">
        <f t="array" ref="P70">IF(RIGHT($A70,1)*1=0,"",
IF(AND(RIGHT($A70,1)*1=1,OR(P$1=2026,P$1=2027)),$E70/2,
IF(AND(RIGHT($A70,1)*1=2,OR(P$1=2028,P$1=2029,P$1=2030)),$E70*1/20,IF(AND(RIGHT($A70,1)*1=2,OR(P$1=2031,P$1=2032,P$1=2033,P$1=2034,P$1=2035,P$1=2036,P$1=2037)),$E70*1/10,IF(AND(RIGHT($A70,1)*1=2,OR(P$1=2038,P$1=2039,P$1=2040)),$E70*1/20,
IF(AND(RIGHT($A70,1)*1=3,P$1&gt;=INDEX('4. Mengen- und Kostenannahmen'!$L:$L,MATCH($B70,#REF!,0)),P$1&lt;=INDEX('4. Mengen- und Kostenannahmen'!$M:$M,MATCH($B70,#REF!,0))),$E70*(1/(1+INDEX('4. Mengen- und Kostenannahmen'!$M:$M,MATCH($B70,#REF!,0))-INDEX('4. Mengen- und Kostenannahmen'!$L:$L,MATCH($B70,#REF!,0)))),
IF(AND(RIGHT($A70,1)*1=4,P$1=INDEX('4. Mengen- und Kostenannahmen'!$H:$H,MATCH($B70,#REF!,0))),$E70,"")))))))</f>
        <v>#N/A</v>
      </c>
      <c r="Q70" s="233" t="str">
        <f t="array" ref="Q70">IF(RIGHT($A70,1)*1=0,"",
IF(AND(RIGHT($A70,1)*1=1,OR(Q$1=2026,Q$1=2027)),$E70/2,
IF(AND(RIGHT($A70,1)*1=2,OR(Q$1=2028,Q$1=2029,Q$1=2030)),$E70*1/20,IF(AND(RIGHT($A70,1)*1=2,OR(Q$1=2031,Q$1=2032,Q$1=2033,Q$1=2034,Q$1=2035,Q$1=2036,Q$1=2037)),$E70*1/10,IF(AND(RIGHT($A70,1)*1=2,OR(Q$1=2038,Q$1=2039,Q$1=2040)),$E70*1/20,
IF(AND(RIGHT($A70,1)*1=3,Q$1&gt;=INDEX('4. Mengen- und Kostenannahmen'!$L:$L,MATCH($B70,#REF!,0)),Q$1&lt;=INDEX('4. Mengen- und Kostenannahmen'!$M:$M,MATCH($B70,#REF!,0))),$E70*(1/(1+INDEX('4. Mengen- und Kostenannahmen'!$M:$M,MATCH($B70,#REF!,0))-INDEX('4. Mengen- und Kostenannahmen'!$L:$L,MATCH($B70,#REF!,0)))),
IF(AND(RIGHT($A70,1)*1=4,Q$1=INDEX('4. Mengen- und Kostenannahmen'!$H:$H,MATCH($B70,#REF!,0))),$E70,"")))))))</f>
        <v>#N/A</v>
      </c>
      <c r="R70" s="233" t="str">
        <f t="array" ref="R70">IF(RIGHT($A70,1)*1=0,"",
IF(AND(RIGHT($A70,1)*1=1,OR(R$1=2026,R$1=2027)),$E70/2,
IF(AND(RIGHT($A70,1)*1=2,OR(R$1=2028,R$1=2029,R$1=2030)),$E70*1/20,IF(AND(RIGHT($A70,1)*1=2,OR(R$1=2031,R$1=2032,R$1=2033,R$1=2034,R$1=2035,R$1=2036,R$1=2037)),$E70*1/10,IF(AND(RIGHT($A70,1)*1=2,OR(R$1=2038,R$1=2039,R$1=2040)),$E70*1/20,
IF(AND(RIGHT($A70,1)*1=3,R$1&gt;=INDEX('4. Mengen- und Kostenannahmen'!$L:$L,MATCH($B70,#REF!,0)),R$1&lt;=INDEX('4. Mengen- und Kostenannahmen'!$M:$M,MATCH($B70,#REF!,0))),$E70*(1/(1+INDEX('4. Mengen- und Kostenannahmen'!$M:$M,MATCH($B70,#REF!,0))-INDEX('4. Mengen- und Kostenannahmen'!$L:$L,MATCH($B70,#REF!,0)))),
IF(AND(RIGHT($A70,1)*1=4,R$1=INDEX('4. Mengen- und Kostenannahmen'!$H:$H,MATCH($B70,#REF!,0))),$E70,"")))))))</f>
        <v>#N/A</v>
      </c>
      <c r="S70" s="233" t="str">
        <f t="array" ref="S70">IF(RIGHT($A70,1)*1=0,"",
IF(AND(RIGHT($A70,1)*1=1,OR(S$1=2026,S$1=2027)),$E70/2,
IF(AND(RIGHT($A70,1)*1=2,OR(S$1=2028,S$1=2029,S$1=2030)),$E70*1/20,IF(AND(RIGHT($A70,1)*1=2,OR(S$1=2031,S$1=2032,S$1=2033,S$1=2034,S$1=2035,S$1=2036,S$1=2037)),$E70*1/10,IF(AND(RIGHT($A70,1)*1=2,OR(S$1=2038,S$1=2039,S$1=2040)),$E70*1/20,
IF(AND(RIGHT($A70,1)*1=3,S$1&gt;=INDEX('4. Mengen- und Kostenannahmen'!$L:$L,MATCH($B70,#REF!,0)),S$1&lt;=INDEX('4. Mengen- und Kostenannahmen'!$M:$M,MATCH($B70,#REF!,0))),$E70*(1/(1+INDEX('4. Mengen- und Kostenannahmen'!$M:$M,MATCH($B70,#REF!,0))-INDEX('4. Mengen- und Kostenannahmen'!$L:$L,MATCH($B70,#REF!,0)))),
IF(AND(RIGHT($A70,1)*1=4,S$1=INDEX('4. Mengen- und Kostenannahmen'!$H:$H,MATCH($B70,#REF!,0))),$E70,"")))))))</f>
        <v>#N/A</v>
      </c>
      <c r="T70" s="233" t="str">
        <f t="array" ref="T70">IF(RIGHT($A70,1)*1=0,"",
IF(AND(RIGHT($A70,1)*1=1,OR(T$1=2026,T$1=2027)),$E70/2,
IF(AND(RIGHT($A70,1)*1=2,OR(T$1=2028,T$1=2029,T$1=2030)),$E70*1/20,IF(AND(RIGHT($A70,1)*1=2,OR(T$1=2031,T$1=2032,T$1=2033,T$1=2034,T$1=2035,T$1=2036,T$1=2037)),$E70*1/10,IF(AND(RIGHT($A70,1)*1=2,OR(T$1=2038,T$1=2039,T$1=2040)),$E70*1/20,
IF(AND(RIGHT($A70,1)*1=3,T$1&gt;=INDEX('4. Mengen- und Kostenannahmen'!$L:$L,MATCH($B70,#REF!,0)),T$1&lt;=INDEX('4. Mengen- und Kostenannahmen'!$M:$M,MATCH($B70,#REF!,0))),$E70*(1/(1+INDEX('4. Mengen- und Kostenannahmen'!$M:$M,MATCH($B70,#REF!,0))-INDEX('4. Mengen- und Kostenannahmen'!$L:$L,MATCH($B70,#REF!,0)))),
IF(AND(RIGHT($A70,1)*1=4,T$1=INDEX('4. Mengen- und Kostenannahmen'!$H:$H,MATCH($B70,#REF!,0))),$E70,"")))))))</f>
        <v>#N/A</v>
      </c>
    </row>
    <row r="71" ht="12.75" customHeight="1">
      <c r="A71" s="230" t="str">
        <f t="array" ref="A71">INDEX('4. Mengen- und Kostenannahmen'!$A:$A,MATCH(B71,'4. Mengen- und Kostenannahmen'!B:B,0))</f>
        <v>#N/A</v>
      </c>
      <c r="B71" s="231" t="str">
        <f>'4. Mengen- und Kostenannahmen'!B72</f>
        <v/>
      </c>
      <c r="C71" s="231" t="str">
        <f t="array" ref="C71">IF(RIGHT($A71,1)*1&lt;&gt;0,INDEX('4. Mengen- und Kostenannahmen'!D:D,MATCH($B71,'4. Mengen- und Kostenannahmen'!$B:$B,0)),"")</f>
        <v>#N/A</v>
      </c>
      <c r="D71" s="231" t="str">
        <f t="array" ref="D71">IF(RIGHT($A71,1)*1&lt;&gt;0,INDEX('4. Mengen- und Kostenannahmen'!E:E,MATCH($B71,'4. Mengen- und Kostenannahmen'!$B:$B,0)),"")</f>
        <v>#N/A</v>
      </c>
      <c r="E71" s="232" t="str">
        <f t="array" ref="E71">IF(C71&lt;&gt;"",INDEX('4. Mengen- und Kostenannahmen'!X:X,MATCH($B71,'4. Mengen- und Kostenannahmen'!B:B,0))*INDEX('4. Mengen- und Kostenannahmen'!AC:AC,MATCH($B71,'4. Mengen- und Kostenannahmen'!B:B,0)),"")</f>
        <v>#N/A</v>
      </c>
      <c r="F71" s="233" t="str">
        <f t="array" ref="F71">IF(RIGHT($A71,1)*1=0,"",
IF(AND(RIGHT($A71,1)*1=1,OR(F$1=2026,F$1=2027)),$E71/2,
IF(AND(RIGHT($A71,1)*1=2,OR(F$1=2028,F$1=2029,F$1=2030)),$E71*1/20,IF(AND(RIGHT($A71,1)*1=2,OR(F$1=2031,F$1=2032,F$1=2033,F$1=2034,F$1=2035,F$1=2036,F$1=2037)),$E71*1/10,IF(AND(RIGHT($A71,1)*1=2,OR(F$1=2038,F$1=2039,F$1=2040)),$E71*1/20,
IF(AND(RIGHT($A71,1)*1=3,F$1&gt;=INDEX('4. Mengen- und Kostenannahmen'!$L:$L,MATCH($B71,#REF!,0)),F$1&lt;=INDEX('4. Mengen- und Kostenannahmen'!$M:$M,MATCH($B71,#REF!,0))),$E71*(1/(1+INDEX('4. Mengen- und Kostenannahmen'!$M:$M,MATCH($B71,#REF!,0))-INDEX('4. Mengen- und Kostenannahmen'!$L:$L,MATCH($B71,#REF!,0)))),
IF(AND(RIGHT($A71,1)*1=4,F$1=INDEX('4. Mengen- und Kostenannahmen'!$H:$H,MATCH($B71,#REF!,0))),$E71,"")))))))</f>
        <v>#N/A</v>
      </c>
      <c r="G71" s="233" t="str">
        <f t="array" ref="G71">IF(RIGHT($A71,1)*1=0,"",
IF(AND(RIGHT($A71,1)*1=1,OR(G$1=2026,G$1=2027)),$E71/2,
IF(AND(RIGHT($A71,1)*1=2,OR(G$1=2028,G$1=2029,G$1=2030)),$E71*1/20,IF(AND(RIGHT($A71,1)*1=2,OR(G$1=2031,G$1=2032,G$1=2033,G$1=2034,G$1=2035,G$1=2036,G$1=2037)),$E71*1/10,IF(AND(RIGHT($A71,1)*1=2,OR(G$1=2038,G$1=2039,G$1=2040)),$E71*1/20,
IF(AND(RIGHT($A71,1)*1=3,G$1&gt;=INDEX('4. Mengen- und Kostenannahmen'!$L:$L,MATCH($B71,#REF!,0)),G$1&lt;=INDEX('4. Mengen- und Kostenannahmen'!$M:$M,MATCH($B71,#REF!,0))),$E71*(1/(1+INDEX('4. Mengen- und Kostenannahmen'!$M:$M,MATCH($B71,#REF!,0))-INDEX('4. Mengen- und Kostenannahmen'!$L:$L,MATCH($B71,#REF!,0)))),
IF(AND(RIGHT($A71,1)*1=4,G$1=INDEX('4. Mengen- und Kostenannahmen'!$H:$H,MATCH($B71,#REF!,0))),$E71,"")))))))</f>
        <v>#N/A</v>
      </c>
      <c r="H71" s="233" t="str">
        <f t="array" ref="H71">IF(RIGHT($A71,1)*1=0,"",
IF(AND(RIGHT($A71,1)*1=1,OR(H$1=2026,H$1=2027)),$E71/2,
IF(AND(RIGHT($A71,1)*1=2,OR(H$1=2028,H$1=2029,H$1=2030)),$E71*1/20,IF(AND(RIGHT($A71,1)*1=2,OR(H$1=2031,H$1=2032,H$1=2033,H$1=2034,H$1=2035,H$1=2036,H$1=2037)),$E71*1/10,IF(AND(RIGHT($A71,1)*1=2,OR(H$1=2038,H$1=2039,H$1=2040)),$E71*1/20,
IF(AND(RIGHT($A71,1)*1=3,H$1&gt;=INDEX('4. Mengen- und Kostenannahmen'!$L:$L,MATCH($B71,#REF!,0)),H$1&lt;=INDEX('4. Mengen- und Kostenannahmen'!$M:$M,MATCH($B71,#REF!,0))),$E71*(1/(1+INDEX('4. Mengen- und Kostenannahmen'!$M:$M,MATCH($B71,#REF!,0))-INDEX('4. Mengen- und Kostenannahmen'!$L:$L,MATCH($B71,#REF!,0)))),
IF(AND(RIGHT($A71,1)*1=4,H$1=INDEX('4. Mengen- und Kostenannahmen'!$H:$H,MATCH($B71,#REF!,0))),$E71,"")))))))</f>
        <v>#N/A</v>
      </c>
      <c r="I71" s="233" t="str">
        <f t="array" ref="I71">IF(RIGHT($A71,1)*1=0,"",
IF(AND(RIGHT($A71,1)*1=1,OR(I$1=2026,I$1=2027)),$E71/2,
IF(AND(RIGHT($A71,1)*1=2,OR(I$1=2028,I$1=2029,I$1=2030)),$E71*1/20,IF(AND(RIGHT($A71,1)*1=2,OR(I$1=2031,I$1=2032,I$1=2033,I$1=2034,I$1=2035,I$1=2036,I$1=2037)),$E71*1/10,IF(AND(RIGHT($A71,1)*1=2,OR(I$1=2038,I$1=2039,I$1=2040)),$E71*1/20,
IF(AND(RIGHT($A71,1)*1=3,I$1&gt;=INDEX('4. Mengen- und Kostenannahmen'!$L:$L,MATCH($B71,#REF!,0)),I$1&lt;=INDEX('4. Mengen- und Kostenannahmen'!$M:$M,MATCH($B71,#REF!,0))),$E71*(1/(1+INDEX('4. Mengen- und Kostenannahmen'!$M:$M,MATCH($B71,#REF!,0))-INDEX('4. Mengen- und Kostenannahmen'!$L:$L,MATCH($B71,#REF!,0)))),
IF(AND(RIGHT($A71,1)*1=4,I$1=INDEX('4. Mengen- und Kostenannahmen'!$H:$H,MATCH($B71,#REF!,0))),$E71,"")))))))</f>
        <v>#N/A</v>
      </c>
      <c r="J71" s="233" t="str">
        <f t="array" ref="J71">IF(RIGHT($A71,1)*1=0,"",
IF(AND(RIGHT($A71,1)*1=1,OR(J$1=2026,J$1=2027)),$E71/2,
IF(AND(RIGHT($A71,1)*1=2,OR(J$1=2028,J$1=2029,J$1=2030)),$E71*1/20,IF(AND(RIGHT($A71,1)*1=2,OR(J$1=2031,J$1=2032,J$1=2033,J$1=2034,J$1=2035,J$1=2036,J$1=2037)),$E71*1/10,IF(AND(RIGHT($A71,1)*1=2,OR(J$1=2038,J$1=2039,J$1=2040)),$E71*1/20,
IF(AND(RIGHT($A71,1)*1=3,J$1&gt;=INDEX('4. Mengen- und Kostenannahmen'!$L:$L,MATCH($B71,#REF!,0)),J$1&lt;=INDEX('4. Mengen- und Kostenannahmen'!$M:$M,MATCH($B71,#REF!,0))),$E71*(1/(1+INDEX('4. Mengen- und Kostenannahmen'!$M:$M,MATCH($B71,#REF!,0))-INDEX('4. Mengen- und Kostenannahmen'!$L:$L,MATCH($B71,#REF!,0)))),
IF(AND(RIGHT($A71,1)*1=4,J$1=INDEX('4. Mengen- und Kostenannahmen'!$H:$H,MATCH($B71,#REF!,0))),$E71,"")))))))</f>
        <v>#N/A</v>
      </c>
      <c r="K71" s="233" t="str">
        <f t="array" ref="K71">IF(RIGHT($A71,1)*1=0,"",
IF(AND(RIGHT($A71,1)*1=1,OR(K$1=2026,K$1=2027)),$E71/2,
IF(AND(RIGHT($A71,1)*1=2,OR(K$1=2028,K$1=2029,K$1=2030)),$E71*1/20,IF(AND(RIGHT($A71,1)*1=2,OR(K$1=2031,K$1=2032,K$1=2033,K$1=2034,K$1=2035,K$1=2036,K$1=2037)),$E71*1/10,IF(AND(RIGHT($A71,1)*1=2,OR(K$1=2038,K$1=2039,K$1=2040)),$E71*1/20,
IF(AND(RIGHT($A71,1)*1=3,K$1&gt;=INDEX('4. Mengen- und Kostenannahmen'!$L:$L,MATCH($B71,#REF!,0)),K$1&lt;=INDEX('4. Mengen- und Kostenannahmen'!$M:$M,MATCH($B71,#REF!,0))),$E71*(1/(1+INDEX('4. Mengen- und Kostenannahmen'!$M:$M,MATCH($B71,#REF!,0))-INDEX('4. Mengen- und Kostenannahmen'!$L:$L,MATCH($B71,#REF!,0)))),
IF(AND(RIGHT($A71,1)*1=4,K$1=INDEX('4. Mengen- und Kostenannahmen'!$H:$H,MATCH($B71,#REF!,0))),$E71,"")))))))</f>
        <v>#N/A</v>
      </c>
      <c r="L71" s="233" t="str">
        <f t="array" ref="L71">IF(RIGHT($A71,1)*1=0,"",
IF(AND(RIGHT($A71,1)*1=1,OR(L$1=2026,L$1=2027)),$E71/2,
IF(AND(RIGHT($A71,1)*1=2,OR(L$1=2028,L$1=2029,L$1=2030)),$E71*1/20,IF(AND(RIGHT($A71,1)*1=2,OR(L$1=2031,L$1=2032,L$1=2033,L$1=2034,L$1=2035,L$1=2036,L$1=2037)),$E71*1/10,IF(AND(RIGHT($A71,1)*1=2,OR(L$1=2038,L$1=2039,L$1=2040)),$E71*1/20,
IF(AND(RIGHT($A71,1)*1=3,L$1&gt;=INDEX('4. Mengen- und Kostenannahmen'!$L:$L,MATCH($B71,#REF!,0)),L$1&lt;=INDEX('4. Mengen- und Kostenannahmen'!$M:$M,MATCH($B71,#REF!,0))),$E71*(1/(1+INDEX('4. Mengen- und Kostenannahmen'!$M:$M,MATCH($B71,#REF!,0))-INDEX('4. Mengen- und Kostenannahmen'!$L:$L,MATCH($B71,#REF!,0)))),
IF(AND(RIGHT($A71,1)*1=4,L$1=INDEX('4. Mengen- und Kostenannahmen'!$H:$H,MATCH($B71,#REF!,0))),$E71,"")))))))</f>
        <v>#N/A</v>
      </c>
      <c r="M71" s="233" t="str">
        <f t="array" ref="M71">IF(RIGHT($A71,1)*1=0,"",
IF(AND(RIGHT($A71,1)*1=1,OR(M$1=2026,M$1=2027)),$E71/2,
IF(AND(RIGHT($A71,1)*1=2,OR(M$1=2028,M$1=2029,M$1=2030)),$E71*1/20,IF(AND(RIGHT($A71,1)*1=2,OR(M$1=2031,M$1=2032,M$1=2033,M$1=2034,M$1=2035,M$1=2036,M$1=2037)),$E71*1/10,IF(AND(RIGHT($A71,1)*1=2,OR(M$1=2038,M$1=2039,M$1=2040)),$E71*1/20,
IF(AND(RIGHT($A71,1)*1=3,M$1&gt;=INDEX('4. Mengen- und Kostenannahmen'!$L:$L,MATCH($B71,#REF!,0)),M$1&lt;=INDEX('4. Mengen- und Kostenannahmen'!$M:$M,MATCH($B71,#REF!,0))),$E71*(1/(1+INDEX('4. Mengen- und Kostenannahmen'!$M:$M,MATCH($B71,#REF!,0))-INDEX('4. Mengen- und Kostenannahmen'!$L:$L,MATCH($B71,#REF!,0)))),
IF(AND(RIGHT($A71,1)*1=4,M$1=INDEX('4. Mengen- und Kostenannahmen'!$H:$H,MATCH($B71,#REF!,0))),$E71,"")))))))</f>
        <v>#N/A</v>
      </c>
      <c r="N71" s="233" t="str">
        <f t="array" ref="N71">IF(RIGHT($A71,1)*1=0,"",
IF(AND(RIGHT($A71,1)*1=1,OR(N$1=2026,N$1=2027)),$E71/2,
IF(AND(RIGHT($A71,1)*1=2,OR(N$1=2028,N$1=2029,N$1=2030)),$E71*1/20,IF(AND(RIGHT($A71,1)*1=2,OR(N$1=2031,N$1=2032,N$1=2033,N$1=2034,N$1=2035,N$1=2036,N$1=2037)),$E71*1/10,IF(AND(RIGHT($A71,1)*1=2,OR(N$1=2038,N$1=2039,N$1=2040)),$E71*1/20,
IF(AND(RIGHT($A71,1)*1=3,N$1&gt;=INDEX('4. Mengen- und Kostenannahmen'!$L:$L,MATCH($B71,#REF!,0)),N$1&lt;=INDEX('4. Mengen- und Kostenannahmen'!$M:$M,MATCH($B71,#REF!,0))),$E71*(1/(1+INDEX('4. Mengen- und Kostenannahmen'!$M:$M,MATCH($B71,#REF!,0))-INDEX('4. Mengen- und Kostenannahmen'!$L:$L,MATCH($B71,#REF!,0)))),
IF(AND(RIGHT($A71,1)*1=4,N$1=INDEX('4. Mengen- und Kostenannahmen'!$H:$H,MATCH($B71,#REF!,0))),$E71,"")))))))</f>
        <v>#N/A</v>
      </c>
      <c r="O71" s="233" t="str">
        <f t="array" ref="O71">IF(RIGHT($A71,1)*1=0,"",
IF(AND(RIGHT($A71,1)*1=1,OR(O$1=2026,O$1=2027)),$E71/2,
IF(AND(RIGHT($A71,1)*1=2,OR(O$1=2028,O$1=2029,O$1=2030)),$E71*1/20,IF(AND(RIGHT($A71,1)*1=2,OR(O$1=2031,O$1=2032,O$1=2033,O$1=2034,O$1=2035,O$1=2036,O$1=2037)),$E71*1/10,IF(AND(RIGHT($A71,1)*1=2,OR(O$1=2038,O$1=2039,O$1=2040)),$E71*1/20,
IF(AND(RIGHT($A71,1)*1=3,O$1&gt;=INDEX('4. Mengen- und Kostenannahmen'!$L:$L,MATCH($B71,#REF!,0)),O$1&lt;=INDEX('4. Mengen- und Kostenannahmen'!$M:$M,MATCH($B71,#REF!,0))),$E71*(1/(1+INDEX('4. Mengen- und Kostenannahmen'!$M:$M,MATCH($B71,#REF!,0))-INDEX('4. Mengen- und Kostenannahmen'!$L:$L,MATCH($B71,#REF!,0)))),
IF(AND(RIGHT($A71,1)*1=4,O$1=INDEX('4. Mengen- und Kostenannahmen'!$H:$H,MATCH($B71,#REF!,0))),$E71,"")))))))</f>
        <v>#N/A</v>
      </c>
      <c r="P71" s="233" t="str">
        <f t="array" ref="P71">IF(RIGHT($A71,1)*1=0,"",
IF(AND(RIGHT($A71,1)*1=1,OR(P$1=2026,P$1=2027)),$E71/2,
IF(AND(RIGHT($A71,1)*1=2,OR(P$1=2028,P$1=2029,P$1=2030)),$E71*1/20,IF(AND(RIGHT($A71,1)*1=2,OR(P$1=2031,P$1=2032,P$1=2033,P$1=2034,P$1=2035,P$1=2036,P$1=2037)),$E71*1/10,IF(AND(RIGHT($A71,1)*1=2,OR(P$1=2038,P$1=2039,P$1=2040)),$E71*1/20,
IF(AND(RIGHT($A71,1)*1=3,P$1&gt;=INDEX('4. Mengen- und Kostenannahmen'!$L:$L,MATCH($B71,#REF!,0)),P$1&lt;=INDEX('4. Mengen- und Kostenannahmen'!$M:$M,MATCH($B71,#REF!,0))),$E71*(1/(1+INDEX('4. Mengen- und Kostenannahmen'!$M:$M,MATCH($B71,#REF!,0))-INDEX('4. Mengen- und Kostenannahmen'!$L:$L,MATCH($B71,#REF!,0)))),
IF(AND(RIGHT($A71,1)*1=4,P$1=INDEX('4. Mengen- und Kostenannahmen'!$H:$H,MATCH($B71,#REF!,0))),$E71,"")))))))</f>
        <v>#N/A</v>
      </c>
      <c r="Q71" s="233" t="str">
        <f t="array" ref="Q71">IF(RIGHT($A71,1)*1=0,"",
IF(AND(RIGHT($A71,1)*1=1,OR(Q$1=2026,Q$1=2027)),$E71/2,
IF(AND(RIGHT($A71,1)*1=2,OR(Q$1=2028,Q$1=2029,Q$1=2030)),$E71*1/20,IF(AND(RIGHT($A71,1)*1=2,OR(Q$1=2031,Q$1=2032,Q$1=2033,Q$1=2034,Q$1=2035,Q$1=2036,Q$1=2037)),$E71*1/10,IF(AND(RIGHT($A71,1)*1=2,OR(Q$1=2038,Q$1=2039,Q$1=2040)),$E71*1/20,
IF(AND(RIGHT($A71,1)*1=3,Q$1&gt;=INDEX('4. Mengen- und Kostenannahmen'!$L:$L,MATCH($B71,#REF!,0)),Q$1&lt;=INDEX('4. Mengen- und Kostenannahmen'!$M:$M,MATCH($B71,#REF!,0))),$E71*(1/(1+INDEX('4. Mengen- und Kostenannahmen'!$M:$M,MATCH($B71,#REF!,0))-INDEX('4. Mengen- und Kostenannahmen'!$L:$L,MATCH($B71,#REF!,0)))),
IF(AND(RIGHT($A71,1)*1=4,Q$1=INDEX('4. Mengen- und Kostenannahmen'!$H:$H,MATCH($B71,#REF!,0))),$E71,"")))))))</f>
        <v>#N/A</v>
      </c>
      <c r="R71" s="233" t="str">
        <f t="array" ref="R71">IF(RIGHT($A71,1)*1=0,"",
IF(AND(RIGHT($A71,1)*1=1,OR(R$1=2026,R$1=2027)),$E71/2,
IF(AND(RIGHT($A71,1)*1=2,OR(R$1=2028,R$1=2029,R$1=2030)),$E71*1/20,IF(AND(RIGHT($A71,1)*1=2,OR(R$1=2031,R$1=2032,R$1=2033,R$1=2034,R$1=2035,R$1=2036,R$1=2037)),$E71*1/10,IF(AND(RIGHT($A71,1)*1=2,OR(R$1=2038,R$1=2039,R$1=2040)),$E71*1/20,
IF(AND(RIGHT($A71,1)*1=3,R$1&gt;=INDEX('4. Mengen- und Kostenannahmen'!$L:$L,MATCH($B71,#REF!,0)),R$1&lt;=INDEX('4. Mengen- und Kostenannahmen'!$M:$M,MATCH($B71,#REF!,0))),$E71*(1/(1+INDEX('4. Mengen- und Kostenannahmen'!$M:$M,MATCH($B71,#REF!,0))-INDEX('4. Mengen- und Kostenannahmen'!$L:$L,MATCH($B71,#REF!,0)))),
IF(AND(RIGHT($A71,1)*1=4,R$1=INDEX('4. Mengen- und Kostenannahmen'!$H:$H,MATCH($B71,#REF!,0))),$E71,"")))))))</f>
        <v>#N/A</v>
      </c>
      <c r="S71" s="233" t="str">
        <f t="array" ref="S71">IF(RIGHT($A71,1)*1=0,"",
IF(AND(RIGHT($A71,1)*1=1,OR(S$1=2026,S$1=2027)),$E71/2,
IF(AND(RIGHT($A71,1)*1=2,OR(S$1=2028,S$1=2029,S$1=2030)),$E71*1/20,IF(AND(RIGHT($A71,1)*1=2,OR(S$1=2031,S$1=2032,S$1=2033,S$1=2034,S$1=2035,S$1=2036,S$1=2037)),$E71*1/10,IF(AND(RIGHT($A71,1)*1=2,OR(S$1=2038,S$1=2039,S$1=2040)),$E71*1/20,
IF(AND(RIGHT($A71,1)*1=3,S$1&gt;=INDEX('4. Mengen- und Kostenannahmen'!$L:$L,MATCH($B71,#REF!,0)),S$1&lt;=INDEX('4. Mengen- und Kostenannahmen'!$M:$M,MATCH($B71,#REF!,0))),$E71*(1/(1+INDEX('4. Mengen- und Kostenannahmen'!$M:$M,MATCH($B71,#REF!,0))-INDEX('4. Mengen- und Kostenannahmen'!$L:$L,MATCH($B71,#REF!,0)))),
IF(AND(RIGHT($A71,1)*1=4,S$1=INDEX('4. Mengen- und Kostenannahmen'!$H:$H,MATCH($B71,#REF!,0))),$E71,"")))))))</f>
        <v>#N/A</v>
      </c>
      <c r="T71" s="233" t="str">
        <f t="array" ref="T71">IF(RIGHT($A71,1)*1=0,"",
IF(AND(RIGHT($A71,1)*1=1,OR(T$1=2026,T$1=2027)),$E71/2,
IF(AND(RIGHT($A71,1)*1=2,OR(T$1=2028,T$1=2029,T$1=2030)),$E71*1/20,IF(AND(RIGHT($A71,1)*1=2,OR(T$1=2031,T$1=2032,T$1=2033,T$1=2034,T$1=2035,T$1=2036,T$1=2037)),$E71*1/10,IF(AND(RIGHT($A71,1)*1=2,OR(T$1=2038,T$1=2039,T$1=2040)),$E71*1/20,
IF(AND(RIGHT($A71,1)*1=3,T$1&gt;=INDEX('4. Mengen- und Kostenannahmen'!$L:$L,MATCH($B71,#REF!,0)),T$1&lt;=INDEX('4. Mengen- und Kostenannahmen'!$M:$M,MATCH($B71,#REF!,0))),$E71*(1/(1+INDEX('4. Mengen- und Kostenannahmen'!$M:$M,MATCH($B71,#REF!,0))-INDEX('4. Mengen- und Kostenannahmen'!$L:$L,MATCH($B71,#REF!,0)))),
IF(AND(RIGHT($A71,1)*1=4,T$1=INDEX('4. Mengen- und Kostenannahmen'!$H:$H,MATCH($B71,#REF!,0))),$E71,"")))))))</f>
        <v>#N/A</v>
      </c>
    </row>
    <row r="72" ht="12.75" customHeight="1">
      <c r="A72" s="230" t="str">
        <f t="array" ref="A72">INDEX('4. Mengen- und Kostenannahmen'!$A:$A,MATCH(B72,'4. Mengen- und Kostenannahmen'!B:B,0))</f>
        <v>#N/A</v>
      </c>
      <c r="B72" s="231" t="str">
        <f>'4. Mengen- und Kostenannahmen'!B73</f>
        <v/>
      </c>
      <c r="C72" s="231" t="str">
        <f t="array" ref="C72">IF(RIGHT($A72,1)*1&lt;&gt;0,INDEX('4. Mengen- und Kostenannahmen'!D:D,MATCH($B72,'4. Mengen- und Kostenannahmen'!$B:$B,0)),"")</f>
        <v>#N/A</v>
      </c>
      <c r="D72" s="231" t="str">
        <f t="array" ref="D72">IF(RIGHT($A72,1)*1&lt;&gt;0,INDEX('4. Mengen- und Kostenannahmen'!E:E,MATCH($B72,'4. Mengen- und Kostenannahmen'!$B:$B,0)),"")</f>
        <v>#N/A</v>
      </c>
      <c r="E72" s="232" t="str">
        <f t="array" ref="E72">IF(C72&lt;&gt;"",INDEX('4. Mengen- und Kostenannahmen'!X:X,MATCH($B72,'4. Mengen- und Kostenannahmen'!B:B,0))*INDEX('4. Mengen- und Kostenannahmen'!AC:AC,MATCH($B72,'4. Mengen- und Kostenannahmen'!B:B,0)),"")</f>
        <v>#N/A</v>
      </c>
      <c r="F72" s="233" t="str">
        <f t="array" ref="F72">IF(RIGHT($A72,1)*1=0,"",
IF(AND(RIGHT($A72,1)*1=1,OR(F$1=2026,F$1=2027)),$E72/2,
IF(AND(RIGHT($A72,1)*1=2,OR(F$1=2028,F$1=2029,F$1=2030)),$E72*1/20,IF(AND(RIGHT($A72,1)*1=2,OR(F$1=2031,F$1=2032,F$1=2033,F$1=2034,F$1=2035,F$1=2036,F$1=2037)),$E72*1/10,IF(AND(RIGHT($A72,1)*1=2,OR(F$1=2038,F$1=2039,F$1=2040)),$E72*1/20,
IF(AND(RIGHT($A72,1)*1=3,F$1&gt;=INDEX('4. Mengen- und Kostenannahmen'!$L:$L,MATCH($B72,#REF!,0)),F$1&lt;=INDEX('4. Mengen- und Kostenannahmen'!$M:$M,MATCH($B72,#REF!,0))),$E72*(1/(1+INDEX('4. Mengen- und Kostenannahmen'!$M:$M,MATCH($B72,#REF!,0))-INDEX('4. Mengen- und Kostenannahmen'!$L:$L,MATCH($B72,#REF!,0)))),
IF(AND(RIGHT($A72,1)*1=4,F$1=INDEX('4. Mengen- und Kostenannahmen'!$H:$H,MATCH($B72,#REF!,0))),$E72,"")))))))</f>
        <v>#N/A</v>
      </c>
      <c r="G72" s="233" t="str">
        <f t="array" ref="G72">IF(RIGHT($A72,1)*1=0,"",
IF(AND(RIGHT($A72,1)*1=1,OR(G$1=2026,G$1=2027)),$E72/2,
IF(AND(RIGHT($A72,1)*1=2,OR(G$1=2028,G$1=2029,G$1=2030)),$E72*1/20,IF(AND(RIGHT($A72,1)*1=2,OR(G$1=2031,G$1=2032,G$1=2033,G$1=2034,G$1=2035,G$1=2036,G$1=2037)),$E72*1/10,IF(AND(RIGHT($A72,1)*1=2,OR(G$1=2038,G$1=2039,G$1=2040)),$E72*1/20,
IF(AND(RIGHT($A72,1)*1=3,G$1&gt;=INDEX('4. Mengen- und Kostenannahmen'!$L:$L,MATCH($B72,#REF!,0)),G$1&lt;=INDEX('4. Mengen- und Kostenannahmen'!$M:$M,MATCH($B72,#REF!,0))),$E72*(1/(1+INDEX('4. Mengen- und Kostenannahmen'!$M:$M,MATCH($B72,#REF!,0))-INDEX('4. Mengen- und Kostenannahmen'!$L:$L,MATCH($B72,#REF!,0)))),
IF(AND(RIGHT($A72,1)*1=4,G$1=INDEX('4. Mengen- und Kostenannahmen'!$H:$H,MATCH($B72,#REF!,0))),$E72,"")))))))</f>
        <v>#N/A</v>
      </c>
      <c r="H72" s="233" t="str">
        <f t="array" ref="H72">IF(RIGHT($A72,1)*1=0,"",
IF(AND(RIGHT($A72,1)*1=1,OR(H$1=2026,H$1=2027)),$E72/2,
IF(AND(RIGHT($A72,1)*1=2,OR(H$1=2028,H$1=2029,H$1=2030)),$E72*1/20,IF(AND(RIGHT($A72,1)*1=2,OR(H$1=2031,H$1=2032,H$1=2033,H$1=2034,H$1=2035,H$1=2036,H$1=2037)),$E72*1/10,IF(AND(RIGHT($A72,1)*1=2,OR(H$1=2038,H$1=2039,H$1=2040)),$E72*1/20,
IF(AND(RIGHT($A72,1)*1=3,H$1&gt;=INDEX('4. Mengen- und Kostenannahmen'!$L:$L,MATCH($B72,#REF!,0)),H$1&lt;=INDEX('4. Mengen- und Kostenannahmen'!$M:$M,MATCH($B72,#REF!,0))),$E72*(1/(1+INDEX('4. Mengen- und Kostenannahmen'!$M:$M,MATCH($B72,#REF!,0))-INDEX('4. Mengen- und Kostenannahmen'!$L:$L,MATCH($B72,#REF!,0)))),
IF(AND(RIGHT($A72,1)*1=4,H$1=INDEX('4. Mengen- und Kostenannahmen'!$H:$H,MATCH($B72,#REF!,0))),$E72,"")))))))</f>
        <v>#N/A</v>
      </c>
      <c r="I72" s="233" t="str">
        <f t="array" ref="I72">IF(RIGHT($A72,1)*1=0,"",
IF(AND(RIGHT($A72,1)*1=1,OR(I$1=2026,I$1=2027)),$E72/2,
IF(AND(RIGHT($A72,1)*1=2,OR(I$1=2028,I$1=2029,I$1=2030)),$E72*1/20,IF(AND(RIGHT($A72,1)*1=2,OR(I$1=2031,I$1=2032,I$1=2033,I$1=2034,I$1=2035,I$1=2036,I$1=2037)),$E72*1/10,IF(AND(RIGHT($A72,1)*1=2,OR(I$1=2038,I$1=2039,I$1=2040)),$E72*1/20,
IF(AND(RIGHT($A72,1)*1=3,I$1&gt;=INDEX('4. Mengen- und Kostenannahmen'!$L:$L,MATCH($B72,#REF!,0)),I$1&lt;=INDEX('4. Mengen- und Kostenannahmen'!$M:$M,MATCH($B72,#REF!,0))),$E72*(1/(1+INDEX('4. Mengen- und Kostenannahmen'!$M:$M,MATCH($B72,#REF!,0))-INDEX('4. Mengen- und Kostenannahmen'!$L:$L,MATCH($B72,#REF!,0)))),
IF(AND(RIGHT($A72,1)*1=4,I$1=INDEX('4. Mengen- und Kostenannahmen'!$H:$H,MATCH($B72,#REF!,0))),$E72,"")))))))</f>
        <v>#N/A</v>
      </c>
      <c r="J72" s="233" t="str">
        <f t="array" ref="J72">IF(RIGHT($A72,1)*1=0,"",
IF(AND(RIGHT($A72,1)*1=1,OR(J$1=2026,J$1=2027)),$E72/2,
IF(AND(RIGHT($A72,1)*1=2,OR(J$1=2028,J$1=2029,J$1=2030)),$E72*1/20,IF(AND(RIGHT($A72,1)*1=2,OR(J$1=2031,J$1=2032,J$1=2033,J$1=2034,J$1=2035,J$1=2036,J$1=2037)),$E72*1/10,IF(AND(RIGHT($A72,1)*1=2,OR(J$1=2038,J$1=2039,J$1=2040)),$E72*1/20,
IF(AND(RIGHT($A72,1)*1=3,J$1&gt;=INDEX('4. Mengen- und Kostenannahmen'!$L:$L,MATCH($B72,#REF!,0)),J$1&lt;=INDEX('4. Mengen- und Kostenannahmen'!$M:$M,MATCH($B72,#REF!,0))),$E72*(1/(1+INDEX('4. Mengen- und Kostenannahmen'!$M:$M,MATCH($B72,#REF!,0))-INDEX('4. Mengen- und Kostenannahmen'!$L:$L,MATCH($B72,#REF!,0)))),
IF(AND(RIGHT($A72,1)*1=4,J$1=INDEX('4. Mengen- und Kostenannahmen'!$H:$H,MATCH($B72,#REF!,0))),$E72,"")))))))</f>
        <v>#N/A</v>
      </c>
      <c r="K72" s="233" t="str">
        <f t="array" ref="K72">IF(RIGHT($A72,1)*1=0,"",
IF(AND(RIGHT($A72,1)*1=1,OR(K$1=2026,K$1=2027)),$E72/2,
IF(AND(RIGHT($A72,1)*1=2,OR(K$1=2028,K$1=2029,K$1=2030)),$E72*1/20,IF(AND(RIGHT($A72,1)*1=2,OR(K$1=2031,K$1=2032,K$1=2033,K$1=2034,K$1=2035,K$1=2036,K$1=2037)),$E72*1/10,IF(AND(RIGHT($A72,1)*1=2,OR(K$1=2038,K$1=2039,K$1=2040)),$E72*1/20,
IF(AND(RIGHT($A72,1)*1=3,K$1&gt;=INDEX('4. Mengen- und Kostenannahmen'!$L:$L,MATCH($B72,#REF!,0)),K$1&lt;=INDEX('4. Mengen- und Kostenannahmen'!$M:$M,MATCH($B72,#REF!,0))),$E72*(1/(1+INDEX('4. Mengen- und Kostenannahmen'!$M:$M,MATCH($B72,#REF!,0))-INDEX('4. Mengen- und Kostenannahmen'!$L:$L,MATCH($B72,#REF!,0)))),
IF(AND(RIGHT($A72,1)*1=4,K$1=INDEX('4. Mengen- und Kostenannahmen'!$H:$H,MATCH($B72,#REF!,0))),$E72,"")))))))</f>
        <v>#N/A</v>
      </c>
      <c r="L72" s="233" t="str">
        <f t="array" ref="L72">IF(RIGHT($A72,1)*1=0,"",
IF(AND(RIGHT($A72,1)*1=1,OR(L$1=2026,L$1=2027)),$E72/2,
IF(AND(RIGHT($A72,1)*1=2,OR(L$1=2028,L$1=2029,L$1=2030)),$E72*1/20,IF(AND(RIGHT($A72,1)*1=2,OR(L$1=2031,L$1=2032,L$1=2033,L$1=2034,L$1=2035,L$1=2036,L$1=2037)),$E72*1/10,IF(AND(RIGHT($A72,1)*1=2,OR(L$1=2038,L$1=2039,L$1=2040)),$E72*1/20,
IF(AND(RIGHT($A72,1)*1=3,L$1&gt;=INDEX('4. Mengen- und Kostenannahmen'!$L:$L,MATCH($B72,#REF!,0)),L$1&lt;=INDEX('4. Mengen- und Kostenannahmen'!$M:$M,MATCH($B72,#REF!,0))),$E72*(1/(1+INDEX('4. Mengen- und Kostenannahmen'!$M:$M,MATCH($B72,#REF!,0))-INDEX('4. Mengen- und Kostenannahmen'!$L:$L,MATCH($B72,#REF!,0)))),
IF(AND(RIGHT($A72,1)*1=4,L$1=INDEX('4. Mengen- und Kostenannahmen'!$H:$H,MATCH($B72,#REF!,0))),$E72,"")))))))</f>
        <v>#N/A</v>
      </c>
      <c r="M72" s="233" t="str">
        <f t="array" ref="M72">IF(RIGHT($A72,1)*1=0,"",
IF(AND(RIGHT($A72,1)*1=1,OR(M$1=2026,M$1=2027)),$E72/2,
IF(AND(RIGHT($A72,1)*1=2,OR(M$1=2028,M$1=2029,M$1=2030)),$E72*1/20,IF(AND(RIGHT($A72,1)*1=2,OR(M$1=2031,M$1=2032,M$1=2033,M$1=2034,M$1=2035,M$1=2036,M$1=2037)),$E72*1/10,IF(AND(RIGHT($A72,1)*1=2,OR(M$1=2038,M$1=2039,M$1=2040)),$E72*1/20,
IF(AND(RIGHT($A72,1)*1=3,M$1&gt;=INDEX('4. Mengen- und Kostenannahmen'!$L:$L,MATCH($B72,#REF!,0)),M$1&lt;=INDEX('4. Mengen- und Kostenannahmen'!$M:$M,MATCH($B72,#REF!,0))),$E72*(1/(1+INDEX('4. Mengen- und Kostenannahmen'!$M:$M,MATCH($B72,#REF!,0))-INDEX('4. Mengen- und Kostenannahmen'!$L:$L,MATCH($B72,#REF!,0)))),
IF(AND(RIGHT($A72,1)*1=4,M$1=INDEX('4. Mengen- und Kostenannahmen'!$H:$H,MATCH($B72,#REF!,0))),$E72,"")))))))</f>
        <v>#N/A</v>
      </c>
      <c r="N72" s="233" t="str">
        <f t="array" ref="N72">IF(RIGHT($A72,1)*1=0,"",
IF(AND(RIGHT($A72,1)*1=1,OR(N$1=2026,N$1=2027)),$E72/2,
IF(AND(RIGHT($A72,1)*1=2,OR(N$1=2028,N$1=2029,N$1=2030)),$E72*1/20,IF(AND(RIGHT($A72,1)*1=2,OR(N$1=2031,N$1=2032,N$1=2033,N$1=2034,N$1=2035,N$1=2036,N$1=2037)),$E72*1/10,IF(AND(RIGHT($A72,1)*1=2,OR(N$1=2038,N$1=2039,N$1=2040)),$E72*1/20,
IF(AND(RIGHT($A72,1)*1=3,N$1&gt;=INDEX('4. Mengen- und Kostenannahmen'!$L:$L,MATCH($B72,#REF!,0)),N$1&lt;=INDEX('4. Mengen- und Kostenannahmen'!$M:$M,MATCH($B72,#REF!,0))),$E72*(1/(1+INDEX('4. Mengen- und Kostenannahmen'!$M:$M,MATCH($B72,#REF!,0))-INDEX('4. Mengen- und Kostenannahmen'!$L:$L,MATCH($B72,#REF!,0)))),
IF(AND(RIGHT($A72,1)*1=4,N$1=INDEX('4. Mengen- und Kostenannahmen'!$H:$H,MATCH($B72,#REF!,0))),$E72,"")))))))</f>
        <v>#N/A</v>
      </c>
      <c r="O72" s="233" t="str">
        <f t="array" ref="O72">IF(RIGHT($A72,1)*1=0,"",
IF(AND(RIGHT($A72,1)*1=1,OR(O$1=2026,O$1=2027)),$E72/2,
IF(AND(RIGHT($A72,1)*1=2,OR(O$1=2028,O$1=2029,O$1=2030)),$E72*1/20,IF(AND(RIGHT($A72,1)*1=2,OR(O$1=2031,O$1=2032,O$1=2033,O$1=2034,O$1=2035,O$1=2036,O$1=2037)),$E72*1/10,IF(AND(RIGHT($A72,1)*1=2,OR(O$1=2038,O$1=2039,O$1=2040)),$E72*1/20,
IF(AND(RIGHT($A72,1)*1=3,O$1&gt;=INDEX('4. Mengen- und Kostenannahmen'!$L:$L,MATCH($B72,#REF!,0)),O$1&lt;=INDEX('4. Mengen- und Kostenannahmen'!$M:$M,MATCH($B72,#REF!,0))),$E72*(1/(1+INDEX('4. Mengen- und Kostenannahmen'!$M:$M,MATCH($B72,#REF!,0))-INDEX('4. Mengen- und Kostenannahmen'!$L:$L,MATCH($B72,#REF!,0)))),
IF(AND(RIGHT($A72,1)*1=4,O$1=INDEX('4. Mengen- und Kostenannahmen'!$H:$H,MATCH($B72,#REF!,0))),$E72,"")))))))</f>
        <v>#N/A</v>
      </c>
      <c r="P72" s="233" t="str">
        <f t="array" ref="P72">IF(RIGHT($A72,1)*1=0,"",
IF(AND(RIGHT($A72,1)*1=1,OR(P$1=2026,P$1=2027)),$E72/2,
IF(AND(RIGHT($A72,1)*1=2,OR(P$1=2028,P$1=2029,P$1=2030)),$E72*1/20,IF(AND(RIGHT($A72,1)*1=2,OR(P$1=2031,P$1=2032,P$1=2033,P$1=2034,P$1=2035,P$1=2036,P$1=2037)),$E72*1/10,IF(AND(RIGHT($A72,1)*1=2,OR(P$1=2038,P$1=2039,P$1=2040)),$E72*1/20,
IF(AND(RIGHT($A72,1)*1=3,P$1&gt;=INDEX('4. Mengen- und Kostenannahmen'!$L:$L,MATCH($B72,#REF!,0)),P$1&lt;=INDEX('4. Mengen- und Kostenannahmen'!$M:$M,MATCH($B72,#REF!,0))),$E72*(1/(1+INDEX('4. Mengen- und Kostenannahmen'!$M:$M,MATCH($B72,#REF!,0))-INDEX('4. Mengen- und Kostenannahmen'!$L:$L,MATCH($B72,#REF!,0)))),
IF(AND(RIGHT($A72,1)*1=4,P$1=INDEX('4. Mengen- und Kostenannahmen'!$H:$H,MATCH($B72,#REF!,0))),$E72,"")))))))</f>
        <v>#N/A</v>
      </c>
      <c r="Q72" s="233" t="str">
        <f t="array" ref="Q72">IF(RIGHT($A72,1)*1=0,"",
IF(AND(RIGHT($A72,1)*1=1,OR(Q$1=2026,Q$1=2027)),$E72/2,
IF(AND(RIGHT($A72,1)*1=2,OR(Q$1=2028,Q$1=2029,Q$1=2030)),$E72*1/20,IF(AND(RIGHT($A72,1)*1=2,OR(Q$1=2031,Q$1=2032,Q$1=2033,Q$1=2034,Q$1=2035,Q$1=2036,Q$1=2037)),$E72*1/10,IF(AND(RIGHT($A72,1)*1=2,OR(Q$1=2038,Q$1=2039,Q$1=2040)),$E72*1/20,
IF(AND(RIGHT($A72,1)*1=3,Q$1&gt;=INDEX('4. Mengen- und Kostenannahmen'!$L:$L,MATCH($B72,#REF!,0)),Q$1&lt;=INDEX('4. Mengen- und Kostenannahmen'!$M:$M,MATCH($B72,#REF!,0))),$E72*(1/(1+INDEX('4. Mengen- und Kostenannahmen'!$M:$M,MATCH($B72,#REF!,0))-INDEX('4. Mengen- und Kostenannahmen'!$L:$L,MATCH($B72,#REF!,0)))),
IF(AND(RIGHT($A72,1)*1=4,Q$1=INDEX('4. Mengen- und Kostenannahmen'!$H:$H,MATCH($B72,#REF!,0))),$E72,"")))))))</f>
        <v>#N/A</v>
      </c>
      <c r="R72" s="233" t="str">
        <f t="array" ref="R72">IF(RIGHT($A72,1)*1=0,"",
IF(AND(RIGHT($A72,1)*1=1,OR(R$1=2026,R$1=2027)),$E72/2,
IF(AND(RIGHT($A72,1)*1=2,OR(R$1=2028,R$1=2029,R$1=2030)),$E72*1/20,IF(AND(RIGHT($A72,1)*1=2,OR(R$1=2031,R$1=2032,R$1=2033,R$1=2034,R$1=2035,R$1=2036,R$1=2037)),$E72*1/10,IF(AND(RIGHT($A72,1)*1=2,OR(R$1=2038,R$1=2039,R$1=2040)),$E72*1/20,
IF(AND(RIGHT($A72,1)*1=3,R$1&gt;=INDEX('4. Mengen- und Kostenannahmen'!$L:$L,MATCH($B72,#REF!,0)),R$1&lt;=INDEX('4. Mengen- und Kostenannahmen'!$M:$M,MATCH($B72,#REF!,0))),$E72*(1/(1+INDEX('4. Mengen- und Kostenannahmen'!$M:$M,MATCH($B72,#REF!,0))-INDEX('4. Mengen- und Kostenannahmen'!$L:$L,MATCH($B72,#REF!,0)))),
IF(AND(RIGHT($A72,1)*1=4,R$1=INDEX('4. Mengen- und Kostenannahmen'!$H:$H,MATCH($B72,#REF!,0))),$E72,"")))))))</f>
        <v>#N/A</v>
      </c>
      <c r="S72" s="233" t="str">
        <f t="array" ref="S72">IF(RIGHT($A72,1)*1=0,"",
IF(AND(RIGHT($A72,1)*1=1,OR(S$1=2026,S$1=2027)),$E72/2,
IF(AND(RIGHT($A72,1)*1=2,OR(S$1=2028,S$1=2029,S$1=2030)),$E72*1/20,IF(AND(RIGHT($A72,1)*1=2,OR(S$1=2031,S$1=2032,S$1=2033,S$1=2034,S$1=2035,S$1=2036,S$1=2037)),$E72*1/10,IF(AND(RIGHT($A72,1)*1=2,OR(S$1=2038,S$1=2039,S$1=2040)),$E72*1/20,
IF(AND(RIGHT($A72,1)*1=3,S$1&gt;=INDEX('4. Mengen- und Kostenannahmen'!$L:$L,MATCH($B72,#REF!,0)),S$1&lt;=INDEX('4. Mengen- und Kostenannahmen'!$M:$M,MATCH($B72,#REF!,0))),$E72*(1/(1+INDEX('4. Mengen- und Kostenannahmen'!$M:$M,MATCH($B72,#REF!,0))-INDEX('4. Mengen- und Kostenannahmen'!$L:$L,MATCH($B72,#REF!,0)))),
IF(AND(RIGHT($A72,1)*1=4,S$1=INDEX('4. Mengen- und Kostenannahmen'!$H:$H,MATCH($B72,#REF!,0))),$E72,"")))))))</f>
        <v>#N/A</v>
      </c>
      <c r="T72" s="233" t="str">
        <f t="array" ref="T72">IF(RIGHT($A72,1)*1=0,"",
IF(AND(RIGHT($A72,1)*1=1,OR(T$1=2026,T$1=2027)),$E72/2,
IF(AND(RIGHT($A72,1)*1=2,OR(T$1=2028,T$1=2029,T$1=2030)),$E72*1/20,IF(AND(RIGHT($A72,1)*1=2,OR(T$1=2031,T$1=2032,T$1=2033,T$1=2034,T$1=2035,T$1=2036,T$1=2037)),$E72*1/10,IF(AND(RIGHT($A72,1)*1=2,OR(T$1=2038,T$1=2039,T$1=2040)),$E72*1/20,
IF(AND(RIGHT($A72,1)*1=3,T$1&gt;=INDEX('4. Mengen- und Kostenannahmen'!$L:$L,MATCH($B72,#REF!,0)),T$1&lt;=INDEX('4. Mengen- und Kostenannahmen'!$M:$M,MATCH($B72,#REF!,0))),$E72*(1/(1+INDEX('4. Mengen- und Kostenannahmen'!$M:$M,MATCH($B72,#REF!,0))-INDEX('4. Mengen- und Kostenannahmen'!$L:$L,MATCH($B72,#REF!,0)))),
IF(AND(RIGHT($A72,1)*1=4,T$1=INDEX('4. Mengen- und Kostenannahmen'!$H:$H,MATCH($B72,#REF!,0))),$E72,"")))))))</f>
        <v>#N/A</v>
      </c>
    </row>
    <row r="73" ht="12.75" customHeight="1">
      <c r="A73" s="230" t="str">
        <f t="array" ref="A73">INDEX('4. Mengen- und Kostenannahmen'!$A:$A,MATCH(B73,'4. Mengen- und Kostenannahmen'!B:B,0))</f>
        <v>#N/A</v>
      </c>
      <c r="B73" s="231" t="str">
        <f>'4. Mengen- und Kostenannahmen'!B74</f>
        <v/>
      </c>
      <c r="C73" s="231" t="str">
        <f t="array" ref="C73">IF(RIGHT($A73,1)*1&lt;&gt;0,INDEX('4. Mengen- und Kostenannahmen'!D:D,MATCH($B73,'4. Mengen- und Kostenannahmen'!$B:$B,0)),"")</f>
        <v>#N/A</v>
      </c>
      <c r="D73" s="231" t="str">
        <f t="array" ref="D73">IF(RIGHT($A73,1)*1&lt;&gt;0,INDEX('4. Mengen- und Kostenannahmen'!E:E,MATCH($B73,'4. Mengen- und Kostenannahmen'!$B:$B,0)),"")</f>
        <v>#N/A</v>
      </c>
      <c r="E73" s="232" t="str">
        <f t="array" ref="E73">IF(C73&lt;&gt;"",INDEX('4. Mengen- und Kostenannahmen'!X:X,MATCH($B73,'4. Mengen- und Kostenannahmen'!B:B,0))*INDEX('4. Mengen- und Kostenannahmen'!AC:AC,MATCH($B73,'4. Mengen- und Kostenannahmen'!B:B,0)),"")</f>
        <v>#N/A</v>
      </c>
      <c r="F73" s="233" t="str">
        <f t="array" ref="F73">IF(RIGHT($A73,1)*1=0,"",
IF(AND(RIGHT($A73,1)*1=1,OR(F$1=2026,F$1=2027)),$E73/2,
IF(AND(RIGHT($A73,1)*1=2,OR(F$1=2028,F$1=2029,F$1=2030)),$E73*1/20,IF(AND(RIGHT($A73,1)*1=2,OR(F$1=2031,F$1=2032,F$1=2033,F$1=2034,F$1=2035,F$1=2036,F$1=2037)),$E73*1/10,IF(AND(RIGHT($A73,1)*1=2,OR(F$1=2038,F$1=2039,F$1=2040)),$E73*1/20,
IF(AND(RIGHT($A73,1)*1=3,F$1&gt;=INDEX('4. Mengen- und Kostenannahmen'!$L:$L,MATCH($B73,#REF!,0)),F$1&lt;=INDEX('4. Mengen- und Kostenannahmen'!$M:$M,MATCH($B73,#REF!,0))),$E73*(1/(1+INDEX('4. Mengen- und Kostenannahmen'!$M:$M,MATCH($B73,#REF!,0))-INDEX('4. Mengen- und Kostenannahmen'!$L:$L,MATCH($B73,#REF!,0)))),
IF(AND(RIGHT($A73,1)*1=4,F$1=INDEX('4. Mengen- und Kostenannahmen'!$H:$H,MATCH($B73,#REF!,0))),$E73,"")))))))</f>
        <v>#N/A</v>
      </c>
      <c r="G73" s="233" t="str">
        <f t="array" ref="G73">IF(RIGHT($A73,1)*1=0,"",
IF(AND(RIGHT($A73,1)*1=1,OR(G$1=2026,G$1=2027)),$E73/2,
IF(AND(RIGHT($A73,1)*1=2,OR(G$1=2028,G$1=2029,G$1=2030)),$E73*1/20,IF(AND(RIGHT($A73,1)*1=2,OR(G$1=2031,G$1=2032,G$1=2033,G$1=2034,G$1=2035,G$1=2036,G$1=2037)),$E73*1/10,IF(AND(RIGHT($A73,1)*1=2,OR(G$1=2038,G$1=2039,G$1=2040)),$E73*1/20,
IF(AND(RIGHT($A73,1)*1=3,G$1&gt;=INDEX('4. Mengen- und Kostenannahmen'!$L:$L,MATCH($B73,#REF!,0)),G$1&lt;=INDEX('4. Mengen- und Kostenannahmen'!$M:$M,MATCH($B73,#REF!,0))),$E73*(1/(1+INDEX('4. Mengen- und Kostenannahmen'!$M:$M,MATCH($B73,#REF!,0))-INDEX('4. Mengen- und Kostenannahmen'!$L:$L,MATCH($B73,#REF!,0)))),
IF(AND(RIGHT($A73,1)*1=4,G$1=INDEX('4. Mengen- und Kostenannahmen'!$H:$H,MATCH($B73,#REF!,0))),$E73,"")))))))</f>
        <v>#N/A</v>
      </c>
      <c r="H73" s="233" t="str">
        <f t="array" ref="H73">IF(RIGHT($A73,1)*1=0,"",
IF(AND(RIGHT($A73,1)*1=1,OR(H$1=2026,H$1=2027)),$E73/2,
IF(AND(RIGHT($A73,1)*1=2,OR(H$1=2028,H$1=2029,H$1=2030)),$E73*1/20,IF(AND(RIGHT($A73,1)*1=2,OR(H$1=2031,H$1=2032,H$1=2033,H$1=2034,H$1=2035,H$1=2036,H$1=2037)),$E73*1/10,IF(AND(RIGHT($A73,1)*1=2,OR(H$1=2038,H$1=2039,H$1=2040)),$E73*1/20,
IF(AND(RIGHT($A73,1)*1=3,H$1&gt;=INDEX('4. Mengen- und Kostenannahmen'!$L:$L,MATCH($B73,#REF!,0)),H$1&lt;=INDEX('4. Mengen- und Kostenannahmen'!$M:$M,MATCH($B73,#REF!,0))),$E73*(1/(1+INDEX('4. Mengen- und Kostenannahmen'!$M:$M,MATCH($B73,#REF!,0))-INDEX('4. Mengen- und Kostenannahmen'!$L:$L,MATCH($B73,#REF!,0)))),
IF(AND(RIGHT($A73,1)*1=4,H$1=INDEX('4. Mengen- und Kostenannahmen'!$H:$H,MATCH($B73,#REF!,0))),$E73,"")))))))</f>
        <v>#N/A</v>
      </c>
      <c r="I73" s="233" t="str">
        <f t="array" ref="I73">IF(RIGHT($A73,1)*1=0,"",
IF(AND(RIGHT($A73,1)*1=1,OR(I$1=2026,I$1=2027)),$E73/2,
IF(AND(RIGHT($A73,1)*1=2,OR(I$1=2028,I$1=2029,I$1=2030)),$E73*1/20,IF(AND(RIGHT($A73,1)*1=2,OR(I$1=2031,I$1=2032,I$1=2033,I$1=2034,I$1=2035,I$1=2036,I$1=2037)),$E73*1/10,IF(AND(RIGHT($A73,1)*1=2,OR(I$1=2038,I$1=2039,I$1=2040)),$E73*1/20,
IF(AND(RIGHT($A73,1)*1=3,I$1&gt;=INDEX('4. Mengen- und Kostenannahmen'!$L:$L,MATCH($B73,#REF!,0)),I$1&lt;=INDEX('4. Mengen- und Kostenannahmen'!$M:$M,MATCH($B73,#REF!,0))),$E73*(1/(1+INDEX('4. Mengen- und Kostenannahmen'!$M:$M,MATCH($B73,#REF!,0))-INDEX('4. Mengen- und Kostenannahmen'!$L:$L,MATCH($B73,#REF!,0)))),
IF(AND(RIGHT($A73,1)*1=4,I$1=INDEX('4. Mengen- und Kostenannahmen'!$H:$H,MATCH($B73,#REF!,0))),$E73,"")))))))</f>
        <v>#N/A</v>
      </c>
      <c r="J73" s="233" t="str">
        <f t="array" ref="J73">IF(RIGHT($A73,1)*1=0,"",
IF(AND(RIGHT($A73,1)*1=1,OR(J$1=2026,J$1=2027)),$E73/2,
IF(AND(RIGHT($A73,1)*1=2,OR(J$1=2028,J$1=2029,J$1=2030)),$E73*1/20,IF(AND(RIGHT($A73,1)*1=2,OR(J$1=2031,J$1=2032,J$1=2033,J$1=2034,J$1=2035,J$1=2036,J$1=2037)),$E73*1/10,IF(AND(RIGHT($A73,1)*1=2,OR(J$1=2038,J$1=2039,J$1=2040)),$E73*1/20,
IF(AND(RIGHT($A73,1)*1=3,J$1&gt;=INDEX('4. Mengen- und Kostenannahmen'!$L:$L,MATCH($B73,#REF!,0)),J$1&lt;=INDEX('4. Mengen- und Kostenannahmen'!$M:$M,MATCH($B73,#REF!,0))),$E73*(1/(1+INDEX('4. Mengen- und Kostenannahmen'!$M:$M,MATCH($B73,#REF!,0))-INDEX('4. Mengen- und Kostenannahmen'!$L:$L,MATCH($B73,#REF!,0)))),
IF(AND(RIGHT($A73,1)*1=4,J$1=INDEX('4. Mengen- und Kostenannahmen'!$H:$H,MATCH($B73,#REF!,0))),$E73,"")))))))</f>
        <v>#N/A</v>
      </c>
      <c r="K73" s="233" t="str">
        <f t="array" ref="K73">IF(RIGHT($A73,1)*1=0,"",
IF(AND(RIGHT($A73,1)*1=1,OR(K$1=2026,K$1=2027)),$E73/2,
IF(AND(RIGHT($A73,1)*1=2,OR(K$1=2028,K$1=2029,K$1=2030)),$E73*1/20,IF(AND(RIGHT($A73,1)*1=2,OR(K$1=2031,K$1=2032,K$1=2033,K$1=2034,K$1=2035,K$1=2036,K$1=2037)),$E73*1/10,IF(AND(RIGHT($A73,1)*1=2,OR(K$1=2038,K$1=2039,K$1=2040)),$E73*1/20,
IF(AND(RIGHT($A73,1)*1=3,K$1&gt;=INDEX('4. Mengen- und Kostenannahmen'!$L:$L,MATCH($B73,#REF!,0)),K$1&lt;=INDEX('4. Mengen- und Kostenannahmen'!$M:$M,MATCH($B73,#REF!,0))),$E73*(1/(1+INDEX('4. Mengen- und Kostenannahmen'!$M:$M,MATCH($B73,#REF!,0))-INDEX('4. Mengen- und Kostenannahmen'!$L:$L,MATCH($B73,#REF!,0)))),
IF(AND(RIGHT($A73,1)*1=4,K$1=INDEX('4. Mengen- und Kostenannahmen'!$H:$H,MATCH($B73,#REF!,0))),$E73,"")))))))</f>
        <v>#N/A</v>
      </c>
      <c r="L73" s="233" t="str">
        <f t="array" ref="L73">IF(RIGHT($A73,1)*1=0,"",
IF(AND(RIGHT($A73,1)*1=1,OR(L$1=2026,L$1=2027)),$E73/2,
IF(AND(RIGHT($A73,1)*1=2,OR(L$1=2028,L$1=2029,L$1=2030)),$E73*1/20,IF(AND(RIGHT($A73,1)*1=2,OR(L$1=2031,L$1=2032,L$1=2033,L$1=2034,L$1=2035,L$1=2036,L$1=2037)),$E73*1/10,IF(AND(RIGHT($A73,1)*1=2,OR(L$1=2038,L$1=2039,L$1=2040)),$E73*1/20,
IF(AND(RIGHT($A73,1)*1=3,L$1&gt;=INDEX('4. Mengen- und Kostenannahmen'!$L:$L,MATCH($B73,#REF!,0)),L$1&lt;=INDEX('4. Mengen- und Kostenannahmen'!$M:$M,MATCH($B73,#REF!,0))),$E73*(1/(1+INDEX('4. Mengen- und Kostenannahmen'!$M:$M,MATCH($B73,#REF!,0))-INDEX('4. Mengen- und Kostenannahmen'!$L:$L,MATCH($B73,#REF!,0)))),
IF(AND(RIGHT($A73,1)*1=4,L$1=INDEX('4. Mengen- und Kostenannahmen'!$H:$H,MATCH($B73,#REF!,0))),$E73,"")))))))</f>
        <v>#N/A</v>
      </c>
      <c r="M73" s="233" t="str">
        <f t="array" ref="M73">IF(RIGHT($A73,1)*1=0,"",
IF(AND(RIGHT($A73,1)*1=1,OR(M$1=2026,M$1=2027)),$E73/2,
IF(AND(RIGHT($A73,1)*1=2,OR(M$1=2028,M$1=2029,M$1=2030)),$E73*1/20,IF(AND(RIGHT($A73,1)*1=2,OR(M$1=2031,M$1=2032,M$1=2033,M$1=2034,M$1=2035,M$1=2036,M$1=2037)),$E73*1/10,IF(AND(RIGHT($A73,1)*1=2,OR(M$1=2038,M$1=2039,M$1=2040)),$E73*1/20,
IF(AND(RIGHT($A73,1)*1=3,M$1&gt;=INDEX('4. Mengen- und Kostenannahmen'!$L:$L,MATCH($B73,#REF!,0)),M$1&lt;=INDEX('4. Mengen- und Kostenannahmen'!$M:$M,MATCH($B73,#REF!,0))),$E73*(1/(1+INDEX('4. Mengen- und Kostenannahmen'!$M:$M,MATCH($B73,#REF!,0))-INDEX('4. Mengen- und Kostenannahmen'!$L:$L,MATCH($B73,#REF!,0)))),
IF(AND(RIGHT($A73,1)*1=4,M$1=INDEX('4. Mengen- und Kostenannahmen'!$H:$H,MATCH($B73,#REF!,0))),$E73,"")))))))</f>
        <v>#N/A</v>
      </c>
      <c r="N73" s="233" t="str">
        <f t="array" ref="N73">IF(RIGHT($A73,1)*1=0,"",
IF(AND(RIGHT($A73,1)*1=1,OR(N$1=2026,N$1=2027)),$E73/2,
IF(AND(RIGHT($A73,1)*1=2,OR(N$1=2028,N$1=2029,N$1=2030)),$E73*1/20,IF(AND(RIGHT($A73,1)*1=2,OR(N$1=2031,N$1=2032,N$1=2033,N$1=2034,N$1=2035,N$1=2036,N$1=2037)),$E73*1/10,IF(AND(RIGHT($A73,1)*1=2,OR(N$1=2038,N$1=2039,N$1=2040)),$E73*1/20,
IF(AND(RIGHT($A73,1)*1=3,N$1&gt;=INDEX('4. Mengen- und Kostenannahmen'!$L:$L,MATCH($B73,#REF!,0)),N$1&lt;=INDEX('4. Mengen- und Kostenannahmen'!$M:$M,MATCH($B73,#REF!,0))),$E73*(1/(1+INDEX('4. Mengen- und Kostenannahmen'!$M:$M,MATCH($B73,#REF!,0))-INDEX('4. Mengen- und Kostenannahmen'!$L:$L,MATCH($B73,#REF!,0)))),
IF(AND(RIGHT($A73,1)*1=4,N$1=INDEX('4. Mengen- und Kostenannahmen'!$H:$H,MATCH($B73,#REF!,0))),$E73,"")))))))</f>
        <v>#N/A</v>
      </c>
      <c r="O73" s="233" t="str">
        <f t="array" ref="O73">IF(RIGHT($A73,1)*1=0,"",
IF(AND(RIGHT($A73,1)*1=1,OR(O$1=2026,O$1=2027)),$E73/2,
IF(AND(RIGHT($A73,1)*1=2,OR(O$1=2028,O$1=2029,O$1=2030)),$E73*1/20,IF(AND(RIGHT($A73,1)*1=2,OR(O$1=2031,O$1=2032,O$1=2033,O$1=2034,O$1=2035,O$1=2036,O$1=2037)),$E73*1/10,IF(AND(RIGHT($A73,1)*1=2,OR(O$1=2038,O$1=2039,O$1=2040)),$E73*1/20,
IF(AND(RIGHT($A73,1)*1=3,O$1&gt;=INDEX('4. Mengen- und Kostenannahmen'!$L:$L,MATCH($B73,#REF!,0)),O$1&lt;=INDEX('4. Mengen- und Kostenannahmen'!$M:$M,MATCH($B73,#REF!,0))),$E73*(1/(1+INDEX('4. Mengen- und Kostenannahmen'!$M:$M,MATCH($B73,#REF!,0))-INDEX('4. Mengen- und Kostenannahmen'!$L:$L,MATCH($B73,#REF!,0)))),
IF(AND(RIGHT($A73,1)*1=4,O$1=INDEX('4. Mengen- und Kostenannahmen'!$H:$H,MATCH($B73,#REF!,0))),$E73,"")))))))</f>
        <v>#N/A</v>
      </c>
      <c r="P73" s="233" t="str">
        <f t="array" ref="P73">IF(RIGHT($A73,1)*1=0,"",
IF(AND(RIGHT($A73,1)*1=1,OR(P$1=2026,P$1=2027)),$E73/2,
IF(AND(RIGHT($A73,1)*1=2,OR(P$1=2028,P$1=2029,P$1=2030)),$E73*1/20,IF(AND(RIGHT($A73,1)*1=2,OR(P$1=2031,P$1=2032,P$1=2033,P$1=2034,P$1=2035,P$1=2036,P$1=2037)),$E73*1/10,IF(AND(RIGHT($A73,1)*1=2,OR(P$1=2038,P$1=2039,P$1=2040)),$E73*1/20,
IF(AND(RIGHT($A73,1)*1=3,P$1&gt;=INDEX('4. Mengen- und Kostenannahmen'!$L:$L,MATCH($B73,#REF!,0)),P$1&lt;=INDEX('4. Mengen- und Kostenannahmen'!$M:$M,MATCH($B73,#REF!,0))),$E73*(1/(1+INDEX('4. Mengen- und Kostenannahmen'!$M:$M,MATCH($B73,#REF!,0))-INDEX('4. Mengen- und Kostenannahmen'!$L:$L,MATCH($B73,#REF!,0)))),
IF(AND(RIGHT($A73,1)*1=4,P$1=INDEX('4. Mengen- und Kostenannahmen'!$H:$H,MATCH($B73,#REF!,0))),$E73,"")))))))</f>
        <v>#N/A</v>
      </c>
      <c r="Q73" s="233" t="str">
        <f t="array" ref="Q73">IF(RIGHT($A73,1)*1=0,"",
IF(AND(RIGHT($A73,1)*1=1,OR(Q$1=2026,Q$1=2027)),$E73/2,
IF(AND(RIGHT($A73,1)*1=2,OR(Q$1=2028,Q$1=2029,Q$1=2030)),$E73*1/20,IF(AND(RIGHT($A73,1)*1=2,OR(Q$1=2031,Q$1=2032,Q$1=2033,Q$1=2034,Q$1=2035,Q$1=2036,Q$1=2037)),$E73*1/10,IF(AND(RIGHT($A73,1)*1=2,OR(Q$1=2038,Q$1=2039,Q$1=2040)),$E73*1/20,
IF(AND(RIGHT($A73,1)*1=3,Q$1&gt;=INDEX('4. Mengen- und Kostenannahmen'!$L:$L,MATCH($B73,#REF!,0)),Q$1&lt;=INDEX('4. Mengen- und Kostenannahmen'!$M:$M,MATCH($B73,#REF!,0))),$E73*(1/(1+INDEX('4. Mengen- und Kostenannahmen'!$M:$M,MATCH($B73,#REF!,0))-INDEX('4. Mengen- und Kostenannahmen'!$L:$L,MATCH($B73,#REF!,0)))),
IF(AND(RIGHT($A73,1)*1=4,Q$1=INDEX('4. Mengen- und Kostenannahmen'!$H:$H,MATCH($B73,#REF!,0))),$E73,"")))))))</f>
        <v>#N/A</v>
      </c>
      <c r="R73" s="233" t="str">
        <f t="array" ref="R73">IF(RIGHT($A73,1)*1=0,"",
IF(AND(RIGHT($A73,1)*1=1,OR(R$1=2026,R$1=2027)),$E73/2,
IF(AND(RIGHT($A73,1)*1=2,OR(R$1=2028,R$1=2029,R$1=2030)),$E73*1/20,IF(AND(RIGHT($A73,1)*1=2,OR(R$1=2031,R$1=2032,R$1=2033,R$1=2034,R$1=2035,R$1=2036,R$1=2037)),$E73*1/10,IF(AND(RIGHT($A73,1)*1=2,OR(R$1=2038,R$1=2039,R$1=2040)),$E73*1/20,
IF(AND(RIGHT($A73,1)*1=3,R$1&gt;=INDEX('4. Mengen- und Kostenannahmen'!$L:$L,MATCH($B73,#REF!,0)),R$1&lt;=INDEX('4. Mengen- und Kostenannahmen'!$M:$M,MATCH($B73,#REF!,0))),$E73*(1/(1+INDEX('4. Mengen- und Kostenannahmen'!$M:$M,MATCH($B73,#REF!,0))-INDEX('4. Mengen- und Kostenannahmen'!$L:$L,MATCH($B73,#REF!,0)))),
IF(AND(RIGHT($A73,1)*1=4,R$1=INDEX('4. Mengen- und Kostenannahmen'!$H:$H,MATCH($B73,#REF!,0))),$E73,"")))))))</f>
        <v>#N/A</v>
      </c>
      <c r="S73" s="233" t="str">
        <f t="array" ref="S73">IF(RIGHT($A73,1)*1=0,"",
IF(AND(RIGHT($A73,1)*1=1,OR(S$1=2026,S$1=2027)),$E73/2,
IF(AND(RIGHT($A73,1)*1=2,OR(S$1=2028,S$1=2029,S$1=2030)),$E73*1/20,IF(AND(RIGHT($A73,1)*1=2,OR(S$1=2031,S$1=2032,S$1=2033,S$1=2034,S$1=2035,S$1=2036,S$1=2037)),$E73*1/10,IF(AND(RIGHT($A73,1)*1=2,OR(S$1=2038,S$1=2039,S$1=2040)),$E73*1/20,
IF(AND(RIGHT($A73,1)*1=3,S$1&gt;=INDEX('4. Mengen- und Kostenannahmen'!$L:$L,MATCH($B73,#REF!,0)),S$1&lt;=INDEX('4. Mengen- und Kostenannahmen'!$M:$M,MATCH($B73,#REF!,0))),$E73*(1/(1+INDEX('4. Mengen- und Kostenannahmen'!$M:$M,MATCH($B73,#REF!,0))-INDEX('4. Mengen- und Kostenannahmen'!$L:$L,MATCH($B73,#REF!,0)))),
IF(AND(RIGHT($A73,1)*1=4,S$1=INDEX('4. Mengen- und Kostenannahmen'!$H:$H,MATCH($B73,#REF!,0))),$E73,"")))))))</f>
        <v>#N/A</v>
      </c>
      <c r="T73" s="233" t="str">
        <f t="array" ref="T73">IF(RIGHT($A73,1)*1=0,"",
IF(AND(RIGHT($A73,1)*1=1,OR(T$1=2026,T$1=2027)),$E73/2,
IF(AND(RIGHT($A73,1)*1=2,OR(T$1=2028,T$1=2029,T$1=2030)),$E73*1/20,IF(AND(RIGHT($A73,1)*1=2,OR(T$1=2031,T$1=2032,T$1=2033,T$1=2034,T$1=2035,T$1=2036,T$1=2037)),$E73*1/10,IF(AND(RIGHT($A73,1)*1=2,OR(T$1=2038,T$1=2039,T$1=2040)),$E73*1/20,
IF(AND(RIGHT($A73,1)*1=3,T$1&gt;=INDEX('4. Mengen- und Kostenannahmen'!$L:$L,MATCH($B73,#REF!,0)),T$1&lt;=INDEX('4. Mengen- und Kostenannahmen'!$M:$M,MATCH($B73,#REF!,0))),$E73*(1/(1+INDEX('4. Mengen- und Kostenannahmen'!$M:$M,MATCH($B73,#REF!,0))-INDEX('4. Mengen- und Kostenannahmen'!$L:$L,MATCH($B73,#REF!,0)))),
IF(AND(RIGHT($A73,1)*1=4,T$1=INDEX('4. Mengen- und Kostenannahmen'!$H:$H,MATCH($B73,#REF!,0))),$E73,"")))))))</f>
        <v>#N/A</v>
      </c>
    </row>
    <row r="74" ht="12.75" customHeight="1">
      <c r="A74" s="230" t="str">
        <f t="array" ref="A74">INDEX('4. Mengen- und Kostenannahmen'!$A:$A,MATCH(B74,'4. Mengen- und Kostenannahmen'!B:B,0))</f>
        <v>#N/A</v>
      </c>
      <c r="B74" s="231" t="str">
        <f>'4. Mengen- und Kostenannahmen'!B75</f>
        <v/>
      </c>
      <c r="C74" s="231" t="str">
        <f t="array" ref="C74">IF(RIGHT($A74,1)*1&lt;&gt;0,INDEX('4. Mengen- und Kostenannahmen'!D:D,MATCH($B74,'4. Mengen- und Kostenannahmen'!$B:$B,0)),"")</f>
        <v>#N/A</v>
      </c>
      <c r="D74" s="231" t="str">
        <f t="array" ref="D74">IF(RIGHT($A74,1)*1&lt;&gt;0,INDEX('4. Mengen- und Kostenannahmen'!E:E,MATCH($B74,'4. Mengen- und Kostenannahmen'!$B:$B,0)),"")</f>
        <v>#N/A</v>
      </c>
      <c r="E74" s="232" t="str">
        <f t="array" ref="E74">IF(C74&lt;&gt;"",INDEX('4. Mengen- und Kostenannahmen'!X:X,MATCH($B74,'4. Mengen- und Kostenannahmen'!B:B,0))*INDEX('4. Mengen- und Kostenannahmen'!AC:AC,MATCH($B74,'4. Mengen- und Kostenannahmen'!B:B,0)),"")</f>
        <v>#N/A</v>
      </c>
      <c r="F74" s="233" t="str">
        <f t="array" ref="F74">IF(RIGHT($A74,1)*1=0,"",
IF(AND(RIGHT($A74,1)*1=1,OR(F$1=2026,F$1=2027)),$E74/2,
IF(AND(RIGHT($A74,1)*1=2,OR(F$1=2028,F$1=2029,F$1=2030)),$E74*1/20,IF(AND(RIGHT($A74,1)*1=2,OR(F$1=2031,F$1=2032,F$1=2033,F$1=2034,F$1=2035,F$1=2036,F$1=2037)),$E74*1/10,IF(AND(RIGHT($A74,1)*1=2,OR(F$1=2038,F$1=2039,F$1=2040)),$E74*1/20,
IF(AND(RIGHT($A74,1)*1=3,F$1&gt;=INDEX('4. Mengen- und Kostenannahmen'!$L:$L,MATCH($B74,#REF!,0)),F$1&lt;=INDEX('4. Mengen- und Kostenannahmen'!$M:$M,MATCH($B74,#REF!,0))),$E74*(1/(1+INDEX('4. Mengen- und Kostenannahmen'!$M:$M,MATCH($B74,#REF!,0))-INDEX('4. Mengen- und Kostenannahmen'!$L:$L,MATCH($B74,#REF!,0)))),
IF(AND(RIGHT($A74,1)*1=4,F$1=INDEX('4. Mengen- und Kostenannahmen'!$H:$H,MATCH($B74,#REF!,0))),$E74,"")))))))</f>
        <v>#N/A</v>
      </c>
      <c r="G74" s="233" t="str">
        <f t="array" ref="G74">IF(RIGHT($A74,1)*1=0,"",
IF(AND(RIGHT($A74,1)*1=1,OR(G$1=2026,G$1=2027)),$E74/2,
IF(AND(RIGHT($A74,1)*1=2,OR(G$1=2028,G$1=2029,G$1=2030)),$E74*1/20,IF(AND(RIGHT($A74,1)*1=2,OR(G$1=2031,G$1=2032,G$1=2033,G$1=2034,G$1=2035,G$1=2036,G$1=2037)),$E74*1/10,IF(AND(RIGHT($A74,1)*1=2,OR(G$1=2038,G$1=2039,G$1=2040)),$E74*1/20,
IF(AND(RIGHT($A74,1)*1=3,G$1&gt;=INDEX('4. Mengen- und Kostenannahmen'!$L:$L,MATCH($B74,#REF!,0)),G$1&lt;=INDEX('4. Mengen- und Kostenannahmen'!$M:$M,MATCH($B74,#REF!,0))),$E74*(1/(1+INDEX('4. Mengen- und Kostenannahmen'!$M:$M,MATCH($B74,#REF!,0))-INDEX('4. Mengen- und Kostenannahmen'!$L:$L,MATCH($B74,#REF!,0)))),
IF(AND(RIGHT($A74,1)*1=4,G$1=INDEX('4. Mengen- und Kostenannahmen'!$H:$H,MATCH($B74,#REF!,0))),$E74,"")))))))</f>
        <v>#N/A</v>
      </c>
      <c r="H74" s="233" t="str">
        <f t="array" ref="H74">IF(RIGHT($A74,1)*1=0,"",
IF(AND(RIGHT($A74,1)*1=1,OR(H$1=2026,H$1=2027)),$E74/2,
IF(AND(RIGHT($A74,1)*1=2,OR(H$1=2028,H$1=2029,H$1=2030)),$E74*1/20,IF(AND(RIGHT($A74,1)*1=2,OR(H$1=2031,H$1=2032,H$1=2033,H$1=2034,H$1=2035,H$1=2036,H$1=2037)),$E74*1/10,IF(AND(RIGHT($A74,1)*1=2,OR(H$1=2038,H$1=2039,H$1=2040)),$E74*1/20,
IF(AND(RIGHT($A74,1)*1=3,H$1&gt;=INDEX('4. Mengen- und Kostenannahmen'!$L:$L,MATCH($B74,#REF!,0)),H$1&lt;=INDEX('4. Mengen- und Kostenannahmen'!$M:$M,MATCH($B74,#REF!,0))),$E74*(1/(1+INDEX('4. Mengen- und Kostenannahmen'!$M:$M,MATCH($B74,#REF!,0))-INDEX('4. Mengen- und Kostenannahmen'!$L:$L,MATCH($B74,#REF!,0)))),
IF(AND(RIGHT($A74,1)*1=4,H$1=INDEX('4. Mengen- und Kostenannahmen'!$H:$H,MATCH($B74,#REF!,0))),$E74,"")))))))</f>
        <v>#N/A</v>
      </c>
      <c r="I74" s="233" t="str">
        <f t="array" ref="I74">IF(RIGHT($A74,1)*1=0,"",
IF(AND(RIGHT($A74,1)*1=1,OR(I$1=2026,I$1=2027)),$E74/2,
IF(AND(RIGHT($A74,1)*1=2,OR(I$1=2028,I$1=2029,I$1=2030)),$E74*1/20,IF(AND(RIGHT($A74,1)*1=2,OR(I$1=2031,I$1=2032,I$1=2033,I$1=2034,I$1=2035,I$1=2036,I$1=2037)),$E74*1/10,IF(AND(RIGHT($A74,1)*1=2,OR(I$1=2038,I$1=2039,I$1=2040)),$E74*1/20,
IF(AND(RIGHT($A74,1)*1=3,I$1&gt;=INDEX('4. Mengen- und Kostenannahmen'!$L:$L,MATCH($B74,#REF!,0)),I$1&lt;=INDEX('4. Mengen- und Kostenannahmen'!$M:$M,MATCH($B74,#REF!,0))),$E74*(1/(1+INDEX('4. Mengen- und Kostenannahmen'!$M:$M,MATCH($B74,#REF!,0))-INDEX('4. Mengen- und Kostenannahmen'!$L:$L,MATCH($B74,#REF!,0)))),
IF(AND(RIGHT($A74,1)*1=4,I$1=INDEX('4. Mengen- und Kostenannahmen'!$H:$H,MATCH($B74,#REF!,0))),$E74,"")))))))</f>
        <v>#N/A</v>
      </c>
      <c r="J74" s="233" t="str">
        <f t="array" ref="J74">IF(RIGHT($A74,1)*1=0,"",
IF(AND(RIGHT($A74,1)*1=1,OR(J$1=2026,J$1=2027)),$E74/2,
IF(AND(RIGHT($A74,1)*1=2,OR(J$1=2028,J$1=2029,J$1=2030)),$E74*1/20,IF(AND(RIGHT($A74,1)*1=2,OR(J$1=2031,J$1=2032,J$1=2033,J$1=2034,J$1=2035,J$1=2036,J$1=2037)),$E74*1/10,IF(AND(RIGHT($A74,1)*1=2,OR(J$1=2038,J$1=2039,J$1=2040)),$E74*1/20,
IF(AND(RIGHT($A74,1)*1=3,J$1&gt;=INDEX('4. Mengen- und Kostenannahmen'!$L:$L,MATCH($B74,#REF!,0)),J$1&lt;=INDEX('4. Mengen- und Kostenannahmen'!$M:$M,MATCH($B74,#REF!,0))),$E74*(1/(1+INDEX('4. Mengen- und Kostenannahmen'!$M:$M,MATCH($B74,#REF!,0))-INDEX('4. Mengen- und Kostenannahmen'!$L:$L,MATCH($B74,#REF!,0)))),
IF(AND(RIGHT($A74,1)*1=4,J$1=INDEX('4. Mengen- und Kostenannahmen'!$H:$H,MATCH($B74,#REF!,0))),$E74,"")))))))</f>
        <v>#N/A</v>
      </c>
      <c r="K74" s="233" t="str">
        <f t="array" ref="K74">IF(RIGHT($A74,1)*1=0,"",
IF(AND(RIGHT($A74,1)*1=1,OR(K$1=2026,K$1=2027)),$E74/2,
IF(AND(RIGHT($A74,1)*1=2,OR(K$1=2028,K$1=2029,K$1=2030)),$E74*1/20,IF(AND(RIGHT($A74,1)*1=2,OR(K$1=2031,K$1=2032,K$1=2033,K$1=2034,K$1=2035,K$1=2036,K$1=2037)),$E74*1/10,IF(AND(RIGHT($A74,1)*1=2,OR(K$1=2038,K$1=2039,K$1=2040)),$E74*1/20,
IF(AND(RIGHT($A74,1)*1=3,K$1&gt;=INDEX('4. Mengen- und Kostenannahmen'!$L:$L,MATCH($B74,#REF!,0)),K$1&lt;=INDEX('4. Mengen- und Kostenannahmen'!$M:$M,MATCH($B74,#REF!,0))),$E74*(1/(1+INDEX('4. Mengen- und Kostenannahmen'!$M:$M,MATCH($B74,#REF!,0))-INDEX('4. Mengen- und Kostenannahmen'!$L:$L,MATCH($B74,#REF!,0)))),
IF(AND(RIGHT($A74,1)*1=4,K$1=INDEX('4. Mengen- und Kostenannahmen'!$H:$H,MATCH($B74,#REF!,0))),$E74,"")))))))</f>
        <v>#N/A</v>
      </c>
      <c r="L74" s="233" t="str">
        <f t="array" ref="L74">IF(RIGHT($A74,1)*1=0,"",
IF(AND(RIGHT($A74,1)*1=1,OR(L$1=2026,L$1=2027)),$E74/2,
IF(AND(RIGHT($A74,1)*1=2,OR(L$1=2028,L$1=2029,L$1=2030)),$E74*1/20,IF(AND(RIGHT($A74,1)*1=2,OR(L$1=2031,L$1=2032,L$1=2033,L$1=2034,L$1=2035,L$1=2036,L$1=2037)),$E74*1/10,IF(AND(RIGHT($A74,1)*1=2,OR(L$1=2038,L$1=2039,L$1=2040)),$E74*1/20,
IF(AND(RIGHT($A74,1)*1=3,L$1&gt;=INDEX('4. Mengen- und Kostenannahmen'!$L:$L,MATCH($B74,#REF!,0)),L$1&lt;=INDEX('4. Mengen- und Kostenannahmen'!$M:$M,MATCH($B74,#REF!,0))),$E74*(1/(1+INDEX('4. Mengen- und Kostenannahmen'!$M:$M,MATCH($B74,#REF!,0))-INDEX('4. Mengen- und Kostenannahmen'!$L:$L,MATCH($B74,#REF!,0)))),
IF(AND(RIGHT($A74,1)*1=4,L$1=INDEX('4. Mengen- und Kostenannahmen'!$H:$H,MATCH($B74,#REF!,0))),$E74,"")))))))</f>
        <v>#N/A</v>
      </c>
      <c r="M74" s="233" t="str">
        <f t="array" ref="M74">IF(RIGHT($A74,1)*1=0,"",
IF(AND(RIGHT($A74,1)*1=1,OR(M$1=2026,M$1=2027)),$E74/2,
IF(AND(RIGHT($A74,1)*1=2,OR(M$1=2028,M$1=2029,M$1=2030)),$E74*1/20,IF(AND(RIGHT($A74,1)*1=2,OR(M$1=2031,M$1=2032,M$1=2033,M$1=2034,M$1=2035,M$1=2036,M$1=2037)),$E74*1/10,IF(AND(RIGHT($A74,1)*1=2,OR(M$1=2038,M$1=2039,M$1=2040)),$E74*1/20,
IF(AND(RIGHT($A74,1)*1=3,M$1&gt;=INDEX('4. Mengen- und Kostenannahmen'!$L:$L,MATCH($B74,#REF!,0)),M$1&lt;=INDEX('4. Mengen- und Kostenannahmen'!$M:$M,MATCH($B74,#REF!,0))),$E74*(1/(1+INDEX('4. Mengen- und Kostenannahmen'!$M:$M,MATCH($B74,#REF!,0))-INDEX('4. Mengen- und Kostenannahmen'!$L:$L,MATCH($B74,#REF!,0)))),
IF(AND(RIGHT($A74,1)*1=4,M$1=INDEX('4. Mengen- und Kostenannahmen'!$H:$H,MATCH($B74,#REF!,0))),$E74,"")))))))</f>
        <v>#N/A</v>
      </c>
      <c r="N74" s="233" t="str">
        <f t="array" ref="N74">IF(RIGHT($A74,1)*1=0,"",
IF(AND(RIGHT($A74,1)*1=1,OR(N$1=2026,N$1=2027)),$E74/2,
IF(AND(RIGHT($A74,1)*1=2,OR(N$1=2028,N$1=2029,N$1=2030)),$E74*1/20,IF(AND(RIGHT($A74,1)*1=2,OR(N$1=2031,N$1=2032,N$1=2033,N$1=2034,N$1=2035,N$1=2036,N$1=2037)),$E74*1/10,IF(AND(RIGHT($A74,1)*1=2,OR(N$1=2038,N$1=2039,N$1=2040)),$E74*1/20,
IF(AND(RIGHT($A74,1)*1=3,N$1&gt;=INDEX('4. Mengen- und Kostenannahmen'!$L:$L,MATCH($B74,#REF!,0)),N$1&lt;=INDEX('4. Mengen- und Kostenannahmen'!$M:$M,MATCH($B74,#REF!,0))),$E74*(1/(1+INDEX('4. Mengen- und Kostenannahmen'!$M:$M,MATCH($B74,#REF!,0))-INDEX('4. Mengen- und Kostenannahmen'!$L:$L,MATCH($B74,#REF!,0)))),
IF(AND(RIGHT($A74,1)*1=4,N$1=INDEX('4. Mengen- und Kostenannahmen'!$H:$H,MATCH($B74,#REF!,0))),$E74,"")))))))</f>
        <v>#N/A</v>
      </c>
      <c r="O74" s="233" t="str">
        <f t="array" ref="O74">IF(RIGHT($A74,1)*1=0,"",
IF(AND(RIGHT($A74,1)*1=1,OR(O$1=2026,O$1=2027)),$E74/2,
IF(AND(RIGHT($A74,1)*1=2,OR(O$1=2028,O$1=2029,O$1=2030)),$E74*1/20,IF(AND(RIGHT($A74,1)*1=2,OR(O$1=2031,O$1=2032,O$1=2033,O$1=2034,O$1=2035,O$1=2036,O$1=2037)),$E74*1/10,IF(AND(RIGHT($A74,1)*1=2,OR(O$1=2038,O$1=2039,O$1=2040)),$E74*1/20,
IF(AND(RIGHT($A74,1)*1=3,O$1&gt;=INDEX('4. Mengen- und Kostenannahmen'!$L:$L,MATCH($B74,#REF!,0)),O$1&lt;=INDEX('4. Mengen- und Kostenannahmen'!$M:$M,MATCH($B74,#REF!,0))),$E74*(1/(1+INDEX('4. Mengen- und Kostenannahmen'!$M:$M,MATCH($B74,#REF!,0))-INDEX('4. Mengen- und Kostenannahmen'!$L:$L,MATCH($B74,#REF!,0)))),
IF(AND(RIGHT($A74,1)*1=4,O$1=INDEX('4. Mengen- und Kostenannahmen'!$H:$H,MATCH($B74,#REF!,0))),$E74,"")))))))</f>
        <v>#N/A</v>
      </c>
      <c r="P74" s="233" t="str">
        <f t="array" ref="P74">IF(RIGHT($A74,1)*1=0,"",
IF(AND(RIGHT($A74,1)*1=1,OR(P$1=2026,P$1=2027)),$E74/2,
IF(AND(RIGHT($A74,1)*1=2,OR(P$1=2028,P$1=2029,P$1=2030)),$E74*1/20,IF(AND(RIGHT($A74,1)*1=2,OR(P$1=2031,P$1=2032,P$1=2033,P$1=2034,P$1=2035,P$1=2036,P$1=2037)),$E74*1/10,IF(AND(RIGHT($A74,1)*1=2,OR(P$1=2038,P$1=2039,P$1=2040)),$E74*1/20,
IF(AND(RIGHT($A74,1)*1=3,P$1&gt;=INDEX('4. Mengen- und Kostenannahmen'!$L:$L,MATCH($B74,#REF!,0)),P$1&lt;=INDEX('4. Mengen- und Kostenannahmen'!$M:$M,MATCH($B74,#REF!,0))),$E74*(1/(1+INDEX('4. Mengen- und Kostenannahmen'!$M:$M,MATCH($B74,#REF!,0))-INDEX('4. Mengen- und Kostenannahmen'!$L:$L,MATCH($B74,#REF!,0)))),
IF(AND(RIGHT($A74,1)*1=4,P$1=INDEX('4. Mengen- und Kostenannahmen'!$H:$H,MATCH($B74,#REF!,0))),$E74,"")))))))</f>
        <v>#N/A</v>
      </c>
      <c r="Q74" s="233" t="str">
        <f t="array" ref="Q74">IF(RIGHT($A74,1)*1=0,"",
IF(AND(RIGHT($A74,1)*1=1,OR(Q$1=2026,Q$1=2027)),$E74/2,
IF(AND(RIGHT($A74,1)*1=2,OR(Q$1=2028,Q$1=2029,Q$1=2030)),$E74*1/20,IF(AND(RIGHT($A74,1)*1=2,OR(Q$1=2031,Q$1=2032,Q$1=2033,Q$1=2034,Q$1=2035,Q$1=2036,Q$1=2037)),$E74*1/10,IF(AND(RIGHT($A74,1)*1=2,OR(Q$1=2038,Q$1=2039,Q$1=2040)),$E74*1/20,
IF(AND(RIGHT($A74,1)*1=3,Q$1&gt;=INDEX('4. Mengen- und Kostenannahmen'!$L:$L,MATCH($B74,#REF!,0)),Q$1&lt;=INDEX('4. Mengen- und Kostenannahmen'!$M:$M,MATCH($B74,#REF!,0))),$E74*(1/(1+INDEX('4. Mengen- und Kostenannahmen'!$M:$M,MATCH($B74,#REF!,0))-INDEX('4. Mengen- und Kostenannahmen'!$L:$L,MATCH($B74,#REF!,0)))),
IF(AND(RIGHT($A74,1)*1=4,Q$1=INDEX('4. Mengen- und Kostenannahmen'!$H:$H,MATCH($B74,#REF!,0))),$E74,"")))))))</f>
        <v>#N/A</v>
      </c>
      <c r="R74" s="233" t="str">
        <f t="array" ref="R74">IF(RIGHT($A74,1)*1=0,"",
IF(AND(RIGHT($A74,1)*1=1,OR(R$1=2026,R$1=2027)),$E74/2,
IF(AND(RIGHT($A74,1)*1=2,OR(R$1=2028,R$1=2029,R$1=2030)),$E74*1/20,IF(AND(RIGHT($A74,1)*1=2,OR(R$1=2031,R$1=2032,R$1=2033,R$1=2034,R$1=2035,R$1=2036,R$1=2037)),$E74*1/10,IF(AND(RIGHT($A74,1)*1=2,OR(R$1=2038,R$1=2039,R$1=2040)),$E74*1/20,
IF(AND(RIGHT($A74,1)*1=3,R$1&gt;=INDEX('4. Mengen- und Kostenannahmen'!$L:$L,MATCH($B74,#REF!,0)),R$1&lt;=INDEX('4. Mengen- und Kostenannahmen'!$M:$M,MATCH($B74,#REF!,0))),$E74*(1/(1+INDEX('4. Mengen- und Kostenannahmen'!$M:$M,MATCH($B74,#REF!,0))-INDEX('4. Mengen- und Kostenannahmen'!$L:$L,MATCH($B74,#REF!,0)))),
IF(AND(RIGHT($A74,1)*1=4,R$1=INDEX('4. Mengen- und Kostenannahmen'!$H:$H,MATCH($B74,#REF!,0))),$E74,"")))))))</f>
        <v>#N/A</v>
      </c>
      <c r="S74" s="233" t="str">
        <f t="array" ref="S74">IF(RIGHT($A74,1)*1=0,"",
IF(AND(RIGHT($A74,1)*1=1,OR(S$1=2026,S$1=2027)),$E74/2,
IF(AND(RIGHT($A74,1)*1=2,OR(S$1=2028,S$1=2029,S$1=2030)),$E74*1/20,IF(AND(RIGHT($A74,1)*1=2,OR(S$1=2031,S$1=2032,S$1=2033,S$1=2034,S$1=2035,S$1=2036,S$1=2037)),$E74*1/10,IF(AND(RIGHT($A74,1)*1=2,OR(S$1=2038,S$1=2039,S$1=2040)),$E74*1/20,
IF(AND(RIGHT($A74,1)*1=3,S$1&gt;=INDEX('4. Mengen- und Kostenannahmen'!$L:$L,MATCH($B74,#REF!,0)),S$1&lt;=INDEX('4. Mengen- und Kostenannahmen'!$M:$M,MATCH($B74,#REF!,0))),$E74*(1/(1+INDEX('4. Mengen- und Kostenannahmen'!$M:$M,MATCH($B74,#REF!,0))-INDEX('4. Mengen- und Kostenannahmen'!$L:$L,MATCH($B74,#REF!,0)))),
IF(AND(RIGHT($A74,1)*1=4,S$1=INDEX('4. Mengen- und Kostenannahmen'!$H:$H,MATCH($B74,#REF!,0))),$E74,"")))))))</f>
        <v>#N/A</v>
      </c>
      <c r="T74" s="233" t="str">
        <f t="array" ref="T74">IF(RIGHT($A74,1)*1=0,"",
IF(AND(RIGHT($A74,1)*1=1,OR(T$1=2026,T$1=2027)),$E74/2,
IF(AND(RIGHT($A74,1)*1=2,OR(T$1=2028,T$1=2029,T$1=2030)),$E74*1/20,IF(AND(RIGHT($A74,1)*1=2,OR(T$1=2031,T$1=2032,T$1=2033,T$1=2034,T$1=2035,T$1=2036,T$1=2037)),$E74*1/10,IF(AND(RIGHT($A74,1)*1=2,OR(T$1=2038,T$1=2039,T$1=2040)),$E74*1/20,
IF(AND(RIGHT($A74,1)*1=3,T$1&gt;=INDEX('4. Mengen- und Kostenannahmen'!$L:$L,MATCH($B74,#REF!,0)),T$1&lt;=INDEX('4. Mengen- und Kostenannahmen'!$M:$M,MATCH($B74,#REF!,0))),$E74*(1/(1+INDEX('4. Mengen- und Kostenannahmen'!$M:$M,MATCH($B74,#REF!,0))-INDEX('4. Mengen- und Kostenannahmen'!$L:$L,MATCH($B74,#REF!,0)))),
IF(AND(RIGHT($A74,1)*1=4,T$1=INDEX('4. Mengen- und Kostenannahmen'!$H:$H,MATCH($B74,#REF!,0))),$E74,"")))))))</f>
        <v>#N/A</v>
      </c>
    </row>
    <row r="75" ht="12.75" customHeight="1">
      <c r="A75" s="230" t="str">
        <f t="array" ref="A75">INDEX('4. Mengen- und Kostenannahmen'!$A:$A,MATCH(B75,'4. Mengen- und Kostenannahmen'!B:B,0))</f>
        <v>#N/A</v>
      </c>
      <c r="B75" s="231" t="str">
        <f>'4. Mengen- und Kostenannahmen'!B76</f>
        <v/>
      </c>
      <c r="C75" s="231" t="str">
        <f t="array" ref="C75">IF(RIGHT($A75,1)*1&lt;&gt;0,INDEX('4. Mengen- und Kostenannahmen'!D:D,MATCH($B75,'4. Mengen- und Kostenannahmen'!$B:$B,0)),"")</f>
        <v>#N/A</v>
      </c>
      <c r="D75" s="231" t="str">
        <f t="array" ref="D75">IF(RIGHT($A75,1)*1&lt;&gt;0,INDEX('4. Mengen- und Kostenannahmen'!E:E,MATCH($B75,'4. Mengen- und Kostenannahmen'!$B:$B,0)),"")</f>
        <v>#N/A</v>
      </c>
      <c r="E75" s="232" t="str">
        <f t="array" ref="E75">IF(C75&lt;&gt;"",INDEX('4. Mengen- und Kostenannahmen'!X:X,MATCH($B75,'4. Mengen- und Kostenannahmen'!B:B,0))*INDEX('4. Mengen- und Kostenannahmen'!AC:AC,MATCH($B75,'4. Mengen- und Kostenannahmen'!B:B,0)),"")</f>
        <v>#N/A</v>
      </c>
      <c r="F75" s="233" t="str">
        <f t="array" ref="F75">IF(RIGHT($A75,1)*1=0,"",
IF(AND(RIGHT($A75,1)*1=1,OR(F$1=2026,F$1=2027)),$E75/2,
IF(AND(RIGHT($A75,1)*1=2,OR(F$1=2028,F$1=2029,F$1=2030)),$E75*1/20,IF(AND(RIGHT($A75,1)*1=2,OR(F$1=2031,F$1=2032,F$1=2033,F$1=2034,F$1=2035,F$1=2036,F$1=2037)),$E75*1/10,IF(AND(RIGHT($A75,1)*1=2,OR(F$1=2038,F$1=2039,F$1=2040)),$E75*1/20,
IF(AND(RIGHT($A75,1)*1=3,F$1&gt;=INDEX('4. Mengen- und Kostenannahmen'!$L:$L,MATCH($B75,#REF!,0)),F$1&lt;=INDEX('4. Mengen- und Kostenannahmen'!$M:$M,MATCH($B75,#REF!,0))),$E75*(1/(1+INDEX('4. Mengen- und Kostenannahmen'!$M:$M,MATCH($B75,#REF!,0))-INDEX('4. Mengen- und Kostenannahmen'!$L:$L,MATCH($B75,#REF!,0)))),
IF(AND(RIGHT($A75,1)*1=4,F$1=INDEX('4. Mengen- und Kostenannahmen'!$H:$H,MATCH($B75,#REF!,0))),$E75,"")))))))</f>
        <v>#N/A</v>
      </c>
      <c r="G75" s="233" t="str">
        <f t="array" ref="G75">IF(RIGHT($A75,1)*1=0,"",
IF(AND(RIGHT($A75,1)*1=1,OR(G$1=2026,G$1=2027)),$E75/2,
IF(AND(RIGHT($A75,1)*1=2,OR(G$1=2028,G$1=2029,G$1=2030)),$E75*1/20,IF(AND(RIGHT($A75,1)*1=2,OR(G$1=2031,G$1=2032,G$1=2033,G$1=2034,G$1=2035,G$1=2036,G$1=2037)),$E75*1/10,IF(AND(RIGHT($A75,1)*1=2,OR(G$1=2038,G$1=2039,G$1=2040)),$E75*1/20,
IF(AND(RIGHT($A75,1)*1=3,G$1&gt;=INDEX('4. Mengen- und Kostenannahmen'!$L:$L,MATCH($B75,#REF!,0)),G$1&lt;=INDEX('4. Mengen- und Kostenannahmen'!$M:$M,MATCH($B75,#REF!,0))),$E75*(1/(1+INDEX('4. Mengen- und Kostenannahmen'!$M:$M,MATCH($B75,#REF!,0))-INDEX('4. Mengen- und Kostenannahmen'!$L:$L,MATCH($B75,#REF!,0)))),
IF(AND(RIGHT($A75,1)*1=4,G$1=INDEX('4. Mengen- und Kostenannahmen'!$H:$H,MATCH($B75,#REF!,0))),$E75,"")))))))</f>
        <v>#N/A</v>
      </c>
      <c r="H75" s="233" t="str">
        <f t="array" ref="H75">IF(RIGHT($A75,1)*1=0,"",
IF(AND(RIGHT($A75,1)*1=1,OR(H$1=2026,H$1=2027)),$E75/2,
IF(AND(RIGHT($A75,1)*1=2,OR(H$1=2028,H$1=2029,H$1=2030)),$E75*1/20,IF(AND(RIGHT($A75,1)*1=2,OR(H$1=2031,H$1=2032,H$1=2033,H$1=2034,H$1=2035,H$1=2036,H$1=2037)),$E75*1/10,IF(AND(RIGHT($A75,1)*1=2,OR(H$1=2038,H$1=2039,H$1=2040)),$E75*1/20,
IF(AND(RIGHT($A75,1)*1=3,H$1&gt;=INDEX('4. Mengen- und Kostenannahmen'!$L:$L,MATCH($B75,#REF!,0)),H$1&lt;=INDEX('4. Mengen- und Kostenannahmen'!$M:$M,MATCH($B75,#REF!,0))),$E75*(1/(1+INDEX('4. Mengen- und Kostenannahmen'!$M:$M,MATCH($B75,#REF!,0))-INDEX('4. Mengen- und Kostenannahmen'!$L:$L,MATCH($B75,#REF!,0)))),
IF(AND(RIGHT($A75,1)*1=4,H$1=INDEX('4. Mengen- und Kostenannahmen'!$H:$H,MATCH($B75,#REF!,0))),$E75,"")))))))</f>
        <v>#N/A</v>
      </c>
      <c r="I75" s="233" t="str">
        <f t="array" ref="I75">IF(RIGHT($A75,1)*1=0,"",
IF(AND(RIGHT($A75,1)*1=1,OR(I$1=2026,I$1=2027)),$E75/2,
IF(AND(RIGHT($A75,1)*1=2,OR(I$1=2028,I$1=2029,I$1=2030)),$E75*1/20,IF(AND(RIGHT($A75,1)*1=2,OR(I$1=2031,I$1=2032,I$1=2033,I$1=2034,I$1=2035,I$1=2036,I$1=2037)),$E75*1/10,IF(AND(RIGHT($A75,1)*1=2,OR(I$1=2038,I$1=2039,I$1=2040)),$E75*1/20,
IF(AND(RIGHT($A75,1)*1=3,I$1&gt;=INDEX('4. Mengen- und Kostenannahmen'!$L:$L,MATCH($B75,#REF!,0)),I$1&lt;=INDEX('4. Mengen- und Kostenannahmen'!$M:$M,MATCH($B75,#REF!,0))),$E75*(1/(1+INDEX('4. Mengen- und Kostenannahmen'!$M:$M,MATCH($B75,#REF!,0))-INDEX('4. Mengen- und Kostenannahmen'!$L:$L,MATCH($B75,#REF!,0)))),
IF(AND(RIGHT($A75,1)*1=4,I$1=INDEX('4. Mengen- und Kostenannahmen'!$H:$H,MATCH($B75,#REF!,0))),$E75,"")))))))</f>
        <v>#N/A</v>
      </c>
      <c r="J75" s="233" t="str">
        <f t="array" ref="J75">IF(RIGHT($A75,1)*1=0,"",
IF(AND(RIGHT($A75,1)*1=1,OR(J$1=2026,J$1=2027)),$E75/2,
IF(AND(RIGHT($A75,1)*1=2,OR(J$1=2028,J$1=2029,J$1=2030)),$E75*1/20,IF(AND(RIGHT($A75,1)*1=2,OR(J$1=2031,J$1=2032,J$1=2033,J$1=2034,J$1=2035,J$1=2036,J$1=2037)),$E75*1/10,IF(AND(RIGHT($A75,1)*1=2,OR(J$1=2038,J$1=2039,J$1=2040)),$E75*1/20,
IF(AND(RIGHT($A75,1)*1=3,J$1&gt;=INDEX('4. Mengen- und Kostenannahmen'!$L:$L,MATCH($B75,#REF!,0)),J$1&lt;=INDEX('4. Mengen- und Kostenannahmen'!$M:$M,MATCH($B75,#REF!,0))),$E75*(1/(1+INDEX('4. Mengen- und Kostenannahmen'!$M:$M,MATCH($B75,#REF!,0))-INDEX('4. Mengen- und Kostenannahmen'!$L:$L,MATCH($B75,#REF!,0)))),
IF(AND(RIGHT($A75,1)*1=4,J$1=INDEX('4. Mengen- und Kostenannahmen'!$H:$H,MATCH($B75,#REF!,0))),$E75,"")))))))</f>
        <v>#N/A</v>
      </c>
      <c r="K75" s="233" t="str">
        <f t="array" ref="K75">IF(RIGHT($A75,1)*1=0,"",
IF(AND(RIGHT($A75,1)*1=1,OR(K$1=2026,K$1=2027)),$E75/2,
IF(AND(RIGHT($A75,1)*1=2,OR(K$1=2028,K$1=2029,K$1=2030)),$E75*1/20,IF(AND(RIGHT($A75,1)*1=2,OR(K$1=2031,K$1=2032,K$1=2033,K$1=2034,K$1=2035,K$1=2036,K$1=2037)),$E75*1/10,IF(AND(RIGHT($A75,1)*1=2,OR(K$1=2038,K$1=2039,K$1=2040)),$E75*1/20,
IF(AND(RIGHT($A75,1)*1=3,K$1&gt;=INDEX('4. Mengen- und Kostenannahmen'!$L:$L,MATCH($B75,#REF!,0)),K$1&lt;=INDEX('4. Mengen- und Kostenannahmen'!$M:$M,MATCH($B75,#REF!,0))),$E75*(1/(1+INDEX('4. Mengen- und Kostenannahmen'!$M:$M,MATCH($B75,#REF!,0))-INDEX('4. Mengen- und Kostenannahmen'!$L:$L,MATCH($B75,#REF!,0)))),
IF(AND(RIGHT($A75,1)*1=4,K$1=INDEX('4. Mengen- und Kostenannahmen'!$H:$H,MATCH($B75,#REF!,0))),$E75,"")))))))</f>
        <v>#N/A</v>
      </c>
      <c r="L75" s="233" t="str">
        <f t="array" ref="L75">IF(RIGHT($A75,1)*1=0,"",
IF(AND(RIGHT($A75,1)*1=1,OR(L$1=2026,L$1=2027)),$E75/2,
IF(AND(RIGHT($A75,1)*1=2,OR(L$1=2028,L$1=2029,L$1=2030)),$E75*1/20,IF(AND(RIGHT($A75,1)*1=2,OR(L$1=2031,L$1=2032,L$1=2033,L$1=2034,L$1=2035,L$1=2036,L$1=2037)),$E75*1/10,IF(AND(RIGHT($A75,1)*1=2,OR(L$1=2038,L$1=2039,L$1=2040)),$E75*1/20,
IF(AND(RIGHT($A75,1)*1=3,L$1&gt;=INDEX('4. Mengen- und Kostenannahmen'!$L:$L,MATCH($B75,#REF!,0)),L$1&lt;=INDEX('4. Mengen- und Kostenannahmen'!$M:$M,MATCH($B75,#REF!,0))),$E75*(1/(1+INDEX('4. Mengen- und Kostenannahmen'!$M:$M,MATCH($B75,#REF!,0))-INDEX('4. Mengen- und Kostenannahmen'!$L:$L,MATCH($B75,#REF!,0)))),
IF(AND(RIGHT($A75,1)*1=4,L$1=INDEX('4. Mengen- und Kostenannahmen'!$H:$H,MATCH($B75,#REF!,0))),$E75,"")))))))</f>
        <v>#N/A</v>
      </c>
      <c r="M75" s="233" t="str">
        <f t="array" ref="M75">IF(RIGHT($A75,1)*1=0,"",
IF(AND(RIGHT($A75,1)*1=1,OR(M$1=2026,M$1=2027)),$E75/2,
IF(AND(RIGHT($A75,1)*1=2,OR(M$1=2028,M$1=2029,M$1=2030)),$E75*1/20,IF(AND(RIGHT($A75,1)*1=2,OR(M$1=2031,M$1=2032,M$1=2033,M$1=2034,M$1=2035,M$1=2036,M$1=2037)),$E75*1/10,IF(AND(RIGHT($A75,1)*1=2,OR(M$1=2038,M$1=2039,M$1=2040)),$E75*1/20,
IF(AND(RIGHT($A75,1)*1=3,M$1&gt;=INDEX('4. Mengen- und Kostenannahmen'!$L:$L,MATCH($B75,#REF!,0)),M$1&lt;=INDEX('4. Mengen- und Kostenannahmen'!$M:$M,MATCH($B75,#REF!,0))),$E75*(1/(1+INDEX('4. Mengen- und Kostenannahmen'!$M:$M,MATCH($B75,#REF!,0))-INDEX('4. Mengen- und Kostenannahmen'!$L:$L,MATCH($B75,#REF!,0)))),
IF(AND(RIGHT($A75,1)*1=4,M$1=INDEX('4. Mengen- und Kostenannahmen'!$H:$H,MATCH($B75,#REF!,0))),$E75,"")))))))</f>
        <v>#N/A</v>
      </c>
      <c r="N75" s="233" t="str">
        <f t="array" ref="N75">IF(RIGHT($A75,1)*1=0,"",
IF(AND(RIGHT($A75,1)*1=1,OR(N$1=2026,N$1=2027)),$E75/2,
IF(AND(RIGHT($A75,1)*1=2,OR(N$1=2028,N$1=2029,N$1=2030)),$E75*1/20,IF(AND(RIGHT($A75,1)*1=2,OR(N$1=2031,N$1=2032,N$1=2033,N$1=2034,N$1=2035,N$1=2036,N$1=2037)),$E75*1/10,IF(AND(RIGHT($A75,1)*1=2,OR(N$1=2038,N$1=2039,N$1=2040)),$E75*1/20,
IF(AND(RIGHT($A75,1)*1=3,N$1&gt;=INDEX('4. Mengen- und Kostenannahmen'!$L:$L,MATCH($B75,#REF!,0)),N$1&lt;=INDEX('4. Mengen- und Kostenannahmen'!$M:$M,MATCH($B75,#REF!,0))),$E75*(1/(1+INDEX('4. Mengen- und Kostenannahmen'!$M:$M,MATCH($B75,#REF!,0))-INDEX('4. Mengen- und Kostenannahmen'!$L:$L,MATCH($B75,#REF!,0)))),
IF(AND(RIGHT($A75,1)*1=4,N$1=INDEX('4. Mengen- und Kostenannahmen'!$H:$H,MATCH($B75,#REF!,0))),$E75,"")))))))</f>
        <v>#N/A</v>
      </c>
      <c r="O75" s="233" t="str">
        <f t="array" ref="O75">IF(RIGHT($A75,1)*1=0,"",
IF(AND(RIGHT($A75,1)*1=1,OR(O$1=2026,O$1=2027)),$E75/2,
IF(AND(RIGHT($A75,1)*1=2,OR(O$1=2028,O$1=2029,O$1=2030)),$E75*1/20,IF(AND(RIGHT($A75,1)*1=2,OR(O$1=2031,O$1=2032,O$1=2033,O$1=2034,O$1=2035,O$1=2036,O$1=2037)),$E75*1/10,IF(AND(RIGHT($A75,1)*1=2,OR(O$1=2038,O$1=2039,O$1=2040)),$E75*1/20,
IF(AND(RIGHT($A75,1)*1=3,O$1&gt;=INDEX('4. Mengen- und Kostenannahmen'!$L:$L,MATCH($B75,#REF!,0)),O$1&lt;=INDEX('4. Mengen- und Kostenannahmen'!$M:$M,MATCH($B75,#REF!,0))),$E75*(1/(1+INDEX('4. Mengen- und Kostenannahmen'!$M:$M,MATCH($B75,#REF!,0))-INDEX('4. Mengen- und Kostenannahmen'!$L:$L,MATCH($B75,#REF!,0)))),
IF(AND(RIGHT($A75,1)*1=4,O$1=INDEX('4. Mengen- und Kostenannahmen'!$H:$H,MATCH($B75,#REF!,0))),$E75,"")))))))</f>
        <v>#N/A</v>
      </c>
      <c r="P75" s="233" t="str">
        <f t="array" ref="P75">IF(RIGHT($A75,1)*1=0,"",
IF(AND(RIGHT($A75,1)*1=1,OR(P$1=2026,P$1=2027)),$E75/2,
IF(AND(RIGHT($A75,1)*1=2,OR(P$1=2028,P$1=2029,P$1=2030)),$E75*1/20,IF(AND(RIGHT($A75,1)*1=2,OR(P$1=2031,P$1=2032,P$1=2033,P$1=2034,P$1=2035,P$1=2036,P$1=2037)),$E75*1/10,IF(AND(RIGHT($A75,1)*1=2,OR(P$1=2038,P$1=2039,P$1=2040)),$E75*1/20,
IF(AND(RIGHT($A75,1)*1=3,P$1&gt;=INDEX('4. Mengen- und Kostenannahmen'!$L:$L,MATCH($B75,#REF!,0)),P$1&lt;=INDEX('4. Mengen- und Kostenannahmen'!$M:$M,MATCH($B75,#REF!,0))),$E75*(1/(1+INDEX('4. Mengen- und Kostenannahmen'!$M:$M,MATCH($B75,#REF!,0))-INDEX('4. Mengen- und Kostenannahmen'!$L:$L,MATCH($B75,#REF!,0)))),
IF(AND(RIGHT($A75,1)*1=4,P$1=INDEX('4. Mengen- und Kostenannahmen'!$H:$H,MATCH($B75,#REF!,0))),$E75,"")))))))</f>
        <v>#N/A</v>
      </c>
      <c r="Q75" s="233" t="str">
        <f t="array" ref="Q75">IF(RIGHT($A75,1)*1=0,"",
IF(AND(RIGHT($A75,1)*1=1,OR(Q$1=2026,Q$1=2027)),$E75/2,
IF(AND(RIGHT($A75,1)*1=2,OR(Q$1=2028,Q$1=2029,Q$1=2030)),$E75*1/20,IF(AND(RIGHT($A75,1)*1=2,OR(Q$1=2031,Q$1=2032,Q$1=2033,Q$1=2034,Q$1=2035,Q$1=2036,Q$1=2037)),$E75*1/10,IF(AND(RIGHT($A75,1)*1=2,OR(Q$1=2038,Q$1=2039,Q$1=2040)),$E75*1/20,
IF(AND(RIGHT($A75,1)*1=3,Q$1&gt;=INDEX('4. Mengen- und Kostenannahmen'!$L:$L,MATCH($B75,#REF!,0)),Q$1&lt;=INDEX('4. Mengen- und Kostenannahmen'!$M:$M,MATCH($B75,#REF!,0))),$E75*(1/(1+INDEX('4. Mengen- und Kostenannahmen'!$M:$M,MATCH($B75,#REF!,0))-INDEX('4. Mengen- und Kostenannahmen'!$L:$L,MATCH($B75,#REF!,0)))),
IF(AND(RIGHT($A75,1)*1=4,Q$1=INDEX('4. Mengen- und Kostenannahmen'!$H:$H,MATCH($B75,#REF!,0))),$E75,"")))))))</f>
        <v>#N/A</v>
      </c>
      <c r="R75" s="233" t="str">
        <f t="array" ref="R75">IF(RIGHT($A75,1)*1=0,"",
IF(AND(RIGHT($A75,1)*1=1,OR(R$1=2026,R$1=2027)),$E75/2,
IF(AND(RIGHT($A75,1)*1=2,OR(R$1=2028,R$1=2029,R$1=2030)),$E75*1/20,IF(AND(RIGHT($A75,1)*1=2,OR(R$1=2031,R$1=2032,R$1=2033,R$1=2034,R$1=2035,R$1=2036,R$1=2037)),$E75*1/10,IF(AND(RIGHT($A75,1)*1=2,OR(R$1=2038,R$1=2039,R$1=2040)),$E75*1/20,
IF(AND(RIGHT($A75,1)*1=3,R$1&gt;=INDEX('4. Mengen- und Kostenannahmen'!$L:$L,MATCH($B75,#REF!,0)),R$1&lt;=INDEX('4. Mengen- und Kostenannahmen'!$M:$M,MATCH($B75,#REF!,0))),$E75*(1/(1+INDEX('4. Mengen- und Kostenannahmen'!$M:$M,MATCH($B75,#REF!,0))-INDEX('4. Mengen- und Kostenannahmen'!$L:$L,MATCH($B75,#REF!,0)))),
IF(AND(RIGHT($A75,1)*1=4,R$1=INDEX('4. Mengen- und Kostenannahmen'!$H:$H,MATCH($B75,#REF!,0))),$E75,"")))))))</f>
        <v>#N/A</v>
      </c>
      <c r="S75" s="233" t="str">
        <f t="array" ref="S75">IF(RIGHT($A75,1)*1=0,"",
IF(AND(RIGHT($A75,1)*1=1,OR(S$1=2026,S$1=2027)),$E75/2,
IF(AND(RIGHT($A75,1)*1=2,OR(S$1=2028,S$1=2029,S$1=2030)),$E75*1/20,IF(AND(RIGHT($A75,1)*1=2,OR(S$1=2031,S$1=2032,S$1=2033,S$1=2034,S$1=2035,S$1=2036,S$1=2037)),$E75*1/10,IF(AND(RIGHT($A75,1)*1=2,OR(S$1=2038,S$1=2039,S$1=2040)),$E75*1/20,
IF(AND(RIGHT($A75,1)*1=3,S$1&gt;=INDEX('4. Mengen- und Kostenannahmen'!$L:$L,MATCH($B75,#REF!,0)),S$1&lt;=INDEX('4. Mengen- und Kostenannahmen'!$M:$M,MATCH($B75,#REF!,0))),$E75*(1/(1+INDEX('4. Mengen- und Kostenannahmen'!$M:$M,MATCH($B75,#REF!,0))-INDEX('4. Mengen- und Kostenannahmen'!$L:$L,MATCH($B75,#REF!,0)))),
IF(AND(RIGHT($A75,1)*1=4,S$1=INDEX('4. Mengen- und Kostenannahmen'!$H:$H,MATCH($B75,#REF!,0))),$E75,"")))))))</f>
        <v>#N/A</v>
      </c>
      <c r="T75" s="233" t="str">
        <f t="array" ref="T75">IF(RIGHT($A75,1)*1=0,"",
IF(AND(RIGHT($A75,1)*1=1,OR(T$1=2026,T$1=2027)),$E75/2,
IF(AND(RIGHT($A75,1)*1=2,OR(T$1=2028,T$1=2029,T$1=2030)),$E75*1/20,IF(AND(RIGHT($A75,1)*1=2,OR(T$1=2031,T$1=2032,T$1=2033,T$1=2034,T$1=2035,T$1=2036,T$1=2037)),$E75*1/10,IF(AND(RIGHT($A75,1)*1=2,OR(T$1=2038,T$1=2039,T$1=2040)),$E75*1/20,
IF(AND(RIGHT($A75,1)*1=3,T$1&gt;=INDEX('4. Mengen- und Kostenannahmen'!$L:$L,MATCH($B75,#REF!,0)),T$1&lt;=INDEX('4. Mengen- und Kostenannahmen'!$M:$M,MATCH($B75,#REF!,0))),$E75*(1/(1+INDEX('4. Mengen- und Kostenannahmen'!$M:$M,MATCH($B75,#REF!,0))-INDEX('4. Mengen- und Kostenannahmen'!$L:$L,MATCH($B75,#REF!,0)))),
IF(AND(RIGHT($A75,1)*1=4,T$1=INDEX('4. Mengen- und Kostenannahmen'!$H:$H,MATCH($B75,#REF!,0))),$E75,"")))))))</f>
        <v>#N/A</v>
      </c>
    </row>
    <row r="76" ht="12.75" customHeight="1">
      <c r="A76" s="230" t="str">
        <f t="array" ref="A76">INDEX('4. Mengen- und Kostenannahmen'!$A:$A,MATCH(B76,'4. Mengen- und Kostenannahmen'!B:B,0))</f>
        <v>#N/A</v>
      </c>
      <c r="B76" s="231" t="str">
        <f>'4. Mengen- und Kostenannahmen'!B77</f>
        <v/>
      </c>
      <c r="C76" s="231" t="str">
        <f t="array" ref="C76">IF(RIGHT($A76,1)*1&lt;&gt;0,INDEX('4. Mengen- und Kostenannahmen'!D:D,MATCH($B76,'4. Mengen- und Kostenannahmen'!$B:$B,0)),"")</f>
        <v>#N/A</v>
      </c>
      <c r="D76" s="231" t="str">
        <f t="array" ref="D76">IF(RIGHT($A76,1)*1&lt;&gt;0,INDEX('4. Mengen- und Kostenannahmen'!E:E,MATCH($B76,'4. Mengen- und Kostenannahmen'!$B:$B,0)),"")</f>
        <v>#N/A</v>
      </c>
      <c r="E76" s="232" t="str">
        <f t="array" ref="E76">IF(C76&lt;&gt;"",INDEX('4. Mengen- und Kostenannahmen'!X:X,MATCH($B76,'4. Mengen- und Kostenannahmen'!B:B,0))*INDEX('4. Mengen- und Kostenannahmen'!AC:AC,MATCH($B76,'4. Mengen- und Kostenannahmen'!B:B,0)),"")</f>
        <v>#N/A</v>
      </c>
      <c r="F76" s="233" t="str">
        <f t="array" ref="F76">IF(RIGHT($A76,1)*1=0,"",
IF(AND(RIGHT($A76,1)*1=1,OR(F$1=2026,F$1=2027)),$E76/2,
IF(AND(RIGHT($A76,1)*1=2,OR(F$1=2028,F$1=2029,F$1=2030)),$E76*1/20,IF(AND(RIGHT($A76,1)*1=2,OR(F$1=2031,F$1=2032,F$1=2033,F$1=2034,F$1=2035,F$1=2036,F$1=2037)),$E76*1/10,IF(AND(RIGHT($A76,1)*1=2,OR(F$1=2038,F$1=2039,F$1=2040)),$E76*1/20,
IF(AND(RIGHT($A76,1)*1=3,F$1&gt;=INDEX('4. Mengen- und Kostenannahmen'!$L:$L,MATCH($B76,#REF!,0)),F$1&lt;=INDEX('4. Mengen- und Kostenannahmen'!$M:$M,MATCH($B76,#REF!,0))),$E76*(1/(1+INDEX('4. Mengen- und Kostenannahmen'!$M:$M,MATCH($B76,#REF!,0))-INDEX('4. Mengen- und Kostenannahmen'!$L:$L,MATCH($B76,#REF!,0)))),
IF(AND(RIGHT($A76,1)*1=4,F$1=INDEX('4. Mengen- und Kostenannahmen'!$H:$H,MATCH($B76,#REF!,0))),$E76,"")))))))</f>
        <v>#N/A</v>
      </c>
      <c r="G76" s="233" t="str">
        <f t="array" ref="G76">IF(RIGHT($A76,1)*1=0,"",
IF(AND(RIGHT($A76,1)*1=1,OR(G$1=2026,G$1=2027)),$E76/2,
IF(AND(RIGHT($A76,1)*1=2,OR(G$1=2028,G$1=2029,G$1=2030)),$E76*1/20,IF(AND(RIGHT($A76,1)*1=2,OR(G$1=2031,G$1=2032,G$1=2033,G$1=2034,G$1=2035,G$1=2036,G$1=2037)),$E76*1/10,IF(AND(RIGHT($A76,1)*1=2,OR(G$1=2038,G$1=2039,G$1=2040)),$E76*1/20,
IF(AND(RIGHT($A76,1)*1=3,G$1&gt;=INDEX('4. Mengen- und Kostenannahmen'!$L:$L,MATCH($B76,#REF!,0)),G$1&lt;=INDEX('4. Mengen- und Kostenannahmen'!$M:$M,MATCH($B76,#REF!,0))),$E76*(1/(1+INDEX('4. Mengen- und Kostenannahmen'!$M:$M,MATCH($B76,#REF!,0))-INDEX('4. Mengen- und Kostenannahmen'!$L:$L,MATCH($B76,#REF!,0)))),
IF(AND(RIGHT($A76,1)*1=4,G$1=INDEX('4. Mengen- und Kostenannahmen'!$H:$H,MATCH($B76,#REF!,0))),$E76,"")))))))</f>
        <v>#N/A</v>
      </c>
      <c r="H76" s="233" t="str">
        <f t="array" ref="H76">IF(RIGHT($A76,1)*1=0,"",
IF(AND(RIGHT($A76,1)*1=1,OR(H$1=2026,H$1=2027)),$E76/2,
IF(AND(RIGHT($A76,1)*1=2,OR(H$1=2028,H$1=2029,H$1=2030)),$E76*1/20,IF(AND(RIGHT($A76,1)*1=2,OR(H$1=2031,H$1=2032,H$1=2033,H$1=2034,H$1=2035,H$1=2036,H$1=2037)),$E76*1/10,IF(AND(RIGHT($A76,1)*1=2,OR(H$1=2038,H$1=2039,H$1=2040)),$E76*1/20,
IF(AND(RIGHT($A76,1)*1=3,H$1&gt;=INDEX('4. Mengen- und Kostenannahmen'!$L:$L,MATCH($B76,#REF!,0)),H$1&lt;=INDEX('4. Mengen- und Kostenannahmen'!$M:$M,MATCH($B76,#REF!,0))),$E76*(1/(1+INDEX('4. Mengen- und Kostenannahmen'!$M:$M,MATCH($B76,#REF!,0))-INDEX('4. Mengen- und Kostenannahmen'!$L:$L,MATCH($B76,#REF!,0)))),
IF(AND(RIGHT($A76,1)*1=4,H$1=INDEX('4. Mengen- und Kostenannahmen'!$H:$H,MATCH($B76,#REF!,0))),$E76,"")))))))</f>
        <v>#N/A</v>
      </c>
      <c r="I76" s="233" t="str">
        <f t="array" ref="I76">IF(RIGHT($A76,1)*1=0,"",
IF(AND(RIGHT($A76,1)*1=1,OR(I$1=2026,I$1=2027)),$E76/2,
IF(AND(RIGHT($A76,1)*1=2,OR(I$1=2028,I$1=2029,I$1=2030)),$E76*1/20,IF(AND(RIGHT($A76,1)*1=2,OR(I$1=2031,I$1=2032,I$1=2033,I$1=2034,I$1=2035,I$1=2036,I$1=2037)),$E76*1/10,IF(AND(RIGHT($A76,1)*1=2,OR(I$1=2038,I$1=2039,I$1=2040)),$E76*1/20,
IF(AND(RIGHT($A76,1)*1=3,I$1&gt;=INDEX('4. Mengen- und Kostenannahmen'!$L:$L,MATCH($B76,#REF!,0)),I$1&lt;=INDEX('4. Mengen- und Kostenannahmen'!$M:$M,MATCH($B76,#REF!,0))),$E76*(1/(1+INDEX('4. Mengen- und Kostenannahmen'!$M:$M,MATCH($B76,#REF!,0))-INDEX('4. Mengen- und Kostenannahmen'!$L:$L,MATCH($B76,#REF!,0)))),
IF(AND(RIGHT($A76,1)*1=4,I$1=INDEX('4. Mengen- und Kostenannahmen'!$H:$H,MATCH($B76,#REF!,0))),$E76,"")))))))</f>
        <v>#N/A</v>
      </c>
      <c r="J76" s="233" t="str">
        <f t="array" ref="J76">IF(RIGHT($A76,1)*1=0,"",
IF(AND(RIGHT($A76,1)*1=1,OR(J$1=2026,J$1=2027)),$E76/2,
IF(AND(RIGHT($A76,1)*1=2,OR(J$1=2028,J$1=2029,J$1=2030)),$E76*1/20,IF(AND(RIGHT($A76,1)*1=2,OR(J$1=2031,J$1=2032,J$1=2033,J$1=2034,J$1=2035,J$1=2036,J$1=2037)),$E76*1/10,IF(AND(RIGHT($A76,1)*1=2,OR(J$1=2038,J$1=2039,J$1=2040)),$E76*1/20,
IF(AND(RIGHT($A76,1)*1=3,J$1&gt;=INDEX('4. Mengen- und Kostenannahmen'!$L:$L,MATCH($B76,#REF!,0)),J$1&lt;=INDEX('4. Mengen- und Kostenannahmen'!$M:$M,MATCH($B76,#REF!,0))),$E76*(1/(1+INDEX('4. Mengen- und Kostenannahmen'!$M:$M,MATCH($B76,#REF!,0))-INDEX('4. Mengen- und Kostenannahmen'!$L:$L,MATCH($B76,#REF!,0)))),
IF(AND(RIGHT($A76,1)*1=4,J$1=INDEX('4. Mengen- und Kostenannahmen'!$H:$H,MATCH($B76,#REF!,0))),$E76,"")))))))</f>
        <v>#N/A</v>
      </c>
      <c r="K76" s="233" t="str">
        <f t="array" ref="K76">IF(RIGHT($A76,1)*1=0,"",
IF(AND(RIGHT($A76,1)*1=1,OR(K$1=2026,K$1=2027)),$E76/2,
IF(AND(RIGHT($A76,1)*1=2,OR(K$1=2028,K$1=2029,K$1=2030)),$E76*1/20,IF(AND(RIGHT($A76,1)*1=2,OR(K$1=2031,K$1=2032,K$1=2033,K$1=2034,K$1=2035,K$1=2036,K$1=2037)),$E76*1/10,IF(AND(RIGHT($A76,1)*1=2,OR(K$1=2038,K$1=2039,K$1=2040)),$E76*1/20,
IF(AND(RIGHT($A76,1)*1=3,K$1&gt;=INDEX('4. Mengen- und Kostenannahmen'!$L:$L,MATCH($B76,#REF!,0)),K$1&lt;=INDEX('4. Mengen- und Kostenannahmen'!$M:$M,MATCH($B76,#REF!,0))),$E76*(1/(1+INDEX('4. Mengen- und Kostenannahmen'!$M:$M,MATCH($B76,#REF!,0))-INDEX('4. Mengen- und Kostenannahmen'!$L:$L,MATCH($B76,#REF!,0)))),
IF(AND(RIGHT($A76,1)*1=4,K$1=INDEX('4. Mengen- und Kostenannahmen'!$H:$H,MATCH($B76,#REF!,0))),$E76,"")))))))</f>
        <v>#N/A</v>
      </c>
      <c r="L76" s="233" t="str">
        <f t="array" ref="L76">IF(RIGHT($A76,1)*1=0,"",
IF(AND(RIGHT($A76,1)*1=1,OR(L$1=2026,L$1=2027)),$E76/2,
IF(AND(RIGHT($A76,1)*1=2,OR(L$1=2028,L$1=2029,L$1=2030)),$E76*1/20,IF(AND(RIGHT($A76,1)*1=2,OR(L$1=2031,L$1=2032,L$1=2033,L$1=2034,L$1=2035,L$1=2036,L$1=2037)),$E76*1/10,IF(AND(RIGHT($A76,1)*1=2,OR(L$1=2038,L$1=2039,L$1=2040)),$E76*1/20,
IF(AND(RIGHT($A76,1)*1=3,L$1&gt;=INDEX('4. Mengen- und Kostenannahmen'!$L:$L,MATCH($B76,#REF!,0)),L$1&lt;=INDEX('4. Mengen- und Kostenannahmen'!$M:$M,MATCH($B76,#REF!,0))),$E76*(1/(1+INDEX('4. Mengen- und Kostenannahmen'!$M:$M,MATCH($B76,#REF!,0))-INDEX('4. Mengen- und Kostenannahmen'!$L:$L,MATCH($B76,#REF!,0)))),
IF(AND(RIGHT($A76,1)*1=4,L$1=INDEX('4. Mengen- und Kostenannahmen'!$H:$H,MATCH($B76,#REF!,0))),$E76,"")))))))</f>
        <v>#N/A</v>
      </c>
      <c r="M76" s="233" t="str">
        <f t="array" ref="M76">IF(RIGHT($A76,1)*1=0,"",
IF(AND(RIGHT($A76,1)*1=1,OR(M$1=2026,M$1=2027)),$E76/2,
IF(AND(RIGHT($A76,1)*1=2,OR(M$1=2028,M$1=2029,M$1=2030)),$E76*1/20,IF(AND(RIGHT($A76,1)*1=2,OR(M$1=2031,M$1=2032,M$1=2033,M$1=2034,M$1=2035,M$1=2036,M$1=2037)),$E76*1/10,IF(AND(RIGHT($A76,1)*1=2,OR(M$1=2038,M$1=2039,M$1=2040)),$E76*1/20,
IF(AND(RIGHT($A76,1)*1=3,M$1&gt;=INDEX('4. Mengen- und Kostenannahmen'!$L:$L,MATCH($B76,#REF!,0)),M$1&lt;=INDEX('4. Mengen- und Kostenannahmen'!$M:$M,MATCH($B76,#REF!,0))),$E76*(1/(1+INDEX('4. Mengen- und Kostenannahmen'!$M:$M,MATCH($B76,#REF!,0))-INDEX('4. Mengen- und Kostenannahmen'!$L:$L,MATCH($B76,#REF!,0)))),
IF(AND(RIGHT($A76,1)*1=4,M$1=INDEX('4. Mengen- und Kostenannahmen'!$H:$H,MATCH($B76,#REF!,0))),$E76,"")))))))</f>
        <v>#N/A</v>
      </c>
      <c r="N76" s="233" t="str">
        <f t="array" ref="N76">IF(RIGHT($A76,1)*1=0,"",
IF(AND(RIGHT($A76,1)*1=1,OR(N$1=2026,N$1=2027)),$E76/2,
IF(AND(RIGHT($A76,1)*1=2,OR(N$1=2028,N$1=2029,N$1=2030)),$E76*1/20,IF(AND(RIGHT($A76,1)*1=2,OR(N$1=2031,N$1=2032,N$1=2033,N$1=2034,N$1=2035,N$1=2036,N$1=2037)),$E76*1/10,IF(AND(RIGHT($A76,1)*1=2,OR(N$1=2038,N$1=2039,N$1=2040)),$E76*1/20,
IF(AND(RIGHT($A76,1)*1=3,N$1&gt;=INDEX('4. Mengen- und Kostenannahmen'!$L:$L,MATCH($B76,#REF!,0)),N$1&lt;=INDEX('4. Mengen- und Kostenannahmen'!$M:$M,MATCH($B76,#REF!,0))),$E76*(1/(1+INDEX('4. Mengen- und Kostenannahmen'!$M:$M,MATCH($B76,#REF!,0))-INDEX('4. Mengen- und Kostenannahmen'!$L:$L,MATCH($B76,#REF!,0)))),
IF(AND(RIGHT($A76,1)*1=4,N$1=INDEX('4. Mengen- und Kostenannahmen'!$H:$H,MATCH($B76,#REF!,0))),$E76,"")))))))</f>
        <v>#N/A</v>
      </c>
      <c r="O76" s="233" t="str">
        <f t="array" ref="O76">IF(RIGHT($A76,1)*1=0,"",
IF(AND(RIGHT($A76,1)*1=1,OR(O$1=2026,O$1=2027)),$E76/2,
IF(AND(RIGHT($A76,1)*1=2,OR(O$1=2028,O$1=2029,O$1=2030)),$E76*1/20,IF(AND(RIGHT($A76,1)*1=2,OR(O$1=2031,O$1=2032,O$1=2033,O$1=2034,O$1=2035,O$1=2036,O$1=2037)),$E76*1/10,IF(AND(RIGHT($A76,1)*1=2,OR(O$1=2038,O$1=2039,O$1=2040)),$E76*1/20,
IF(AND(RIGHT($A76,1)*1=3,O$1&gt;=INDEX('4. Mengen- und Kostenannahmen'!$L:$L,MATCH($B76,#REF!,0)),O$1&lt;=INDEX('4. Mengen- und Kostenannahmen'!$M:$M,MATCH($B76,#REF!,0))),$E76*(1/(1+INDEX('4. Mengen- und Kostenannahmen'!$M:$M,MATCH($B76,#REF!,0))-INDEX('4. Mengen- und Kostenannahmen'!$L:$L,MATCH($B76,#REF!,0)))),
IF(AND(RIGHT($A76,1)*1=4,O$1=INDEX('4. Mengen- und Kostenannahmen'!$H:$H,MATCH($B76,#REF!,0))),$E76,"")))))))</f>
        <v>#N/A</v>
      </c>
      <c r="P76" s="233" t="str">
        <f t="array" ref="P76">IF(RIGHT($A76,1)*1=0,"",
IF(AND(RIGHT($A76,1)*1=1,OR(P$1=2026,P$1=2027)),$E76/2,
IF(AND(RIGHT($A76,1)*1=2,OR(P$1=2028,P$1=2029,P$1=2030)),$E76*1/20,IF(AND(RIGHT($A76,1)*1=2,OR(P$1=2031,P$1=2032,P$1=2033,P$1=2034,P$1=2035,P$1=2036,P$1=2037)),$E76*1/10,IF(AND(RIGHT($A76,1)*1=2,OR(P$1=2038,P$1=2039,P$1=2040)),$E76*1/20,
IF(AND(RIGHT($A76,1)*1=3,P$1&gt;=INDEX('4. Mengen- und Kostenannahmen'!$L:$L,MATCH($B76,#REF!,0)),P$1&lt;=INDEX('4. Mengen- und Kostenannahmen'!$M:$M,MATCH($B76,#REF!,0))),$E76*(1/(1+INDEX('4. Mengen- und Kostenannahmen'!$M:$M,MATCH($B76,#REF!,0))-INDEX('4. Mengen- und Kostenannahmen'!$L:$L,MATCH($B76,#REF!,0)))),
IF(AND(RIGHT($A76,1)*1=4,P$1=INDEX('4. Mengen- und Kostenannahmen'!$H:$H,MATCH($B76,#REF!,0))),$E76,"")))))))</f>
        <v>#N/A</v>
      </c>
      <c r="Q76" s="233" t="str">
        <f t="array" ref="Q76">IF(RIGHT($A76,1)*1=0,"",
IF(AND(RIGHT($A76,1)*1=1,OR(Q$1=2026,Q$1=2027)),$E76/2,
IF(AND(RIGHT($A76,1)*1=2,OR(Q$1=2028,Q$1=2029,Q$1=2030)),$E76*1/20,IF(AND(RIGHT($A76,1)*1=2,OR(Q$1=2031,Q$1=2032,Q$1=2033,Q$1=2034,Q$1=2035,Q$1=2036,Q$1=2037)),$E76*1/10,IF(AND(RIGHT($A76,1)*1=2,OR(Q$1=2038,Q$1=2039,Q$1=2040)),$E76*1/20,
IF(AND(RIGHT($A76,1)*1=3,Q$1&gt;=INDEX('4. Mengen- und Kostenannahmen'!$L:$L,MATCH($B76,#REF!,0)),Q$1&lt;=INDEX('4. Mengen- und Kostenannahmen'!$M:$M,MATCH($B76,#REF!,0))),$E76*(1/(1+INDEX('4. Mengen- und Kostenannahmen'!$M:$M,MATCH($B76,#REF!,0))-INDEX('4. Mengen- und Kostenannahmen'!$L:$L,MATCH($B76,#REF!,0)))),
IF(AND(RIGHT($A76,1)*1=4,Q$1=INDEX('4. Mengen- und Kostenannahmen'!$H:$H,MATCH($B76,#REF!,0))),$E76,"")))))))</f>
        <v>#N/A</v>
      </c>
      <c r="R76" s="233" t="str">
        <f t="array" ref="R76">IF(RIGHT($A76,1)*1=0,"",
IF(AND(RIGHT($A76,1)*1=1,OR(R$1=2026,R$1=2027)),$E76/2,
IF(AND(RIGHT($A76,1)*1=2,OR(R$1=2028,R$1=2029,R$1=2030)),$E76*1/20,IF(AND(RIGHT($A76,1)*1=2,OR(R$1=2031,R$1=2032,R$1=2033,R$1=2034,R$1=2035,R$1=2036,R$1=2037)),$E76*1/10,IF(AND(RIGHT($A76,1)*1=2,OR(R$1=2038,R$1=2039,R$1=2040)),$E76*1/20,
IF(AND(RIGHT($A76,1)*1=3,R$1&gt;=INDEX('4. Mengen- und Kostenannahmen'!$L:$L,MATCH($B76,#REF!,0)),R$1&lt;=INDEX('4. Mengen- und Kostenannahmen'!$M:$M,MATCH($B76,#REF!,0))),$E76*(1/(1+INDEX('4. Mengen- und Kostenannahmen'!$M:$M,MATCH($B76,#REF!,0))-INDEX('4. Mengen- und Kostenannahmen'!$L:$L,MATCH($B76,#REF!,0)))),
IF(AND(RIGHT($A76,1)*1=4,R$1=INDEX('4. Mengen- und Kostenannahmen'!$H:$H,MATCH($B76,#REF!,0))),$E76,"")))))))</f>
        <v>#N/A</v>
      </c>
      <c r="S76" s="233" t="str">
        <f t="array" ref="S76">IF(RIGHT($A76,1)*1=0,"",
IF(AND(RIGHT($A76,1)*1=1,OR(S$1=2026,S$1=2027)),$E76/2,
IF(AND(RIGHT($A76,1)*1=2,OR(S$1=2028,S$1=2029,S$1=2030)),$E76*1/20,IF(AND(RIGHT($A76,1)*1=2,OR(S$1=2031,S$1=2032,S$1=2033,S$1=2034,S$1=2035,S$1=2036,S$1=2037)),$E76*1/10,IF(AND(RIGHT($A76,1)*1=2,OR(S$1=2038,S$1=2039,S$1=2040)),$E76*1/20,
IF(AND(RIGHT($A76,1)*1=3,S$1&gt;=INDEX('4. Mengen- und Kostenannahmen'!$L:$L,MATCH($B76,#REF!,0)),S$1&lt;=INDEX('4. Mengen- und Kostenannahmen'!$M:$M,MATCH($B76,#REF!,0))),$E76*(1/(1+INDEX('4. Mengen- und Kostenannahmen'!$M:$M,MATCH($B76,#REF!,0))-INDEX('4. Mengen- und Kostenannahmen'!$L:$L,MATCH($B76,#REF!,0)))),
IF(AND(RIGHT($A76,1)*1=4,S$1=INDEX('4. Mengen- und Kostenannahmen'!$H:$H,MATCH($B76,#REF!,0))),$E76,"")))))))</f>
        <v>#N/A</v>
      </c>
      <c r="T76" s="233" t="str">
        <f t="array" ref="T76">IF(RIGHT($A76,1)*1=0,"",
IF(AND(RIGHT($A76,1)*1=1,OR(T$1=2026,T$1=2027)),$E76/2,
IF(AND(RIGHT($A76,1)*1=2,OR(T$1=2028,T$1=2029,T$1=2030)),$E76*1/20,IF(AND(RIGHT($A76,1)*1=2,OR(T$1=2031,T$1=2032,T$1=2033,T$1=2034,T$1=2035,T$1=2036,T$1=2037)),$E76*1/10,IF(AND(RIGHT($A76,1)*1=2,OR(T$1=2038,T$1=2039,T$1=2040)),$E76*1/20,
IF(AND(RIGHT($A76,1)*1=3,T$1&gt;=INDEX('4. Mengen- und Kostenannahmen'!$L:$L,MATCH($B76,#REF!,0)),T$1&lt;=INDEX('4. Mengen- und Kostenannahmen'!$M:$M,MATCH($B76,#REF!,0))),$E76*(1/(1+INDEX('4. Mengen- und Kostenannahmen'!$M:$M,MATCH($B76,#REF!,0))-INDEX('4. Mengen- und Kostenannahmen'!$L:$L,MATCH($B76,#REF!,0)))),
IF(AND(RIGHT($A76,1)*1=4,T$1=INDEX('4. Mengen- und Kostenannahmen'!$H:$H,MATCH($B76,#REF!,0))),$E76,"")))))))</f>
        <v>#N/A</v>
      </c>
    </row>
    <row r="77" ht="12.75" customHeight="1">
      <c r="A77" s="230" t="str">
        <f t="array" ref="A77">INDEX('4. Mengen- und Kostenannahmen'!$A:$A,MATCH(B77,'4. Mengen- und Kostenannahmen'!B:B,0))</f>
        <v>#N/A</v>
      </c>
      <c r="B77" s="231" t="str">
        <f>'4. Mengen- und Kostenannahmen'!B78</f>
        <v/>
      </c>
      <c r="C77" s="231" t="str">
        <f t="array" ref="C77">IF(RIGHT($A77,1)*1&lt;&gt;0,INDEX('4. Mengen- und Kostenannahmen'!D:D,MATCH($B77,'4. Mengen- und Kostenannahmen'!$B:$B,0)),"")</f>
        <v>#N/A</v>
      </c>
      <c r="D77" s="231" t="str">
        <f t="array" ref="D77">IF(RIGHT($A77,1)*1&lt;&gt;0,INDEX('4. Mengen- und Kostenannahmen'!E:E,MATCH($B77,'4. Mengen- und Kostenannahmen'!$B:$B,0)),"")</f>
        <v>#N/A</v>
      </c>
      <c r="E77" s="232" t="str">
        <f t="array" ref="E77">IF(C77&lt;&gt;"",INDEX('4. Mengen- und Kostenannahmen'!X:X,MATCH($B77,'4. Mengen- und Kostenannahmen'!B:B,0))*INDEX('4. Mengen- und Kostenannahmen'!AC:AC,MATCH($B77,'4. Mengen- und Kostenannahmen'!B:B,0)),"")</f>
        <v>#N/A</v>
      </c>
      <c r="F77" s="233" t="str">
        <f t="array" ref="F77">IF(RIGHT($A77,1)*1=0,"",
IF(AND(RIGHT($A77,1)*1=1,OR(F$1=2026,F$1=2027)),$E77/2,
IF(AND(RIGHT($A77,1)*1=2,OR(F$1=2028,F$1=2029,F$1=2030)),$E77*1/20,IF(AND(RIGHT($A77,1)*1=2,OR(F$1=2031,F$1=2032,F$1=2033,F$1=2034,F$1=2035,F$1=2036,F$1=2037)),$E77*1/10,IF(AND(RIGHT($A77,1)*1=2,OR(F$1=2038,F$1=2039,F$1=2040)),$E77*1/20,
IF(AND(RIGHT($A77,1)*1=3,F$1&gt;=INDEX('4. Mengen- und Kostenannahmen'!$L:$L,MATCH($B77,#REF!,0)),F$1&lt;=INDEX('4. Mengen- und Kostenannahmen'!$M:$M,MATCH($B77,#REF!,0))),$E77*(1/(1+INDEX('4. Mengen- und Kostenannahmen'!$M:$M,MATCH($B77,#REF!,0))-INDEX('4. Mengen- und Kostenannahmen'!$L:$L,MATCH($B77,#REF!,0)))),
IF(AND(RIGHT($A77,1)*1=4,F$1=INDEX('4. Mengen- und Kostenannahmen'!$H:$H,MATCH($B77,#REF!,0))),$E77,"")))))))</f>
        <v>#N/A</v>
      </c>
      <c r="G77" s="233" t="str">
        <f t="array" ref="G77">IF(RIGHT($A77,1)*1=0,"",
IF(AND(RIGHT($A77,1)*1=1,OR(G$1=2026,G$1=2027)),$E77/2,
IF(AND(RIGHT($A77,1)*1=2,OR(G$1=2028,G$1=2029,G$1=2030)),$E77*1/20,IF(AND(RIGHT($A77,1)*1=2,OR(G$1=2031,G$1=2032,G$1=2033,G$1=2034,G$1=2035,G$1=2036,G$1=2037)),$E77*1/10,IF(AND(RIGHT($A77,1)*1=2,OR(G$1=2038,G$1=2039,G$1=2040)),$E77*1/20,
IF(AND(RIGHT($A77,1)*1=3,G$1&gt;=INDEX('4. Mengen- und Kostenannahmen'!$L:$L,MATCH($B77,#REF!,0)),G$1&lt;=INDEX('4. Mengen- und Kostenannahmen'!$M:$M,MATCH($B77,#REF!,0))),$E77*(1/(1+INDEX('4. Mengen- und Kostenannahmen'!$M:$M,MATCH($B77,#REF!,0))-INDEX('4. Mengen- und Kostenannahmen'!$L:$L,MATCH($B77,#REF!,0)))),
IF(AND(RIGHT($A77,1)*1=4,G$1=INDEX('4. Mengen- und Kostenannahmen'!$H:$H,MATCH($B77,#REF!,0))),$E77,"")))))))</f>
        <v>#N/A</v>
      </c>
      <c r="H77" s="233" t="str">
        <f t="array" ref="H77">IF(RIGHT($A77,1)*1=0,"",
IF(AND(RIGHT($A77,1)*1=1,OR(H$1=2026,H$1=2027)),$E77/2,
IF(AND(RIGHT($A77,1)*1=2,OR(H$1=2028,H$1=2029,H$1=2030)),$E77*1/20,IF(AND(RIGHT($A77,1)*1=2,OR(H$1=2031,H$1=2032,H$1=2033,H$1=2034,H$1=2035,H$1=2036,H$1=2037)),$E77*1/10,IF(AND(RIGHT($A77,1)*1=2,OR(H$1=2038,H$1=2039,H$1=2040)),$E77*1/20,
IF(AND(RIGHT($A77,1)*1=3,H$1&gt;=INDEX('4. Mengen- und Kostenannahmen'!$L:$L,MATCH($B77,#REF!,0)),H$1&lt;=INDEX('4. Mengen- und Kostenannahmen'!$M:$M,MATCH($B77,#REF!,0))),$E77*(1/(1+INDEX('4. Mengen- und Kostenannahmen'!$M:$M,MATCH($B77,#REF!,0))-INDEX('4. Mengen- und Kostenannahmen'!$L:$L,MATCH($B77,#REF!,0)))),
IF(AND(RIGHT($A77,1)*1=4,H$1=INDEX('4. Mengen- und Kostenannahmen'!$H:$H,MATCH($B77,#REF!,0))),$E77,"")))))))</f>
        <v>#N/A</v>
      </c>
      <c r="I77" s="233" t="str">
        <f t="array" ref="I77">IF(RIGHT($A77,1)*1=0,"",
IF(AND(RIGHT($A77,1)*1=1,OR(I$1=2026,I$1=2027)),$E77/2,
IF(AND(RIGHT($A77,1)*1=2,OR(I$1=2028,I$1=2029,I$1=2030)),$E77*1/20,IF(AND(RIGHT($A77,1)*1=2,OR(I$1=2031,I$1=2032,I$1=2033,I$1=2034,I$1=2035,I$1=2036,I$1=2037)),$E77*1/10,IF(AND(RIGHT($A77,1)*1=2,OR(I$1=2038,I$1=2039,I$1=2040)),$E77*1/20,
IF(AND(RIGHT($A77,1)*1=3,I$1&gt;=INDEX('4. Mengen- und Kostenannahmen'!$L:$L,MATCH($B77,#REF!,0)),I$1&lt;=INDEX('4. Mengen- und Kostenannahmen'!$M:$M,MATCH($B77,#REF!,0))),$E77*(1/(1+INDEX('4. Mengen- und Kostenannahmen'!$M:$M,MATCH($B77,#REF!,0))-INDEX('4. Mengen- und Kostenannahmen'!$L:$L,MATCH($B77,#REF!,0)))),
IF(AND(RIGHT($A77,1)*1=4,I$1=INDEX('4. Mengen- und Kostenannahmen'!$H:$H,MATCH($B77,#REF!,0))),$E77,"")))))))</f>
        <v>#N/A</v>
      </c>
      <c r="J77" s="233" t="str">
        <f t="array" ref="J77">IF(RIGHT($A77,1)*1=0,"",
IF(AND(RIGHT($A77,1)*1=1,OR(J$1=2026,J$1=2027)),$E77/2,
IF(AND(RIGHT($A77,1)*1=2,OR(J$1=2028,J$1=2029,J$1=2030)),$E77*1/20,IF(AND(RIGHT($A77,1)*1=2,OR(J$1=2031,J$1=2032,J$1=2033,J$1=2034,J$1=2035,J$1=2036,J$1=2037)),$E77*1/10,IF(AND(RIGHT($A77,1)*1=2,OR(J$1=2038,J$1=2039,J$1=2040)),$E77*1/20,
IF(AND(RIGHT($A77,1)*1=3,J$1&gt;=INDEX('4. Mengen- und Kostenannahmen'!$L:$L,MATCH($B77,#REF!,0)),J$1&lt;=INDEX('4. Mengen- und Kostenannahmen'!$M:$M,MATCH($B77,#REF!,0))),$E77*(1/(1+INDEX('4. Mengen- und Kostenannahmen'!$M:$M,MATCH($B77,#REF!,0))-INDEX('4. Mengen- und Kostenannahmen'!$L:$L,MATCH($B77,#REF!,0)))),
IF(AND(RIGHT($A77,1)*1=4,J$1=INDEX('4. Mengen- und Kostenannahmen'!$H:$H,MATCH($B77,#REF!,0))),$E77,"")))))))</f>
        <v>#N/A</v>
      </c>
      <c r="K77" s="233" t="str">
        <f t="array" ref="K77">IF(RIGHT($A77,1)*1=0,"",
IF(AND(RIGHT($A77,1)*1=1,OR(K$1=2026,K$1=2027)),$E77/2,
IF(AND(RIGHT($A77,1)*1=2,OR(K$1=2028,K$1=2029,K$1=2030)),$E77*1/20,IF(AND(RIGHT($A77,1)*1=2,OR(K$1=2031,K$1=2032,K$1=2033,K$1=2034,K$1=2035,K$1=2036,K$1=2037)),$E77*1/10,IF(AND(RIGHT($A77,1)*1=2,OR(K$1=2038,K$1=2039,K$1=2040)),$E77*1/20,
IF(AND(RIGHT($A77,1)*1=3,K$1&gt;=INDEX('4. Mengen- und Kostenannahmen'!$L:$L,MATCH($B77,#REF!,0)),K$1&lt;=INDEX('4. Mengen- und Kostenannahmen'!$M:$M,MATCH($B77,#REF!,0))),$E77*(1/(1+INDEX('4. Mengen- und Kostenannahmen'!$M:$M,MATCH($B77,#REF!,0))-INDEX('4. Mengen- und Kostenannahmen'!$L:$L,MATCH($B77,#REF!,0)))),
IF(AND(RIGHT($A77,1)*1=4,K$1=INDEX('4. Mengen- und Kostenannahmen'!$H:$H,MATCH($B77,#REF!,0))),$E77,"")))))))</f>
        <v>#N/A</v>
      </c>
      <c r="L77" s="233" t="str">
        <f t="array" ref="L77">IF(RIGHT($A77,1)*1=0,"",
IF(AND(RIGHT($A77,1)*1=1,OR(L$1=2026,L$1=2027)),$E77/2,
IF(AND(RIGHT($A77,1)*1=2,OR(L$1=2028,L$1=2029,L$1=2030)),$E77*1/20,IF(AND(RIGHT($A77,1)*1=2,OR(L$1=2031,L$1=2032,L$1=2033,L$1=2034,L$1=2035,L$1=2036,L$1=2037)),$E77*1/10,IF(AND(RIGHT($A77,1)*1=2,OR(L$1=2038,L$1=2039,L$1=2040)),$E77*1/20,
IF(AND(RIGHT($A77,1)*1=3,L$1&gt;=INDEX('4. Mengen- und Kostenannahmen'!$L:$L,MATCH($B77,#REF!,0)),L$1&lt;=INDEX('4. Mengen- und Kostenannahmen'!$M:$M,MATCH($B77,#REF!,0))),$E77*(1/(1+INDEX('4. Mengen- und Kostenannahmen'!$M:$M,MATCH($B77,#REF!,0))-INDEX('4. Mengen- und Kostenannahmen'!$L:$L,MATCH($B77,#REF!,0)))),
IF(AND(RIGHT($A77,1)*1=4,L$1=INDEX('4. Mengen- und Kostenannahmen'!$H:$H,MATCH($B77,#REF!,0))),$E77,"")))))))</f>
        <v>#N/A</v>
      </c>
      <c r="M77" s="233" t="str">
        <f t="array" ref="M77">IF(RIGHT($A77,1)*1=0,"",
IF(AND(RIGHT($A77,1)*1=1,OR(M$1=2026,M$1=2027)),$E77/2,
IF(AND(RIGHT($A77,1)*1=2,OR(M$1=2028,M$1=2029,M$1=2030)),$E77*1/20,IF(AND(RIGHT($A77,1)*1=2,OR(M$1=2031,M$1=2032,M$1=2033,M$1=2034,M$1=2035,M$1=2036,M$1=2037)),$E77*1/10,IF(AND(RIGHT($A77,1)*1=2,OR(M$1=2038,M$1=2039,M$1=2040)),$E77*1/20,
IF(AND(RIGHT($A77,1)*1=3,M$1&gt;=INDEX('4. Mengen- und Kostenannahmen'!$L:$L,MATCH($B77,#REF!,0)),M$1&lt;=INDEX('4. Mengen- und Kostenannahmen'!$M:$M,MATCH($B77,#REF!,0))),$E77*(1/(1+INDEX('4. Mengen- und Kostenannahmen'!$M:$M,MATCH($B77,#REF!,0))-INDEX('4. Mengen- und Kostenannahmen'!$L:$L,MATCH($B77,#REF!,0)))),
IF(AND(RIGHT($A77,1)*1=4,M$1=INDEX('4. Mengen- und Kostenannahmen'!$H:$H,MATCH($B77,#REF!,0))),$E77,"")))))))</f>
        <v>#N/A</v>
      </c>
      <c r="N77" s="233" t="str">
        <f t="array" ref="N77">IF(RIGHT($A77,1)*1=0,"",
IF(AND(RIGHT($A77,1)*1=1,OR(N$1=2026,N$1=2027)),$E77/2,
IF(AND(RIGHT($A77,1)*1=2,OR(N$1=2028,N$1=2029,N$1=2030)),$E77*1/20,IF(AND(RIGHT($A77,1)*1=2,OR(N$1=2031,N$1=2032,N$1=2033,N$1=2034,N$1=2035,N$1=2036,N$1=2037)),$E77*1/10,IF(AND(RIGHT($A77,1)*1=2,OR(N$1=2038,N$1=2039,N$1=2040)),$E77*1/20,
IF(AND(RIGHT($A77,1)*1=3,N$1&gt;=INDEX('4. Mengen- und Kostenannahmen'!$L:$L,MATCH($B77,#REF!,0)),N$1&lt;=INDEX('4. Mengen- und Kostenannahmen'!$M:$M,MATCH($B77,#REF!,0))),$E77*(1/(1+INDEX('4. Mengen- und Kostenannahmen'!$M:$M,MATCH($B77,#REF!,0))-INDEX('4. Mengen- und Kostenannahmen'!$L:$L,MATCH($B77,#REF!,0)))),
IF(AND(RIGHT($A77,1)*1=4,N$1=INDEX('4. Mengen- und Kostenannahmen'!$H:$H,MATCH($B77,#REF!,0))),$E77,"")))))))</f>
        <v>#N/A</v>
      </c>
      <c r="O77" s="233" t="str">
        <f t="array" ref="O77">IF(RIGHT($A77,1)*1=0,"",
IF(AND(RIGHT($A77,1)*1=1,OR(O$1=2026,O$1=2027)),$E77/2,
IF(AND(RIGHT($A77,1)*1=2,OR(O$1=2028,O$1=2029,O$1=2030)),$E77*1/20,IF(AND(RIGHT($A77,1)*1=2,OR(O$1=2031,O$1=2032,O$1=2033,O$1=2034,O$1=2035,O$1=2036,O$1=2037)),$E77*1/10,IF(AND(RIGHT($A77,1)*1=2,OR(O$1=2038,O$1=2039,O$1=2040)),$E77*1/20,
IF(AND(RIGHT($A77,1)*1=3,O$1&gt;=INDEX('4. Mengen- und Kostenannahmen'!$L:$L,MATCH($B77,#REF!,0)),O$1&lt;=INDEX('4. Mengen- und Kostenannahmen'!$M:$M,MATCH($B77,#REF!,0))),$E77*(1/(1+INDEX('4. Mengen- und Kostenannahmen'!$M:$M,MATCH($B77,#REF!,0))-INDEX('4. Mengen- und Kostenannahmen'!$L:$L,MATCH($B77,#REF!,0)))),
IF(AND(RIGHT($A77,1)*1=4,O$1=INDEX('4. Mengen- und Kostenannahmen'!$H:$H,MATCH($B77,#REF!,0))),$E77,"")))))))</f>
        <v>#N/A</v>
      </c>
      <c r="P77" s="233" t="str">
        <f t="array" ref="P77">IF(RIGHT($A77,1)*1=0,"",
IF(AND(RIGHT($A77,1)*1=1,OR(P$1=2026,P$1=2027)),$E77/2,
IF(AND(RIGHT($A77,1)*1=2,OR(P$1=2028,P$1=2029,P$1=2030)),$E77*1/20,IF(AND(RIGHT($A77,1)*1=2,OR(P$1=2031,P$1=2032,P$1=2033,P$1=2034,P$1=2035,P$1=2036,P$1=2037)),$E77*1/10,IF(AND(RIGHT($A77,1)*1=2,OR(P$1=2038,P$1=2039,P$1=2040)),$E77*1/20,
IF(AND(RIGHT($A77,1)*1=3,P$1&gt;=INDEX('4. Mengen- und Kostenannahmen'!$L:$L,MATCH($B77,#REF!,0)),P$1&lt;=INDEX('4. Mengen- und Kostenannahmen'!$M:$M,MATCH($B77,#REF!,0))),$E77*(1/(1+INDEX('4. Mengen- und Kostenannahmen'!$M:$M,MATCH($B77,#REF!,0))-INDEX('4. Mengen- und Kostenannahmen'!$L:$L,MATCH($B77,#REF!,0)))),
IF(AND(RIGHT($A77,1)*1=4,P$1=INDEX('4. Mengen- und Kostenannahmen'!$H:$H,MATCH($B77,#REF!,0))),$E77,"")))))))</f>
        <v>#N/A</v>
      </c>
      <c r="Q77" s="233" t="str">
        <f t="array" ref="Q77">IF(RIGHT($A77,1)*1=0,"",
IF(AND(RIGHT($A77,1)*1=1,OR(Q$1=2026,Q$1=2027)),$E77/2,
IF(AND(RIGHT($A77,1)*1=2,OR(Q$1=2028,Q$1=2029,Q$1=2030)),$E77*1/20,IF(AND(RIGHT($A77,1)*1=2,OR(Q$1=2031,Q$1=2032,Q$1=2033,Q$1=2034,Q$1=2035,Q$1=2036,Q$1=2037)),$E77*1/10,IF(AND(RIGHT($A77,1)*1=2,OR(Q$1=2038,Q$1=2039,Q$1=2040)),$E77*1/20,
IF(AND(RIGHT($A77,1)*1=3,Q$1&gt;=INDEX('4. Mengen- und Kostenannahmen'!$L:$L,MATCH($B77,#REF!,0)),Q$1&lt;=INDEX('4. Mengen- und Kostenannahmen'!$M:$M,MATCH($B77,#REF!,0))),$E77*(1/(1+INDEX('4. Mengen- und Kostenannahmen'!$M:$M,MATCH($B77,#REF!,0))-INDEX('4. Mengen- und Kostenannahmen'!$L:$L,MATCH($B77,#REF!,0)))),
IF(AND(RIGHT($A77,1)*1=4,Q$1=INDEX('4. Mengen- und Kostenannahmen'!$H:$H,MATCH($B77,#REF!,0))),$E77,"")))))))</f>
        <v>#N/A</v>
      </c>
      <c r="R77" s="233" t="str">
        <f t="array" ref="R77">IF(RIGHT($A77,1)*1=0,"",
IF(AND(RIGHT($A77,1)*1=1,OR(R$1=2026,R$1=2027)),$E77/2,
IF(AND(RIGHT($A77,1)*1=2,OR(R$1=2028,R$1=2029,R$1=2030)),$E77*1/20,IF(AND(RIGHT($A77,1)*1=2,OR(R$1=2031,R$1=2032,R$1=2033,R$1=2034,R$1=2035,R$1=2036,R$1=2037)),$E77*1/10,IF(AND(RIGHT($A77,1)*1=2,OR(R$1=2038,R$1=2039,R$1=2040)),$E77*1/20,
IF(AND(RIGHT($A77,1)*1=3,R$1&gt;=INDEX('4. Mengen- und Kostenannahmen'!$L:$L,MATCH($B77,#REF!,0)),R$1&lt;=INDEX('4. Mengen- und Kostenannahmen'!$M:$M,MATCH($B77,#REF!,0))),$E77*(1/(1+INDEX('4. Mengen- und Kostenannahmen'!$M:$M,MATCH($B77,#REF!,0))-INDEX('4. Mengen- und Kostenannahmen'!$L:$L,MATCH($B77,#REF!,0)))),
IF(AND(RIGHT($A77,1)*1=4,R$1=INDEX('4. Mengen- und Kostenannahmen'!$H:$H,MATCH($B77,#REF!,0))),$E77,"")))))))</f>
        <v>#N/A</v>
      </c>
      <c r="S77" s="233" t="str">
        <f t="array" ref="S77">IF(RIGHT($A77,1)*1=0,"",
IF(AND(RIGHT($A77,1)*1=1,OR(S$1=2026,S$1=2027)),$E77/2,
IF(AND(RIGHT($A77,1)*1=2,OR(S$1=2028,S$1=2029,S$1=2030)),$E77*1/20,IF(AND(RIGHT($A77,1)*1=2,OR(S$1=2031,S$1=2032,S$1=2033,S$1=2034,S$1=2035,S$1=2036,S$1=2037)),$E77*1/10,IF(AND(RIGHT($A77,1)*1=2,OR(S$1=2038,S$1=2039,S$1=2040)),$E77*1/20,
IF(AND(RIGHT($A77,1)*1=3,S$1&gt;=INDEX('4. Mengen- und Kostenannahmen'!$L:$L,MATCH($B77,#REF!,0)),S$1&lt;=INDEX('4. Mengen- und Kostenannahmen'!$M:$M,MATCH($B77,#REF!,0))),$E77*(1/(1+INDEX('4. Mengen- und Kostenannahmen'!$M:$M,MATCH($B77,#REF!,0))-INDEX('4. Mengen- und Kostenannahmen'!$L:$L,MATCH($B77,#REF!,0)))),
IF(AND(RIGHT($A77,1)*1=4,S$1=INDEX('4. Mengen- und Kostenannahmen'!$H:$H,MATCH($B77,#REF!,0))),$E77,"")))))))</f>
        <v>#N/A</v>
      </c>
      <c r="T77" s="233" t="str">
        <f t="array" ref="T77">IF(RIGHT($A77,1)*1=0,"",
IF(AND(RIGHT($A77,1)*1=1,OR(T$1=2026,T$1=2027)),$E77/2,
IF(AND(RIGHT($A77,1)*1=2,OR(T$1=2028,T$1=2029,T$1=2030)),$E77*1/20,IF(AND(RIGHT($A77,1)*1=2,OR(T$1=2031,T$1=2032,T$1=2033,T$1=2034,T$1=2035,T$1=2036,T$1=2037)),$E77*1/10,IF(AND(RIGHT($A77,1)*1=2,OR(T$1=2038,T$1=2039,T$1=2040)),$E77*1/20,
IF(AND(RIGHT($A77,1)*1=3,T$1&gt;=INDEX('4. Mengen- und Kostenannahmen'!$L:$L,MATCH($B77,#REF!,0)),T$1&lt;=INDEX('4. Mengen- und Kostenannahmen'!$M:$M,MATCH($B77,#REF!,0))),$E77*(1/(1+INDEX('4. Mengen- und Kostenannahmen'!$M:$M,MATCH($B77,#REF!,0))-INDEX('4. Mengen- und Kostenannahmen'!$L:$L,MATCH($B77,#REF!,0)))),
IF(AND(RIGHT($A77,1)*1=4,T$1=INDEX('4. Mengen- und Kostenannahmen'!$H:$H,MATCH($B77,#REF!,0))),$E77,"")))))))</f>
        <v>#N/A</v>
      </c>
    </row>
    <row r="78" ht="12.75" customHeight="1">
      <c r="A78" s="230" t="str">
        <f t="array" ref="A78">INDEX('4. Mengen- und Kostenannahmen'!$A:$A,MATCH(B78,'4. Mengen- und Kostenannahmen'!B:B,0))</f>
        <v>#N/A</v>
      </c>
      <c r="B78" s="231" t="str">
        <f>'4. Mengen- und Kostenannahmen'!B79</f>
        <v/>
      </c>
      <c r="C78" s="231" t="str">
        <f t="array" ref="C78">IF(RIGHT($A78,1)*1&lt;&gt;0,INDEX('4. Mengen- und Kostenannahmen'!D:D,MATCH($B78,'4. Mengen- und Kostenannahmen'!$B:$B,0)),"")</f>
        <v>#N/A</v>
      </c>
      <c r="D78" s="231" t="str">
        <f t="array" ref="D78">IF(RIGHT($A78,1)*1&lt;&gt;0,INDEX('4. Mengen- und Kostenannahmen'!E:E,MATCH($B78,'4. Mengen- und Kostenannahmen'!$B:$B,0)),"")</f>
        <v>#N/A</v>
      </c>
      <c r="E78" s="232" t="str">
        <f t="array" ref="E78">IF(C78&lt;&gt;"",INDEX('4. Mengen- und Kostenannahmen'!X:X,MATCH($B78,'4. Mengen- und Kostenannahmen'!B:B,0))*INDEX('4. Mengen- und Kostenannahmen'!AC:AC,MATCH($B78,'4. Mengen- und Kostenannahmen'!B:B,0)),"")</f>
        <v>#N/A</v>
      </c>
      <c r="F78" s="233" t="str">
        <f t="array" ref="F78">IF(RIGHT($A78,1)*1=0,"",
IF(AND(RIGHT($A78,1)*1=1,OR(F$1=2026,F$1=2027)),$E78/2,
IF(AND(RIGHT($A78,1)*1=2,OR(F$1=2028,F$1=2029,F$1=2030)),$E78*1/20,IF(AND(RIGHT($A78,1)*1=2,OR(F$1=2031,F$1=2032,F$1=2033,F$1=2034,F$1=2035,F$1=2036,F$1=2037)),$E78*1/10,IF(AND(RIGHT($A78,1)*1=2,OR(F$1=2038,F$1=2039,F$1=2040)),$E78*1/20,
IF(AND(RIGHT($A78,1)*1=3,F$1&gt;=INDEX('4. Mengen- und Kostenannahmen'!$L:$L,MATCH($B78,#REF!,0)),F$1&lt;=INDEX('4. Mengen- und Kostenannahmen'!$M:$M,MATCH($B78,#REF!,0))),$E78*(1/(1+INDEX('4. Mengen- und Kostenannahmen'!$M:$M,MATCH($B78,#REF!,0))-INDEX('4. Mengen- und Kostenannahmen'!$L:$L,MATCH($B78,#REF!,0)))),
IF(AND(RIGHT($A78,1)*1=4,F$1=INDEX('4. Mengen- und Kostenannahmen'!$H:$H,MATCH($B78,#REF!,0))),$E78,"")))))))</f>
        <v>#N/A</v>
      </c>
      <c r="G78" s="233" t="str">
        <f t="array" ref="G78">IF(RIGHT($A78,1)*1=0,"",
IF(AND(RIGHT($A78,1)*1=1,OR(G$1=2026,G$1=2027)),$E78/2,
IF(AND(RIGHT($A78,1)*1=2,OR(G$1=2028,G$1=2029,G$1=2030)),$E78*1/20,IF(AND(RIGHT($A78,1)*1=2,OR(G$1=2031,G$1=2032,G$1=2033,G$1=2034,G$1=2035,G$1=2036,G$1=2037)),$E78*1/10,IF(AND(RIGHT($A78,1)*1=2,OR(G$1=2038,G$1=2039,G$1=2040)),$E78*1/20,
IF(AND(RIGHT($A78,1)*1=3,G$1&gt;=INDEX('4. Mengen- und Kostenannahmen'!$L:$L,MATCH($B78,#REF!,0)),G$1&lt;=INDEX('4. Mengen- und Kostenannahmen'!$M:$M,MATCH($B78,#REF!,0))),$E78*(1/(1+INDEX('4. Mengen- und Kostenannahmen'!$M:$M,MATCH($B78,#REF!,0))-INDEX('4. Mengen- und Kostenannahmen'!$L:$L,MATCH($B78,#REF!,0)))),
IF(AND(RIGHT($A78,1)*1=4,G$1=INDEX('4. Mengen- und Kostenannahmen'!$H:$H,MATCH($B78,#REF!,0))),$E78,"")))))))</f>
        <v>#N/A</v>
      </c>
      <c r="H78" s="233" t="str">
        <f t="array" ref="H78">IF(RIGHT($A78,1)*1=0,"",
IF(AND(RIGHT($A78,1)*1=1,OR(H$1=2026,H$1=2027)),$E78/2,
IF(AND(RIGHT($A78,1)*1=2,OR(H$1=2028,H$1=2029,H$1=2030)),$E78*1/20,IF(AND(RIGHT($A78,1)*1=2,OR(H$1=2031,H$1=2032,H$1=2033,H$1=2034,H$1=2035,H$1=2036,H$1=2037)),$E78*1/10,IF(AND(RIGHT($A78,1)*1=2,OR(H$1=2038,H$1=2039,H$1=2040)),$E78*1/20,
IF(AND(RIGHT($A78,1)*1=3,H$1&gt;=INDEX('4. Mengen- und Kostenannahmen'!$L:$L,MATCH($B78,#REF!,0)),H$1&lt;=INDEX('4. Mengen- und Kostenannahmen'!$M:$M,MATCH($B78,#REF!,0))),$E78*(1/(1+INDEX('4. Mengen- und Kostenannahmen'!$M:$M,MATCH($B78,#REF!,0))-INDEX('4. Mengen- und Kostenannahmen'!$L:$L,MATCH($B78,#REF!,0)))),
IF(AND(RIGHT($A78,1)*1=4,H$1=INDEX('4. Mengen- und Kostenannahmen'!$H:$H,MATCH($B78,#REF!,0))),$E78,"")))))))</f>
        <v>#N/A</v>
      </c>
      <c r="I78" s="233" t="str">
        <f t="array" ref="I78">IF(RIGHT($A78,1)*1=0,"",
IF(AND(RIGHT($A78,1)*1=1,OR(I$1=2026,I$1=2027)),$E78/2,
IF(AND(RIGHT($A78,1)*1=2,OR(I$1=2028,I$1=2029,I$1=2030)),$E78*1/20,IF(AND(RIGHT($A78,1)*1=2,OR(I$1=2031,I$1=2032,I$1=2033,I$1=2034,I$1=2035,I$1=2036,I$1=2037)),$E78*1/10,IF(AND(RIGHT($A78,1)*1=2,OR(I$1=2038,I$1=2039,I$1=2040)),$E78*1/20,
IF(AND(RIGHT($A78,1)*1=3,I$1&gt;=INDEX('4. Mengen- und Kostenannahmen'!$L:$L,MATCH($B78,#REF!,0)),I$1&lt;=INDEX('4. Mengen- und Kostenannahmen'!$M:$M,MATCH($B78,#REF!,0))),$E78*(1/(1+INDEX('4. Mengen- und Kostenannahmen'!$M:$M,MATCH($B78,#REF!,0))-INDEX('4. Mengen- und Kostenannahmen'!$L:$L,MATCH($B78,#REF!,0)))),
IF(AND(RIGHT($A78,1)*1=4,I$1=INDEX('4. Mengen- und Kostenannahmen'!$H:$H,MATCH($B78,#REF!,0))),$E78,"")))))))</f>
        <v>#N/A</v>
      </c>
      <c r="J78" s="233" t="str">
        <f t="array" ref="J78">IF(RIGHT($A78,1)*1=0,"",
IF(AND(RIGHT($A78,1)*1=1,OR(J$1=2026,J$1=2027)),$E78/2,
IF(AND(RIGHT($A78,1)*1=2,OR(J$1=2028,J$1=2029,J$1=2030)),$E78*1/20,IF(AND(RIGHT($A78,1)*1=2,OR(J$1=2031,J$1=2032,J$1=2033,J$1=2034,J$1=2035,J$1=2036,J$1=2037)),$E78*1/10,IF(AND(RIGHT($A78,1)*1=2,OR(J$1=2038,J$1=2039,J$1=2040)),$E78*1/20,
IF(AND(RIGHT($A78,1)*1=3,J$1&gt;=INDEX('4. Mengen- und Kostenannahmen'!$L:$L,MATCH($B78,#REF!,0)),J$1&lt;=INDEX('4. Mengen- und Kostenannahmen'!$M:$M,MATCH($B78,#REF!,0))),$E78*(1/(1+INDEX('4. Mengen- und Kostenannahmen'!$M:$M,MATCH($B78,#REF!,0))-INDEX('4. Mengen- und Kostenannahmen'!$L:$L,MATCH($B78,#REF!,0)))),
IF(AND(RIGHT($A78,1)*1=4,J$1=INDEX('4. Mengen- und Kostenannahmen'!$H:$H,MATCH($B78,#REF!,0))),$E78,"")))))))</f>
        <v>#N/A</v>
      </c>
      <c r="K78" s="233" t="str">
        <f t="array" ref="K78">IF(RIGHT($A78,1)*1=0,"",
IF(AND(RIGHT($A78,1)*1=1,OR(K$1=2026,K$1=2027)),$E78/2,
IF(AND(RIGHT($A78,1)*1=2,OR(K$1=2028,K$1=2029,K$1=2030)),$E78*1/20,IF(AND(RIGHT($A78,1)*1=2,OR(K$1=2031,K$1=2032,K$1=2033,K$1=2034,K$1=2035,K$1=2036,K$1=2037)),$E78*1/10,IF(AND(RIGHT($A78,1)*1=2,OR(K$1=2038,K$1=2039,K$1=2040)),$E78*1/20,
IF(AND(RIGHT($A78,1)*1=3,K$1&gt;=INDEX('4. Mengen- und Kostenannahmen'!$L:$L,MATCH($B78,#REF!,0)),K$1&lt;=INDEX('4. Mengen- und Kostenannahmen'!$M:$M,MATCH($B78,#REF!,0))),$E78*(1/(1+INDEX('4. Mengen- und Kostenannahmen'!$M:$M,MATCH($B78,#REF!,0))-INDEX('4. Mengen- und Kostenannahmen'!$L:$L,MATCH($B78,#REF!,0)))),
IF(AND(RIGHT($A78,1)*1=4,K$1=INDEX('4. Mengen- und Kostenannahmen'!$H:$H,MATCH($B78,#REF!,0))),$E78,"")))))))</f>
        <v>#N/A</v>
      </c>
      <c r="L78" s="233" t="str">
        <f t="array" ref="L78">IF(RIGHT($A78,1)*1=0,"",
IF(AND(RIGHT($A78,1)*1=1,OR(L$1=2026,L$1=2027)),$E78/2,
IF(AND(RIGHT($A78,1)*1=2,OR(L$1=2028,L$1=2029,L$1=2030)),$E78*1/20,IF(AND(RIGHT($A78,1)*1=2,OR(L$1=2031,L$1=2032,L$1=2033,L$1=2034,L$1=2035,L$1=2036,L$1=2037)),$E78*1/10,IF(AND(RIGHT($A78,1)*1=2,OR(L$1=2038,L$1=2039,L$1=2040)),$E78*1/20,
IF(AND(RIGHT($A78,1)*1=3,L$1&gt;=INDEX('4. Mengen- und Kostenannahmen'!$L:$L,MATCH($B78,#REF!,0)),L$1&lt;=INDEX('4. Mengen- und Kostenannahmen'!$M:$M,MATCH($B78,#REF!,0))),$E78*(1/(1+INDEX('4. Mengen- und Kostenannahmen'!$M:$M,MATCH($B78,#REF!,0))-INDEX('4. Mengen- und Kostenannahmen'!$L:$L,MATCH($B78,#REF!,0)))),
IF(AND(RIGHT($A78,1)*1=4,L$1=INDEX('4. Mengen- und Kostenannahmen'!$H:$H,MATCH($B78,#REF!,0))),$E78,"")))))))</f>
        <v>#N/A</v>
      </c>
      <c r="M78" s="233" t="str">
        <f t="array" ref="M78">IF(RIGHT($A78,1)*1=0,"",
IF(AND(RIGHT($A78,1)*1=1,OR(M$1=2026,M$1=2027)),$E78/2,
IF(AND(RIGHT($A78,1)*1=2,OR(M$1=2028,M$1=2029,M$1=2030)),$E78*1/20,IF(AND(RIGHT($A78,1)*1=2,OR(M$1=2031,M$1=2032,M$1=2033,M$1=2034,M$1=2035,M$1=2036,M$1=2037)),$E78*1/10,IF(AND(RIGHT($A78,1)*1=2,OR(M$1=2038,M$1=2039,M$1=2040)),$E78*1/20,
IF(AND(RIGHT($A78,1)*1=3,M$1&gt;=INDEX('4. Mengen- und Kostenannahmen'!$L:$L,MATCH($B78,#REF!,0)),M$1&lt;=INDEX('4. Mengen- und Kostenannahmen'!$M:$M,MATCH($B78,#REF!,0))),$E78*(1/(1+INDEX('4. Mengen- und Kostenannahmen'!$M:$M,MATCH($B78,#REF!,0))-INDEX('4. Mengen- und Kostenannahmen'!$L:$L,MATCH($B78,#REF!,0)))),
IF(AND(RIGHT($A78,1)*1=4,M$1=INDEX('4. Mengen- und Kostenannahmen'!$H:$H,MATCH($B78,#REF!,0))),$E78,"")))))))</f>
        <v>#N/A</v>
      </c>
      <c r="N78" s="233" t="str">
        <f t="array" ref="N78">IF(RIGHT($A78,1)*1=0,"",
IF(AND(RIGHT($A78,1)*1=1,OR(N$1=2026,N$1=2027)),$E78/2,
IF(AND(RIGHT($A78,1)*1=2,OR(N$1=2028,N$1=2029,N$1=2030)),$E78*1/20,IF(AND(RIGHT($A78,1)*1=2,OR(N$1=2031,N$1=2032,N$1=2033,N$1=2034,N$1=2035,N$1=2036,N$1=2037)),$E78*1/10,IF(AND(RIGHT($A78,1)*1=2,OR(N$1=2038,N$1=2039,N$1=2040)),$E78*1/20,
IF(AND(RIGHT($A78,1)*1=3,N$1&gt;=INDEX('4. Mengen- und Kostenannahmen'!$L:$L,MATCH($B78,#REF!,0)),N$1&lt;=INDEX('4. Mengen- und Kostenannahmen'!$M:$M,MATCH($B78,#REF!,0))),$E78*(1/(1+INDEX('4. Mengen- und Kostenannahmen'!$M:$M,MATCH($B78,#REF!,0))-INDEX('4. Mengen- und Kostenannahmen'!$L:$L,MATCH($B78,#REF!,0)))),
IF(AND(RIGHT($A78,1)*1=4,N$1=INDEX('4. Mengen- und Kostenannahmen'!$H:$H,MATCH($B78,#REF!,0))),$E78,"")))))))</f>
        <v>#N/A</v>
      </c>
      <c r="O78" s="233" t="str">
        <f t="array" ref="O78">IF(RIGHT($A78,1)*1=0,"",
IF(AND(RIGHT($A78,1)*1=1,OR(O$1=2026,O$1=2027)),$E78/2,
IF(AND(RIGHT($A78,1)*1=2,OR(O$1=2028,O$1=2029,O$1=2030)),$E78*1/20,IF(AND(RIGHT($A78,1)*1=2,OR(O$1=2031,O$1=2032,O$1=2033,O$1=2034,O$1=2035,O$1=2036,O$1=2037)),$E78*1/10,IF(AND(RIGHT($A78,1)*1=2,OR(O$1=2038,O$1=2039,O$1=2040)),$E78*1/20,
IF(AND(RIGHT($A78,1)*1=3,O$1&gt;=INDEX('4. Mengen- und Kostenannahmen'!$L:$L,MATCH($B78,#REF!,0)),O$1&lt;=INDEX('4. Mengen- und Kostenannahmen'!$M:$M,MATCH($B78,#REF!,0))),$E78*(1/(1+INDEX('4. Mengen- und Kostenannahmen'!$M:$M,MATCH($B78,#REF!,0))-INDEX('4. Mengen- und Kostenannahmen'!$L:$L,MATCH($B78,#REF!,0)))),
IF(AND(RIGHT($A78,1)*1=4,O$1=INDEX('4. Mengen- und Kostenannahmen'!$H:$H,MATCH($B78,#REF!,0))),$E78,"")))))))</f>
        <v>#N/A</v>
      </c>
      <c r="P78" s="233" t="str">
        <f t="array" ref="P78">IF(RIGHT($A78,1)*1=0,"",
IF(AND(RIGHT($A78,1)*1=1,OR(P$1=2026,P$1=2027)),$E78/2,
IF(AND(RIGHT($A78,1)*1=2,OR(P$1=2028,P$1=2029,P$1=2030)),$E78*1/20,IF(AND(RIGHT($A78,1)*1=2,OR(P$1=2031,P$1=2032,P$1=2033,P$1=2034,P$1=2035,P$1=2036,P$1=2037)),$E78*1/10,IF(AND(RIGHT($A78,1)*1=2,OR(P$1=2038,P$1=2039,P$1=2040)),$E78*1/20,
IF(AND(RIGHT($A78,1)*1=3,P$1&gt;=INDEX('4. Mengen- und Kostenannahmen'!$L:$L,MATCH($B78,#REF!,0)),P$1&lt;=INDEX('4. Mengen- und Kostenannahmen'!$M:$M,MATCH($B78,#REF!,0))),$E78*(1/(1+INDEX('4. Mengen- und Kostenannahmen'!$M:$M,MATCH($B78,#REF!,0))-INDEX('4. Mengen- und Kostenannahmen'!$L:$L,MATCH($B78,#REF!,0)))),
IF(AND(RIGHT($A78,1)*1=4,P$1=INDEX('4. Mengen- und Kostenannahmen'!$H:$H,MATCH($B78,#REF!,0))),$E78,"")))))))</f>
        <v>#N/A</v>
      </c>
      <c r="Q78" s="233" t="str">
        <f t="array" ref="Q78">IF(RIGHT($A78,1)*1=0,"",
IF(AND(RIGHT($A78,1)*1=1,OR(Q$1=2026,Q$1=2027)),$E78/2,
IF(AND(RIGHT($A78,1)*1=2,OR(Q$1=2028,Q$1=2029,Q$1=2030)),$E78*1/20,IF(AND(RIGHT($A78,1)*1=2,OR(Q$1=2031,Q$1=2032,Q$1=2033,Q$1=2034,Q$1=2035,Q$1=2036,Q$1=2037)),$E78*1/10,IF(AND(RIGHT($A78,1)*1=2,OR(Q$1=2038,Q$1=2039,Q$1=2040)),$E78*1/20,
IF(AND(RIGHT($A78,1)*1=3,Q$1&gt;=INDEX('4. Mengen- und Kostenannahmen'!$L:$L,MATCH($B78,#REF!,0)),Q$1&lt;=INDEX('4. Mengen- und Kostenannahmen'!$M:$M,MATCH($B78,#REF!,0))),$E78*(1/(1+INDEX('4. Mengen- und Kostenannahmen'!$M:$M,MATCH($B78,#REF!,0))-INDEX('4. Mengen- und Kostenannahmen'!$L:$L,MATCH($B78,#REF!,0)))),
IF(AND(RIGHT($A78,1)*1=4,Q$1=INDEX('4. Mengen- und Kostenannahmen'!$H:$H,MATCH($B78,#REF!,0))),$E78,"")))))))</f>
        <v>#N/A</v>
      </c>
      <c r="R78" s="233" t="str">
        <f t="array" ref="R78">IF(RIGHT($A78,1)*1=0,"",
IF(AND(RIGHT($A78,1)*1=1,OR(R$1=2026,R$1=2027)),$E78/2,
IF(AND(RIGHT($A78,1)*1=2,OR(R$1=2028,R$1=2029,R$1=2030)),$E78*1/20,IF(AND(RIGHT($A78,1)*1=2,OR(R$1=2031,R$1=2032,R$1=2033,R$1=2034,R$1=2035,R$1=2036,R$1=2037)),$E78*1/10,IF(AND(RIGHT($A78,1)*1=2,OR(R$1=2038,R$1=2039,R$1=2040)),$E78*1/20,
IF(AND(RIGHT($A78,1)*1=3,R$1&gt;=INDEX('4. Mengen- und Kostenannahmen'!$L:$L,MATCH($B78,#REF!,0)),R$1&lt;=INDEX('4. Mengen- und Kostenannahmen'!$M:$M,MATCH($B78,#REF!,0))),$E78*(1/(1+INDEX('4. Mengen- und Kostenannahmen'!$M:$M,MATCH($B78,#REF!,0))-INDEX('4. Mengen- und Kostenannahmen'!$L:$L,MATCH($B78,#REF!,0)))),
IF(AND(RIGHT($A78,1)*1=4,R$1=INDEX('4. Mengen- und Kostenannahmen'!$H:$H,MATCH($B78,#REF!,0))),$E78,"")))))))</f>
        <v>#N/A</v>
      </c>
      <c r="S78" s="233" t="str">
        <f t="array" ref="S78">IF(RIGHT($A78,1)*1=0,"",
IF(AND(RIGHT($A78,1)*1=1,OR(S$1=2026,S$1=2027)),$E78/2,
IF(AND(RIGHT($A78,1)*1=2,OR(S$1=2028,S$1=2029,S$1=2030)),$E78*1/20,IF(AND(RIGHT($A78,1)*1=2,OR(S$1=2031,S$1=2032,S$1=2033,S$1=2034,S$1=2035,S$1=2036,S$1=2037)),$E78*1/10,IF(AND(RIGHT($A78,1)*1=2,OR(S$1=2038,S$1=2039,S$1=2040)),$E78*1/20,
IF(AND(RIGHT($A78,1)*1=3,S$1&gt;=INDEX('4. Mengen- und Kostenannahmen'!$L:$L,MATCH($B78,#REF!,0)),S$1&lt;=INDEX('4. Mengen- und Kostenannahmen'!$M:$M,MATCH($B78,#REF!,0))),$E78*(1/(1+INDEX('4. Mengen- und Kostenannahmen'!$M:$M,MATCH($B78,#REF!,0))-INDEX('4. Mengen- und Kostenannahmen'!$L:$L,MATCH($B78,#REF!,0)))),
IF(AND(RIGHT($A78,1)*1=4,S$1=INDEX('4. Mengen- und Kostenannahmen'!$H:$H,MATCH($B78,#REF!,0))),$E78,"")))))))</f>
        <v>#N/A</v>
      </c>
      <c r="T78" s="233" t="str">
        <f t="array" ref="T78">IF(RIGHT($A78,1)*1=0,"",
IF(AND(RIGHT($A78,1)*1=1,OR(T$1=2026,T$1=2027)),$E78/2,
IF(AND(RIGHT($A78,1)*1=2,OR(T$1=2028,T$1=2029,T$1=2030)),$E78*1/20,IF(AND(RIGHT($A78,1)*1=2,OR(T$1=2031,T$1=2032,T$1=2033,T$1=2034,T$1=2035,T$1=2036,T$1=2037)),$E78*1/10,IF(AND(RIGHT($A78,1)*1=2,OR(T$1=2038,T$1=2039,T$1=2040)),$E78*1/20,
IF(AND(RIGHT($A78,1)*1=3,T$1&gt;=INDEX('4. Mengen- und Kostenannahmen'!$L:$L,MATCH($B78,#REF!,0)),T$1&lt;=INDEX('4. Mengen- und Kostenannahmen'!$M:$M,MATCH($B78,#REF!,0))),$E78*(1/(1+INDEX('4. Mengen- und Kostenannahmen'!$M:$M,MATCH($B78,#REF!,0))-INDEX('4. Mengen- und Kostenannahmen'!$L:$L,MATCH($B78,#REF!,0)))),
IF(AND(RIGHT($A78,1)*1=4,T$1=INDEX('4. Mengen- und Kostenannahmen'!$H:$H,MATCH($B78,#REF!,0))),$E78,"")))))))</f>
        <v>#N/A</v>
      </c>
    </row>
    <row r="79" ht="12.75" customHeight="1">
      <c r="A79" s="230" t="str">
        <f t="array" ref="A79">INDEX('4. Mengen- und Kostenannahmen'!$A:$A,MATCH(B79,'4. Mengen- und Kostenannahmen'!B:B,0))</f>
        <v>#N/A</v>
      </c>
      <c r="B79" s="231" t="str">
        <f>'4. Mengen- und Kostenannahmen'!B80</f>
        <v/>
      </c>
      <c r="C79" s="231" t="str">
        <f t="array" ref="C79">IF(RIGHT($A79,1)*1&lt;&gt;0,INDEX('4. Mengen- und Kostenannahmen'!D:D,MATCH($B79,'4. Mengen- und Kostenannahmen'!$B:$B,0)),"")</f>
        <v>#N/A</v>
      </c>
      <c r="D79" s="231" t="str">
        <f t="array" ref="D79">IF(RIGHT($A79,1)*1&lt;&gt;0,INDEX('4. Mengen- und Kostenannahmen'!E:E,MATCH($B79,'4. Mengen- und Kostenannahmen'!$B:$B,0)),"")</f>
        <v>#N/A</v>
      </c>
      <c r="E79" s="232" t="str">
        <f t="array" ref="E79">IF(C79&lt;&gt;"",INDEX('4. Mengen- und Kostenannahmen'!X:X,MATCH($B79,'4. Mengen- und Kostenannahmen'!B:B,0))*INDEX('4. Mengen- und Kostenannahmen'!AC:AC,MATCH($B79,'4. Mengen- und Kostenannahmen'!B:B,0)),"")</f>
        <v>#N/A</v>
      </c>
      <c r="F79" s="233" t="str">
        <f t="array" ref="F79">IF(RIGHT($A79,1)*1=0,"",
IF(AND(RIGHT($A79,1)*1=1,OR(F$1=2026,F$1=2027)),$E79/2,
IF(AND(RIGHT($A79,1)*1=2,OR(F$1=2028,F$1=2029,F$1=2030)),$E79*1/20,IF(AND(RIGHT($A79,1)*1=2,OR(F$1=2031,F$1=2032,F$1=2033,F$1=2034,F$1=2035,F$1=2036,F$1=2037)),$E79*1/10,IF(AND(RIGHT($A79,1)*1=2,OR(F$1=2038,F$1=2039,F$1=2040)),$E79*1/20,
IF(AND(RIGHT($A79,1)*1=3,F$1&gt;=INDEX('4. Mengen- und Kostenannahmen'!$L:$L,MATCH($B79,#REF!,0)),F$1&lt;=INDEX('4. Mengen- und Kostenannahmen'!$M:$M,MATCH($B79,#REF!,0))),$E79*(1/(1+INDEX('4. Mengen- und Kostenannahmen'!$M:$M,MATCH($B79,#REF!,0))-INDEX('4. Mengen- und Kostenannahmen'!$L:$L,MATCH($B79,#REF!,0)))),
IF(AND(RIGHT($A79,1)*1=4,F$1=INDEX('4. Mengen- und Kostenannahmen'!$H:$H,MATCH($B79,#REF!,0))),$E79,"")))))))</f>
        <v>#N/A</v>
      </c>
      <c r="G79" s="233" t="str">
        <f t="array" ref="G79">IF(RIGHT($A79,1)*1=0,"",
IF(AND(RIGHT($A79,1)*1=1,OR(G$1=2026,G$1=2027)),$E79/2,
IF(AND(RIGHT($A79,1)*1=2,OR(G$1=2028,G$1=2029,G$1=2030)),$E79*1/20,IF(AND(RIGHT($A79,1)*1=2,OR(G$1=2031,G$1=2032,G$1=2033,G$1=2034,G$1=2035,G$1=2036,G$1=2037)),$E79*1/10,IF(AND(RIGHT($A79,1)*1=2,OR(G$1=2038,G$1=2039,G$1=2040)),$E79*1/20,
IF(AND(RIGHT($A79,1)*1=3,G$1&gt;=INDEX('4. Mengen- und Kostenannahmen'!$L:$L,MATCH($B79,#REF!,0)),G$1&lt;=INDEX('4. Mengen- und Kostenannahmen'!$M:$M,MATCH($B79,#REF!,0))),$E79*(1/(1+INDEX('4. Mengen- und Kostenannahmen'!$M:$M,MATCH($B79,#REF!,0))-INDEX('4. Mengen- und Kostenannahmen'!$L:$L,MATCH($B79,#REF!,0)))),
IF(AND(RIGHT($A79,1)*1=4,G$1=INDEX('4. Mengen- und Kostenannahmen'!$H:$H,MATCH($B79,#REF!,0))),$E79,"")))))))</f>
        <v>#N/A</v>
      </c>
      <c r="H79" s="233" t="str">
        <f t="array" ref="H79">IF(RIGHT($A79,1)*1=0,"",
IF(AND(RIGHT($A79,1)*1=1,OR(H$1=2026,H$1=2027)),$E79/2,
IF(AND(RIGHT($A79,1)*1=2,OR(H$1=2028,H$1=2029,H$1=2030)),$E79*1/20,IF(AND(RIGHT($A79,1)*1=2,OR(H$1=2031,H$1=2032,H$1=2033,H$1=2034,H$1=2035,H$1=2036,H$1=2037)),$E79*1/10,IF(AND(RIGHT($A79,1)*1=2,OR(H$1=2038,H$1=2039,H$1=2040)),$E79*1/20,
IF(AND(RIGHT($A79,1)*1=3,H$1&gt;=INDEX('4. Mengen- und Kostenannahmen'!$L:$L,MATCH($B79,#REF!,0)),H$1&lt;=INDEX('4. Mengen- und Kostenannahmen'!$M:$M,MATCH($B79,#REF!,0))),$E79*(1/(1+INDEX('4. Mengen- und Kostenannahmen'!$M:$M,MATCH($B79,#REF!,0))-INDEX('4. Mengen- und Kostenannahmen'!$L:$L,MATCH($B79,#REF!,0)))),
IF(AND(RIGHT($A79,1)*1=4,H$1=INDEX('4. Mengen- und Kostenannahmen'!$H:$H,MATCH($B79,#REF!,0))),$E79,"")))))))</f>
        <v>#N/A</v>
      </c>
      <c r="I79" s="233" t="str">
        <f t="array" ref="I79">IF(RIGHT($A79,1)*1=0,"",
IF(AND(RIGHT($A79,1)*1=1,OR(I$1=2026,I$1=2027)),$E79/2,
IF(AND(RIGHT($A79,1)*1=2,OR(I$1=2028,I$1=2029,I$1=2030)),$E79*1/20,IF(AND(RIGHT($A79,1)*1=2,OR(I$1=2031,I$1=2032,I$1=2033,I$1=2034,I$1=2035,I$1=2036,I$1=2037)),$E79*1/10,IF(AND(RIGHT($A79,1)*1=2,OR(I$1=2038,I$1=2039,I$1=2040)),$E79*1/20,
IF(AND(RIGHT($A79,1)*1=3,I$1&gt;=INDEX('4. Mengen- und Kostenannahmen'!$L:$L,MATCH($B79,#REF!,0)),I$1&lt;=INDEX('4. Mengen- und Kostenannahmen'!$M:$M,MATCH($B79,#REF!,0))),$E79*(1/(1+INDEX('4. Mengen- und Kostenannahmen'!$M:$M,MATCH($B79,#REF!,0))-INDEX('4. Mengen- und Kostenannahmen'!$L:$L,MATCH($B79,#REF!,0)))),
IF(AND(RIGHT($A79,1)*1=4,I$1=INDEX('4. Mengen- und Kostenannahmen'!$H:$H,MATCH($B79,#REF!,0))),$E79,"")))))))</f>
        <v>#N/A</v>
      </c>
      <c r="J79" s="233" t="str">
        <f t="array" ref="J79">IF(RIGHT($A79,1)*1=0,"",
IF(AND(RIGHT($A79,1)*1=1,OR(J$1=2026,J$1=2027)),$E79/2,
IF(AND(RIGHT($A79,1)*1=2,OR(J$1=2028,J$1=2029,J$1=2030)),$E79*1/20,IF(AND(RIGHT($A79,1)*1=2,OR(J$1=2031,J$1=2032,J$1=2033,J$1=2034,J$1=2035,J$1=2036,J$1=2037)),$E79*1/10,IF(AND(RIGHT($A79,1)*1=2,OR(J$1=2038,J$1=2039,J$1=2040)),$E79*1/20,
IF(AND(RIGHT($A79,1)*1=3,J$1&gt;=INDEX('4. Mengen- und Kostenannahmen'!$L:$L,MATCH($B79,#REF!,0)),J$1&lt;=INDEX('4. Mengen- und Kostenannahmen'!$M:$M,MATCH($B79,#REF!,0))),$E79*(1/(1+INDEX('4. Mengen- und Kostenannahmen'!$M:$M,MATCH($B79,#REF!,0))-INDEX('4. Mengen- und Kostenannahmen'!$L:$L,MATCH($B79,#REF!,0)))),
IF(AND(RIGHT($A79,1)*1=4,J$1=INDEX('4. Mengen- und Kostenannahmen'!$H:$H,MATCH($B79,#REF!,0))),$E79,"")))))))</f>
        <v>#N/A</v>
      </c>
      <c r="K79" s="233" t="str">
        <f t="array" ref="K79">IF(RIGHT($A79,1)*1=0,"",
IF(AND(RIGHT($A79,1)*1=1,OR(K$1=2026,K$1=2027)),$E79/2,
IF(AND(RIGHT($A79,1)*1=2,OR(K$1=2028,K$1=2029,K$1=2030)),$E79*1/20,IF(AND(RIGHT($A79,1)*1=2,OR(K$1=2031,K$1=2032,K$1=2033,K$1=2034,K$1=2035,K$1=2036,K$1=2037)),$E79*1/10,IF(AND(RIGHT($A79,1)*1=2,OR(K$1=2038,K$1=2039,K$1=2040)),$E79*1/20,
IF(AND(RIGHT($A79,1)*1=3,K$1&gt;=INDEX('4. Mengen- und Kostenannahmen'!$L:$L,MATCH($B79,#REF!,0)),K$1&lt;=INDEX('4. Mengen- und Kostenannahmen'!$M:$M,MATCH($B79,#REF!,0))),$E79*(1/(1+INDEX('4. Mengen- und Kostenannahmen'!$M:$M,MATCH($B79,#REF!,0))-INDEX('4. Mengen- und Kostenannahmen'!$L:$L,MATCH($B79,#REF!,0)))),
IF(AND(RIGHT($A79,1)*1=4,K$1=INDEX('4. Mengen- und Kostenannahmen'!$H:$H,MATCH($B79,#REF!,0))),$E79,"")))))))</f>
        <v>#N/A</v>
      </c>
      <c r="L79" s="233" t="str">
        <f t="array" ref="L79">IF(RIGHT($A79,1)*1=0,"",
IF(AND(RIGHT($A79,1)*1=1,OR(L$1=2026,L$1=2027)),$E79/2,
IF(AND(RIGHT($A79,1)*1=2,OR(L$1=2028,L$1=2029,L$1=2030)),$E79*1/20,IF(AND(RIGHT($A79,1)*1=2,OR(L$1=2031,L$1=2032,L$1=2033,L$1=2034,L$1=2035,L$1=2036,L$1=2037)),$E79*1/10,IF(AND(RIGHT($A79,1)*1=2,OR(L$1=2038,L$1=2039,L$1=2040)),$E79*1/20,
IF(AND(RIGHT($A79,1)*1=3,L$1&gt;=INDEX('4. Mengen- und Kostenannahmen'!$L:$L,MATCH($B79,#REF!,0)),L$1&lt;=INDEX('4. Mengen- und Kostenannahmen'!$M:$M,MATCH($B79,#REF!,0))),$E79*(1/(1+INDEX('4. Mengen- und Kostenannahmen'!$M:$M,MATCH($B79,#REF!,0))-INDEX('4. Mengen- und Kostenannahmen'!$L:$L,MATCH($B79,#REF!,0)))),
IF(AND(RIGHT($A79,1)*1=4,L$1=INDEX('4. Mengen- und Kostenannahmen'!$H:$H,MATCH($B79,#REF!,0))),$E79,"")))))))</f>
        <v>#N/A</v>
      </c>
      <c r="M79" s="233" t="str">
        <f t="array" ref="M79">IF(RIGHT($A79,1)*1=0,"",
IF(AND(RIGHT($A79,1)*1=1,OR(M$1=2026,M$1=2027)),$E79/2,
IF(AND(RIGHT($A79,1)*1=2,OR(M$1=2028,M$1=2029,M$1=2030)),$E79*1/20,IF(AND(RIGHT($A79,1)*1=2,OR(M$1=2031,M$1=2032,M$1=2033,M$1=2034,M$1=2035,M$1=2036,M$1=2037)),$E79*1/10,IF(AND(RIGHT($A79,1)*1=2,OR(M$1=2038,M$1=2039,M$1=2040)),$E79*1/20,
IF(AND(RIGHT($A79,1)*1=3,M$1&gt;=INDEX('4. Mengen- und Kostenannahmen'!$L:$L,MATCH($B79,#REF!,0)),M$1&lt;=INDEX('4. Mengen- und Kostenannahmen'!$M:$M,MATCH($B79,#REF!,0))),$E79*(1/(1+INDEX('4. Mengen- und Kostenannahmen'!$M:$M,MATCH($B79,#REF!,0))-INDEX('4. Mengen- und Kostenannahmen'!$L:$L,MATCH($B79,#REF!,0)))),
IF(AND(RIGHT($A79,1)*1=4,M$1=INDEX('4. Mengen- und Kostenannahmen'!$H:$H,MATCH($B79,#REF!,0))),$E79,"")))))))</f>
        <v>#N/A</v>
      </c>
      <c r="N79" s="233" t="str">
        <f t="array" ref="N79">IF(RIGHT($A79,1)*1=0,"",
IF(AND(RIGHT($A79,1)*1=1,OR(N$1=2026,N$1=2027)),$E79/2,
IF(AND(RIGHT($A79,1)*1=2,OR(N$1=2028,N$1=2029,N$1=2030)),$E79*1/20,IF(AND(RIGHT($A79,1)*1=2,OR(N$1=2031,N$1=2032,N$1=2033,N$1=2034,N$1=2035,N$1=2036,N$1=2037)),$E79*1/10,IF(AND(RIGHT($A79,1)*1=2,OR(N$1=2038,N$1=2039,N$1=2040)),$E79*1/20,
IF(AND(RIGHT($A79,1)*1=3,N$1&gt;=INDEX('4. Mengen- und Kostenannahmen'!$L:$L,MATCH($B79,#REF!,0)),N$1&lt;=INDEX('4. Mengen- und Kostenannahmen'!$M:$M,MATCH($B79,#REF!,0))),$E79*(1/(1+INDEX('4. Mengen- und Kostenannahmen'!$M:$M,MATCH($B79,#REF!,0))-INDEX('4. Mengen- und Kostenannahmen'!$L:$L,MATCH($B79,#REF!,0)))),
IF(AND(RIGHT($A79,1)*1=4,N$1=INDEX('4. Mengen- und Kostenannahmen'!$H:$H,MATCH($B79,#REF!,0))),$E79,"")))))))</f>
        <v>#N/A</v>
      </c>
      <c r="O79" s="233" t="str">
        <f t="array" ref="O79">IF(RIGHT($A79,1)*1=0,"",
IF(AND(RIGHT($A79,1)*1=1,OR(O$1=2026,O$1=2027)),$E79/2,
IF(AND(RIGHT($A79,1)*1=2,OR(O$1=2028,O$1=2029,O$1=2030)),$E79*1/20,IF(AND(RIGHT($A79,1)*1=2,OR(O$1=2031,O$1=2032,O$1=2033,O$1=2034,O$1=2035,O$1=2036,O$1=2037)),$E79*1/10,IF(AND(RIGHT($A79,1)*1=2,OR(O$1=2038,O$1=2039,O$1=2040)),$E79*1/20,
IF(AND(RIGHT($A79,1)*1=3,O$1&gt;=INDEX('4. Mengen- und Kostenannahmen'!$L:$L,MATCH($B79,#REF!,0)),O$1&lt;=INDEX('4. Mengen- und Kostenannahmen'!$M:$M,MATCH($B79,#REF!,0))),$E79*(1/(1+INDEX('4. Mengen- und Kostenannahmen'!$M:$M,MATCH($B79,#REF!,0))-INDEX('4. Mengen- und Kostenannahmen'!$L:$L,MATCH($B79,#REF!,0)))),
IF(AND(RIGHT($A79,1)*1=4,O$1=INDEX('4. Mengen- und Kostenannahmen'!$H:$H,MATCH($B79,#REF!,0))),$E79,"")))))))</f>
        <v>#N/A</v>
      </c>
      <c r="P79" s="233" t="str">
        <f t="array" ref="P79">IF(RIGHT($A79,1)*1=0,"",
IF(AND(RIGHT($A79,1)*1=1,OR(P$1=2026,P$1=2027)),$E79/2,
IF(AND(RIGHT($A79,1)*1=2,OR(P$1=2028,P$1=2029,P$1=2030)),$E79*1/20,IF(AND(RIGHT($A79,1)*1=2,OR(P$1=2031,P$1=2032,P$1=2033,P$1=2034,P$1=2035,P$1=2036,P$1=2037)),$E79*1/10,IF(AND(RIGHT($A79,1)*1=2,OR(P$1=2038,P$1=2039,P$1=2040)),$E79*1/20,
IF(AND(RIGHT($A79,1)*1=3,P$1&gt;=INDEX('4. Mengen- und Kostenannahmen'!$L:$L,MATCH($B79,#REF!,0)),P$1&lt;=INDEX('4. Mengen- und Kostenannahmen'!$M:$M,MATCH($B79,#REF!,0))),$E79*(1/(1+INDEX('4. Mengen- und Kostenannahmen'!$M:$M,MATCH($B79,#REF!,0))-INDEX('4. Mengen- und Kostenannahmen'!$L:$L,MATCH($B79,#REF!,0)))),
IF(AND(RIGHT($A79,1)*1=4,P$1=INDEX('4. Mengen- und Kostenannahmen'!$H:$H,MATCH($B79,#REF!,0))),$E79,"")))))))</f>
        <v>#N/A</v>
      </c>
      <c r="Q79" s="233" t="str">
        <f t="array" ref="Q79">IF(RIGHT($A79,1)*1=0,"",
IF(AND(RIGHT($A79,1)*1=1,OR(Q$1=2026,Q$1=2027)),$E79/2,
IF(AND(RIGHT($A79,1)*1=2,OR(Q$1=2028,Q$1=2029,Q$1=2030)),$E79*1/20,IF(AND(RIGHT($A79,1)*1=2,OR(Q$1=2031,Q$1=2032,Q$1=2033,Q$1=2034,Q$1=2035,Q$1=2036,Q$1=2037)),$E79*1/10,IF(AND(RIGHT($A79,1)*1=2,OR(Q$1=2038,Q$1=2039,Q$1=2040)),$E79*1/20,
IF(AND(RIGHT($A79,1)*1=3,Q$1&gt;=INDEX('4. Mengen- und Kostenannahmen'!$L:$L,MATCH($B79,#REF!,0)),Q$1&lt;=INDEX('4. Mengen- und Kostenannahmen'!$M:$M,MATCH($B79,#REF!,0))),$E79*(1/(1+INDEX('4. Mengen- und Kostenannahmen'!$M:$M,MATCH($B79,#REF!,0))-INDEX('4. Mengen- und Kostenannahmen'!$L:$L,MATCH($B79,#REF!,0)))),
IF(AND(RIGHT($A79,1)*1=4,Q$1=INDEX('4. Mengen- und Kostenannahmen'!$H:$H,MATCH($B79,#REF!,0))),$E79,"")))))))</f>
        <v>#N/A</v>
      </c>
      <c r="R79" s="233" t="str">
        <f t="array" ref="R79">IF(RIGHT($A79,1)*1=0,"",
IF(AND(RIGHT($A79,1)*1=1,OR(R$1=2026,R$1=2027)),$E79/2,
IF(AND(RIGHT($A79,1)*1=2,OR(R$1=2028,R$1=2029,R$1=2030)),$E79*1/20,IF(AND(RIGHT($A79,1)*1=2,OR(R$1=2031,R$1=2032,R$1=2033,R$1=2034,R$1=2035,R$1=2036,R$1=2037)),$E79*1/10,IF(AND(RIGHT($A79,1)*1=2,OR(R$1=2038,R$1=2039,R$1=2040)),$E79*1/20,
IF(AND(RIGHT($A79,1)*1=3,R$1&gt;=INDEX('4. Mengen- und Kostenannahmen'!$L:$L,MATCH($B79,#REF!,0)),R$1&lt;=INDEX('4. Mengen- und Kostenannahmen'!$M:$M,MATCH($B79,#REF!,0))),$E79*(1/(1+INDEX('4. Mengen- und Kostenannahmen'!$M:$M,MATCH($B79,#REF!,0))-INDEX('4. Mengen- und Kostenannahmen'!$L:$L,MATCH($B79,#REF!,0)))),
IF(AND(RIGHT($A79,1)*1=4,R$1=INDEX('4. Mengen- und Kostenannahmen'!$H:$H,MATCH($B79,#REF!,0))),$E79,"")))))))</f>
        <v>#N/A</v>
      </c>
      <c r="S79" s="233" t="str">
        <f t="array" ref="S79">IF(RIGHT($A79,1)*1=0,"",
IF(AND(RIGHT($A79,1)*1=1,OR(S$1=2026,S$1=2027)),$E79/2,
IF(AND(RIGHT($A79,1)*1=2,OR(S$1=2028,S$1=2029,S$1=2030)),$E79*1/20,IF(AND(RIGHT($A79,1)*1=2,OR(S$1=2031,S$1=2032,S$1=2033,S$1=2034,S$1=2035,S$1=2036,S$1=2037)),$E79*1/10,IF(AND(RIGHT($A79,1)*1=2,OR(S$1=2038,S$1=2039,S$1=2040)),$E79*1/20,
IF(AND(RIGHT($A79,1)*1=3,S$1&gt;=INDEX('4. Mengen- und Kostenannahmen'!$L:$L,MATCH($B79,#REF!,0)),S$1&lt;=INDEX('4. Mengen- und Kostenannahmen'!$M:$M,MATCH($B79,#REF!,0))),$E79*(1/(1+INDEX('4. Mengen- und Kostenannahmen'!$M:$M,MATCH($B79,#REF!,0))-INDEX('4. Mengen- und Kostenannahmen'!$L:$L,MATCH($B79,#REF!,0)))),
IF(AND(RIGHT($A79,1)*1=4,S$1=INDEX('4. Mengen- und Kostenannahmen'!$H:$H,MATCH($B79,#REF!,0))),$E79,"")))))))</f>
        <v>#N/A</v>
      </c>
      <c r="T79" s="233" t="str">
        <f t="array" ref="T79">IF(RIGHT($A79,1)*1=0,"",
IF(AND(RIGHT($A79,1)*1=1,OR(T$1=2026,T$1=2027)),$E79/2,
IF(AND(RIGHT($A79,1)*1=2,OR(T$1=2028,T$1=2029,T$1=2030)),$E79*1/20,IF(AND(RIGHT($A79,1)*1=2,OR(T$1=2031,T$1=2032,T$1=2033,T$1=2034,T$1=2035,T$1=2036,T$1=2037)),$E79*1/10,IF(AND(RIGHT($A79,1)*1=2,OR(T$1=2038,T$1=2039,T$1=2040)),$E79*1/20,
IF(AND(RIGHT($A79,1)*1=3,T$1&gt;=INDEX('4. Mengen- und Kostenannahmen'!$L:$L,MATCH($B79,#REF!,0)),T$1&lt;=INDEX('4. Mengen- und Kostenannahmen'!$M:$M,MATCH($B79,#REF!,0))),$E79*(1/(1+INDEX('4. Mengen- und Kostenannahmen'!$M:$M,MATCH($B79,#REF!,0))-INDEX('4. Mengen- und Kostenannahmen'!$L:$L,MATCH($B79,#REF!,0)))),
IF(AND(RIGHT($A79,1)*1=4,T$1=INDEX('4. Mengen- und Kostenannahmen'!$H:$H,MATCH($B79,#REF!,0))),$E79,"")))))))</f>
        <v>#N/A</v>
      </c>
    </row>
    <row r="80" ht="12.75" customHeight="1">
      <c r="A80" s="230" t="str">
        <f t="array" ref="A80">INDEX('4. Mengen- und Kostenannahmen'!$A:$A,MATCH(B80,'4. Mengen- und Kostenannahmen'!B:B,0))</f>
        <v>#N/A</v>
      </c>
      <c r="B80" s="231" t="str">
        <f>'4. Mengen- und Kostenannahmen'!B81</f>
        <v/>
      </c>
      <c r="C80" s="231" t="str">
        <f t="array" ref="C80">IF(RIGHT($A80,1)*1&lt;&gt;0,INDEX('4. Mengen- und Kostenannahmen'!D:D,MATCH($B80,'4. Mengen- und Kostenannahmen'!$B:$B,0)),"")</f>
        <v>#N/A</v>
      </c>
      <c r="D80" s="231" t="str">
        <f t="array" ref="D80">IF(RIGHT($A80,1)*1&lt;&gt;0,INDEX('4. Mengen- und Kostenannahmen'!E:E,MATCH($B80,'4. Mengen- und Kostenannahmen'!$B:$B,0)),"")</f>
        <v>#N/A</v>
      </c>
      <c r="E80" s="232" t="str">
        <f t="array" ref="E80">IF(C80&lt;&gt;"",INDEX('4. Mengen- und Kostenannahmen'!X:X,MATCH($B80,'4. Mengen- und Kostenannahmen'!B:B,0))*INDEX('4. Mengen- und Kostenannahmen'!AC:AC,MATCH($B80,'4. Mengen- und Kostenannahmen'!B:B,0)),"")</f>
        <v>#N/A</v>
      </c>
      <c r="F80" s="233" t="str">
        <f t="array" ref="F80">IF(RIGHT($A80,1)*1=0,"",
IF(AND(RIGHT($A80,1)*1=1,OR(F$1=2026,F$1=2027)),$E80/2,
IF(AND(RIGHT($A80,1)*1=2,OR(F$1=2028,F$1=2029,F$1=2030)),$E80*1/20,IF(AND(RIGHT($A80,1)*1=2,OR(F$1=2031,F$1=2032,F$1=2033,F$1=2034,F$1=2035,F$1=2036,F$1=2037)),$E80*1/10,IF(AND(RIGHT($A80,1)*1=2,OR(F$1=2038,F$1=2039,F$1=2040)),$E80*1/20,
IF(AND(RIGHT($A80,1)*1=3,F$1&gt;=INDEX('4. Mengen- und Kostenannahmen'!$L:$L,MATCH($B80,#REF!,0)),F$1&lt;=INDEX('4. Mengen- und Kostenannahmen'!$M:$M,MATCH($B80,#REF!,0))),$E80*(1/(1+INDEX('4. Mengen- und Kostenannahmen'!$M:$M,MATCH($B80,#REF!,0))-INDEX('4. Mengen- und Kostenannahmen'!$L:$L,MATCH($B80,#REF!,0)))),
IF(AND(RIGHT($A80,1)*1=4,F$1=INDEX('4. Mengen- und Kostenannahmen'!$H:$H,MATCH($B80,#REF!,0))),$E80,"")))))))</f>
        <v>#N/A</v>
      </c>
      <c r="G80" s="233" t="str">
        <f t="array" ref="G80">IF(RIGHT($A80,1)*1=0,"",
IF(AND(RIGHT($A80,1)*1=1,OR(G$1=2026,G$1=2027)),$E80/2,
IF(AND(RIGHT($A80,1)*1=2,OR(G$1=2028,G$1=2029,G$1=2030)),$E80*1/20,IF(AND(RIGHT($A80,1)*1=2,OR(G$1=2031,G$1=2032,G$1=2033,G$1=2034,G$1=2035,G$1=2036,G$1=2037)),$E80*1/10,IF(AND(RIGHT($A80,1)*1=2,OR(G$1=2038,G$1=2039,G$1=2040)),$E80*1/20,
IF(AND(RIGHT($A80,1)*1=3,G$1&gt;=INDEX('4. Mengen- und Kostenannahmen'!$L:$L,MATCH($B80,#REF!,0)),G$1&lt;=INDEX('4. Mengen- und Kostenannahmen'!$M:$M,MATCH($B80,#REF!,0))),$E80*(1/(1+INDEX('4. Mengen- und Kostenannahmen'!$M:$M,MATCH($B80,#REF!,0))-INDEX('4. Mengen- und Kostenannahmen'!$L:$L,MATCH($B80,#REF!,0)))),
IF(AND(RIGHT($A80,1)*1=4,G$1=INDEX('4. Mengen- und Kostenannahmen'!$H:$H,MATCH($B80,#REF!,0))),$E80,"")))))))</f>
        <v>#N/A</v>
      </c>
      <c r="H80" s="233" t="str">
        <f t="array" ref="H80">IF(RIGHT($A80,1)*1=0,"",
IF(AND(RIGHT($A80,1)*1=1,OR(H$1=2026,H$1=2027)),$E80/2,
IF(AND(RIGHT($A80,1)*1=2,OR(H$1=2028,H$1=2029,H$1=2030)),$E80*1/20,IF(AND(RIGHT($A80,1)*1=2,OR(H$1=2031,H$1=2032,H$1=2033,H$1=2034,H$1=2035,H$1=2036,H$1=2037)),$E80*1/10,IF(AND(RIGHT($A80,1)*1=2,OR(H$1=2038,H$1=2039,H$1=2040)),$E80*1/20,
IF(AND(RIGHT($A80,1)*1=3,H$1&gt;=INDEX('4. Mengen- und Kostenannahmen'!$L:$L,MATCH($B80,#REF!,0)),H$1&lt;=INDEX('4. Mengen- und Kostenannahmen'!$M:$M,MATCH($B80,#REF!,0))),$E80*(1/(1+INDEX('4. Mengen- und Kostenannahmen'!$M:$M,MATCH($B80,#REF!,0))-INDEX('4. Mengen- und Kostenannahmen'!$L:$L,MATCH($B80,#REF!,0)))),
IF(AND(RIGHT($A80,1)*1=4,H$1=INDEX('4. Mengen- und Kostenannahmen'!$H:$H,MATCH($B80,#REF!,0))),$E80,"")))))))</f>
        <v>#N/A</v>
      </c>
      <c r="I80" s="233" t="str">
        <f t="array" ref="I80">IF(RIGHT($A80,1)*1=0,"",
IF(AND(RIGHT($A80,1)*1=1,OR(I$1=2026,I$1=2027)),$E80/2,
IF(AND(RIGHT($A80,1)*1=2,OR(I$1=2028,I$1=2029,I$1=2030)),$E80*1/20,IF(AND(RIGHT($A80,1)*1=2,OR(I$1=2031,I$1=2032,I$1=2033,I$1=2034,I$1=2035,I$1=2036,I$1=2037)),$E80*1/10,IF(AND(RIGHT($A80,1)*1=2,OR(I$1=2038,I$1=2039,I$1=2040)),$E80*1/20,
IF(AND(RIGHT($A80,1)*1=3,I$1&gt;=INDEX('4. Mengen- und Kostenannahmen'!$L:$L,MATCH($B80,#REF!,0)),I$1&lt;=INDEX('4. Mengen- und Kostenannahmen'!$M:$M,MATCH($B80,#REF!,0))),$E80*(1/(1+INDEX('4. Mengen- und Kostenannahmen'!$M:$M,MATCH($B80,#REF!,0))-INDEX('4. Mengen- und Kostenannahmen'!$L:$L,MATCH($B80,#REF!,0)))),
IF(AND(RIGHT($A80,1)*1=4,I$1=INDEX('4. Mengen- und Kostenannahmen'!$H:$H,MATCH($B80,#REF!,0))),$E80,"")))))))</f>
        <v>#N/A</v>
      </c>
      <c r="J80" s="233" t="str">
        <f t="array" ref="J80">IF(RIGHT($A80,1)*1=0,"",
IF(AND(RIGHT($A80,1)*1=1,OR(J$1=2026,J$1=2027)),$E80/2,
IF(AND(RIGHT($A80,1)*1=2,OR(J$1=2028,J$1=2029,J$1=2030)),$E80*1/20,IF(AND(RIGHT($A80,1)*1=2,OR(J$1=2031,J$1=2032,J$1=2033,J$1=2034,J$1=2035,J$1=2036,J$1=2037)),$E80*1/10,IF(AND(RIGHT($A80,1)*1=2,OR(J$1=2038,J$1=2039,J$1=2040)),$E80*1/20,
IF(AND(RIGHT($A80,1)*1=3,J$1&gt;=INDEX('4. Mengen- und Kostenannahmen'!$L:$L,MATCH($B80,#REF!,0)),J$1&lt;=INDEX('4. Mengen- und Kostenannahmen'!$M:$M,MATCH($B80,#REF!,0))),$E80*(1/(1+INDEX('4. Mengen- und Kostenannahmen'!$M:$M,MATCH($B80,#REF!,0))-INDEX('4. Mengen- und Kostenannahmen'!$L:$L,MATCH($B80,#REF!,0)))),
IF(AND(RIGHT($A80,1)*1=4,J$1=INDEX('4. Mengen- und Kostenannahmen'!$H:$H,MATCH($B80,#REF!,0))),$E80,"")))))))</f>
        <v>#N/A</v>
      </c>
      <c r="K80" s="233" t="str">
        <f t="array" ref="K80">IF(RIGHT($A80,1)*1=0,"",
IF(AND(RIGHT($A80,1)*1=1,OR(K$1=2026,K$1=2027)),$E80/2,
IF(AND(RIGHT($A80,1)*1=2,OR(K$1=2028,K$1=2029,K$1=2030)),$E80*1/20,IF(AND(RIGHT($A80,1)*1=2,OR(K$1=2031,K$1=2032,K$1=2033,K$1=2034,K$1=2035,K$1=2036,K$1=2037)),$E80*1/10,IF(AND(RIGHT($A80,1)*1=2,OR(K$1=2038,K$1=2039,K$1=2040)),$E80*1/20,
IF(AND(RIGHT($A80,1)*1=3,K$1&gt;=INDEX('4. Mengen- und Kostenannahmen'!$L:$L,MATCH($B80,#REF!,0)),K$1&lt;=INDEX('4. Mengen- und Kostenannahmen'!$M:$M,MATCH($B80,#REF!,0))),$E80*(1/(1+INDEX('4. Mengen- und Kostenannahmen'!$M:$M,MATCH($B80,#REF!,0))-INDEX('4. Mengen- und Kostenannahmen'!$L:$L,MATCH($B80,#REF!,0)))),
IF(AND(RIGHT($A80,1)*1=4,K$1=INDEX('4. Mengen- und Kostenannahmen'!$H:$H,MATCH($B80,#REF!,0))),$E80,"")))))))</f>
        <v>#N/A</v>
      </c>
      <c r="L80" s="233" t="str">
        <f t="array" ref="L80">IF(RIGHT($A80,1)*1=0,"",
IF(AND(RIGHT($A80,1)*1=1,OR(L$1=2026,L$1=2027)),$E80/2,
IF(AND(RIGHT($A80,1)*1=2,OR(L$1=2028,L$1=2029,L$1=2030)),$E80*1/20,IF(AND(RIGHT($A80,1)*1=2,OR(L$1=2031,L$1=2032,L$1=2033,L$1=2034,L$1=2035,L$1=2036,L$1=2037)),$E80*1/10,IF(AND(RIGHT($A80,1)*1=2,OR(L$1=2038,L$1=2039,L$1=2040)),$E80*1/20,
IF(AND(RIGHT($A80,1)*1=3,L$1&gt;=INDEX('4. Mengen- und Kostenannahmen'!$L:$L,MATCH($B80,#REF!,0)),L$1&lt;=INDEX('4. Mengen- und Kostenannahmen'!$M:$M,MATCH($B80,#REF!,0))),$E80*(1/(1+INDEX('4. Mengen- und Kostenannahmen'!$M:$M,MATCH($B80,#REF!,0))-INDEX('4. Mengen- und Kostenannahmen'!$L:$L,MATCH($B80,#REF!,0)))),
IF(AND(RIGHT($A80,1)*1=4,L$1=INDEX('4. Mengen- und Kostenannahmen'!$H:$H,MATCH($B80,#REF!,0))),$E80,"")))))))</f>
        <v>#N/A</v>
      </c>
      <c r="M80" s="233" t="str">
        <f t="array" ref="M80">IF(RIGHT($A80,1)*1=0,"",
IF(AND(RIGHT($A80,1)*1=1,OR(M$1=2026,M$1=2027)),$E80/2,
IF(AND(RIGHT($A80,1)*1=2,OR(M$1=2028,M$1=2029,M$1=2030)),$E80*1/20,IF(AND(RIGHT($A80,1)*1=2,OR(M$1=2031,M$1=2032,M$1=2033,M$1=2034,M$1=2035,M$1=2036,M$1=2037)),$E80*1/10,IF(AND(RIGHT($A80,1)*1=2,OR(M$1=2038,M$1=2039,M$1=2040)),$E80*1/20,
IF(AND(RIGHT($A80,1)*1=3,M$1&gt;=INDEX('4. Mengen- und Kostenannahmen'!$L:$L,MATCH($B80,#REF!,0)),M$1&lt;=INDEX('4. Mengen- und Kostenannahmen'!$M:$M,MATCH($B80,#REF!,0))),$E80*(1/(1+INDEX('4. Mengen- und Kostenannahmen'!$M:$M,MATCH($B80,#REF!,0))-INDEX('4. Mengen- und Kostenannahmen'!$L:$L,MATCH($B80,#REF!,0)))),
IF(AND(RIGHT($A80,1)*1=4,M$1=INDEX('4. Mengen- und Kostenannahmen'!$H:$H,MATCH($B80,#REF!,0))),$E80,"")))))))</f>
        <v>#N/A</v>
      </c>
      <c r="N80" s="233" t="str">
        <f t="array" ref="N80">IF(RIGHT($A80,1)*1=0,"",
IF(AND(RIGHT($A80,1)*1=1,OR(N$1=2026,N$1=2027)),$E80/2,
IF(AND(RIGHT($A80,1)*1=2,OR(N$1=2028,N$1=2029,N$1=2030)),$E80*1/20,IF(AND(RIGHT($A80,1)*1=2,OR(N$1=2031,N$1=2032,N$1=2033,N$1=2034,N$1=2035,N$1=2036,N$1=2037)),$E80*1/10,IF(AND(RIGHT($A80,1)*1=2,OR(N$1=2038,N$1=2039,N$1=2040)),$E80*1/20,
IF(AND(RIGHT($A80,1)*1=3,N$1&gt;=INDEX('4. Mengen- und Kostenannahmen'!$L:$L,MATCH($B80,#REF!,0)),N$1&lt;=INDEX('4. Mengen- und Kostenannahmen'!$M:$M,MATCH($B80,#REF!,0))),$E80*(1/(1+INDEX('4. Mengen- und Kostenannahmen'!$M:$M,MATCH($B80,#REF!,0))-INDEX('4. Mengen- und Kostenannahmen'!$L:$L,MATCH($B80,#REF!,0)))),
IF(AND(RIGHT($A80,1)*1=4,N$1=INDEX('4. Mengen- und Kostenannahmen'!$H:$H,MATCH($B80,#REF!,0))),$E80,"")))))))</f>
        <v>#N/A</v>
      </c>
      <c r="O80" s="233" t="str">
        <f t="array" ref="O80">IF(RIGHT($A80,1)*1=0,"",
IF(AND(RIGHT($A80,1)*1=1,OR(O$1=2026,O$1=2027)),$E80/2,
IF(AND(RIGHT($A80,1)*1=2,OR(O$1=2028,O$1=2029,O$1=2030)),$E80*1/20,IF(AND(RIGHT($A80,1)*1=2,OR(O$1=2031,O$1=2032,O$1=2033,O$1=2034,O$1=2035,O$1=2036,O$1=2037)),$E80*1/10,IF(AND(RIGHT($A80,1)*1=2,OR(O$1=2038,O$1=2039,O$1=2040)),$E80*1/20,
IF(AND(RIGHT($A80,1)*1=3,O$1&gt;=INDEX('4. Mengen- und Kostenannahmen'!$L:$L,MATCH($B80,#REF!,0)),O$1&lt;=INDEX('4. Mengen- und Kostenannahmen'!$M:$M,MATCH($B80,#REF!,0))),$E80*(1/(1+INDEX('4. Mengen- und Kostenannahmen'!$M:$M,MATCH($B80,#REF!,0))-INDEX('4. Mengen- und Kostenannahmen'!$L:$L,MATCH($B80,#REF!,0)))),
IF(AND(RIGHT($A80,1)*1=4,O$1=INDEX('4. Mengen- und Kostenannahmen'!$H:$H,MATCH($B80,#REF!,0))),$E80,"")))))))</f>
        <v>#N/A</v>
      </c>
      <c r="P80" s="233" t="str">
        <f t="array" ref="P80">IF(RIGHT($A80,1)*1=0,"",
IF(AND(RIGHT($A80,1)*1=1,OR(P$1=2026,P$1=2027)),$E80/2,
IF(AND(RIGHT($A80,1)*1=2,OR(P$1=2028,P$1=2029,P$1=2030)),$E80*1/20,IF(AND(RIGHT($A80,1)*1=2,OR(P$1=2031,P$1=2032,P$1=2033,P$1=2034,P$1=2035,P$1=2036,P$1=2037)),$E80*1/10,IF(AND(RIGHT($A80,1)*1=2,OR(P$1=2038,P$1=2039,P$1=2040)),$E80*1/20,
IF(AND(RIGHT($A80,1)*1=3,P$1&gt;=INDEX('4. Mengen- und Kostenannahmen'!$L:$L,MATCH($B80,#REF!,0)),P$1&lt;=INDEX('4. Mengen- und Kostenannahmen'!$M:$M,MATCH($B80,#REF!,0))),$E80*(1/(1+INDEX('4. Mengen- und Kostenannahmen'!$M:$M,MATCH($B80,#REF!,0))-INDEX('4. Mengen- und Kostenannahmen'!$L:$L,MATCH($B80,#REF!,0)))),
IF(AND(RIGHT($A80,1)*1=4,P$1=INDEX('4. Mengen- und Kostenannahmen'!$H:$H,MATCH($B80,#REF!,0))),$E80,"")))))))</f>
        <v>#N/A</v>
      </c>
      <c r="Q80" s="233" t="str">
        <f t="array" ref="Q80">IF(RIGHT($A80,1)*1=0,"",
IF(AND(RIGHT($A80,1)*1=1,OR(Q$1=2026,Q$1=2027)),$E80/2,
IF(AND(RIGHT($A80,1)*1=2,OR(Q$1=2028,Q$1=2029,Q$1=2030)),$E80*1/20,IF(AND(RIGHT($A80,1)*1=2,OR(Q$1=2031,Q$1=2032,Q$1=2033,Q$1=2034,Q$1=2035,Q$1=2036,Q$1=2037)),$E80*1/10,IF(AND(RIGHT($A80,1)*1=2,OR(Q$1=2038,Q$1=2039,Q$1=2040)),$E80*1/20,
IF(AND(RIGHT($A80,1)*1=3,Q$1&gt;=INDEX('4. Mengen- und Kostenannahmen'!$L:$L,MATCH($B80,#REF!,0)),Q$1&lt;=INDEX('4. Mengen- und Kostenannahmen'!$M:$M,MATCH($B80,#REF!,0))),$E80*(1/(1+INDEX('4. Mengen- und Kostenannahmen'!$M:$M,MATCH($B80,#REF!,0))-INDEX('4. Mengen- und Kostenannahmen'!$L:$L,MATCH($B80,#REF!,0)))),
IF(AND(RIGHT($A80,1)*1=4,Q$1=INDEX('4. Mengen- und Kostenannahmen'!$H:$H,MATCH($B80,#REF!,0))),$E80,"")))))))</f>
        <v>#N/A</v>
      </c>
      <c r="R80" s="233" t="str">
        <f t="array" ref="R80">IF(RIGHT($A80,1)*1=0,"",
IF(AND(RIGHT($A80,1)*1=1,OR(R$1=2026,R$1=2027)),$E80/2,
IF(AND(RIGHT($A80,1)*1=2,OR(R$1=2028,R$1=2029,R$1=2030)),$E80*1/20,IF(AND(RIGHT($A80,1)*1=2,OR(R$1=2031,R$1=2032,R$1=2033,R$1=2034,R$1=2035,R$1=2036,R$1=2037)),$E80*1/10,IF(AND(RIGHT($A80,1)*1=2,OR(R$1=2038,R$1=2039,R$1=2040)),$E80*1/20,
IF(AND(RIGHT($A80,1)*1=3,R$1&gt;=INDEX('4. Mengen- und Kostenannahmen'!$L:$L,MATCH($B80,#REF!,0)),R$1&lt;=INDEX('4. Mengen- und Kostenannahmen'!$M:$M,MATCH($B80,#REF!,0))),$E80*(1/(1+INDEX('4. Mengen- und Kostenannahmen'!$M:$M,MATCH($B80,#REF!,0))-INDEX('4. Mengen- und Kostenannahmen'!$L:$L,MATCH($B80,#REF!,0)))),
IF(AND(RIGHT($A80,1)*1=4,R$1=INDEX('4. Mengen- und Kostenannahmen'!$H:$H,MATCH($B80,#REF!,0))),$E80,"")))))))</f>
        <v>#N/A</v>
      </c>
      <c r="S80" s="233" t="str">
        <f t="array" ref="S80">IF(RIGHT($A80,1)*1=0,"",
IF(AND(RIGHT($A80,1)*1=1,OR(S$1=2026,S$1=2027)),$E80/2,
IF(AND(RIGHT($A80,1)*1=2,OR(S$1=2028,S$1=2029,S$1=2030)),$E80*1/20,IF(AND(RIGHT($A80,1)*1=2,OR(S$1=2031,S$1=2032,S$1=2033,S$1=2034,S$1=2035,S$1=2036,S$1=2037)),$E80*1/10,IF(AND(RIGHT($A80,1)*1=2,OR(S$1=2038,S$1=2039,S$1=2040)),$E80*1/20,
IF(AND(RIGHT($A80,1)*1=3,S$1&gt;=INDEX('4. Mengen- und Kostenannahmen'!$L:$L,MATCH($B80,#REF!,0)),S$1&lt;=INDEX('4. Mengen- und Kostenannahmen'!$M:$M,MATCH($B80,#REF!,0))),$E80*(1/(1+INDEX('4. Mengen- und Kostenannahmen'!$M:$M,MATCH($B80,#REF!,0))-INDEX('4. Mengen- und Kostenannahmen'!$L:$L,MATCH($B80,#REF!,0)))),
IF(AND(RIGHT($A80,1)*1=4,S$1=INDEX('4. Mengen- und Kostenannahmen'!$H:$H,MATCH($B80,#REF!,0))),$E80,"")))))))</f>
        <v>#N/A</v>
      </c>
      <c r="T80" s="233" t="str">
        <f t="array" ref="T80">IF(RIGHT($A80,1)*1=0,"",
IF(AND(RIGHT($A80,1)*1=1,OR(T$1=2026,T$1=2027)),$E80/2,
IF(AND(RIGHT($A80,1)*1=2,OR(T$1=2028,T$1=2029,T$1=2030)),$E80*1/20,IF(AND(RIGHT($A80,1)*1=2,OR(T$1=2031,T$1=2032,T$1=2033,T$1=2034,T$1=2035,T$1=2036,T$1=2037)),$E80*1/10,IF(AND(RIGHT($A80,1)*1=2,OR(T$1=2038,T$1=2039,T$1=2040)),$E80*1/20,
IF(AND(RIGHT($A80,1)*1=3,T$1&gt;=INDEX('4. Mengen- und Kostenannahmen'!$L:$L,MATCH($B80,#REF!,0)),T$1&lt;=INDEX('4. Mengen- und Kostenannahmen'!$M:$M,MATCH($B80,#REF!,0))),$E80*(1/(1+INDEX('4. Mengen- und Kostenannahmen'!$M:$M,MATCH($B80,#REF!,0))-INDEX('4. Mengen- und Kostenannahmen'!$L:$L,MATCH($B80,#REF!,0)))),
IF(AND(RIGHT($A80,1)*1=4,T$1=INDEX('4. Mengen- und Kostenannahmen'!$H:$H,MATCH($B80,#REF!,0))),$E80,"")))))))</f>
        <v>#N/A</v>
      </c>
    </row>
    <row r="81" ht="12.75" customHeight="1">
      <c r="A81" s="230" t="str">
        <f t="array" ref="A81">INDEX('4. Mengen- und Kostenannahmen'!$A:$A,MATCH(B81,'4. Mengen- und Kostenannahmen'!B:B,0))</f>
        <v>#N/A</v>
      </c>
      <c r="B81" s="231" t="str">
        <f>'4. Mengen- und Kostenannahmen'!B82</f>
        <v/>
      </c>
      <c r="C81" s="231" t="str">
        <f t="array" ref="C81">IF(RIGHT($A81,1)*1&lt;&gt;0,INDEX('4. Mengen- und Kostenannahmen'!D:D,MATCH($B81,'4. Mengen- und Kostenannahmen'!$B:$B,0)),"")</f>
        <v>#N/A</v>
      </c>
      <c r="D81" s="231" t="str">
        <f t="array" ref="D81">IF(RIGHT($A81,1)*1&lt;&gt;0,INDEX('4. Mengen- und Kostenannahmen'!E:E,MATCH($B81,'4. Mengen- und Kostenannahmen'!$B:$B,0)),"")</f>
        <v>#N/A</v>
      </c>
      <c r="E81" s="232" t="str">
        <f t="array" ref="E81">IF(C81&lt;&gt;"",INDEX('4. Mengen- und Kostenannahmen'!X:X,MATCH($B81,'4. Mengen- und Kostenannahmen'!B:B,0))*INDEX('4. Mengen- und Kostenannahmen'!AC:AC,MATCH($B81,'4. Mengen- und Kostenannahmen'!B:B,0)),"")</f>
        <v>#N/A</v>
      </c>
      <c r="F81" s="233" t="str">
        <f t="array" ref="F81">IF(RIGHT($A81,1)*1=0,"",
IF(AND(RIGHT($A81,1)*1=1,OR(F$1=2026,F$1=2027)),$E81/2,
IF(AND(RIGHT($A81,1)*1=2,OR(F$1=2028,F$1=2029,F$1=2030)),$E81*1/20,IF(AND(RIGHT($A81,1)*1=2,OR(F$1=2031,F$1=2032,F$1=2033,F$1=2034,F$1=2035,F$1=2036,F$1=2037)),$E81*1/10,IF(AND(RIGHT($A81,1)*1=2,OR(F$1=2038,F$1=2039,F$1=2040)),$E81*1/20,
IF(AND(RIGHT($A81,1)*1=3,F$1&gt;=INDEX('4. Mengen- und Kostenannahmen'!$L:$L,MATCH($B81,#REF!,0)),F$1&lt;=INDEX('4. Mengen- und Kostenannahmen'!$M:$M,MATCH($B81,#REF!,0))),$E81*(1/(1+INDEX('4. Mengen- und Kostenannahmen'!$M:$M,MATCH($B81,#REF!,0))-INDEX('4. Mengen- und Kostenannahmen'!$L:$L,MATCH($B81,#REF!,0)))),
IF(AND(RIGHT($A81,1)*1=4,F$1=INDEX('4. Mengen- und Kostenannahmen'!$H:$H,MATCH($B81,#REF!,0))),$E81,"")))))))</f>
        <v>#N/A</v>
      </c>
      <c r="G81" s="233" t="str">
        <f t="array" ref="G81">IF(RIGHT($A81,1)*1=0,"",
IF(AND(RIGHT($A81,1)*1=1,OR(G$1=2026,G$1=2027)),$E81/2,
IF(AND(RIGHT($A81,1)*1=2,OR(G$1=2028,G$1=2029,G$1=2030)),$E81*1/20,IF(AND(RIGHT($A81,1)*1=2,OR(G$1=2031,G$1=2032,G$1=2033,G$1=2034,G$1=2035,G$1=2036,G$1=2037)),$E81*1/10,IF(AND(RIGHT($A81,1)*1=2,OR(G$1=2038,G$1=2039,G$1=2040)),$E81*1/20,
IF(AND(RIGHT($A81,1)*1=3,G$1&gt;=INDEX('4. Mengen- und Kostenannahmen'!$L:$L,MATCH($B81,#REF!,0)),G$1&lt;=INDEX('4. Mengen- und Kostenannahmen'!$M:$M,MATCH($B81,#REF!,0))),$E81*(1/(1+INDEX('4. Mengen- und Kostenannahmen'!$M:$M,MATCH($B81,#REF!,0))-INDEX('4. Mengen- und Kostenannahmen'!$L:$L,MATCH($B81,#REF!,0)))),
IF(AND(RIGHT($A81,1)*1=4,G$1=INDEX('4. Mengen- und Kostenannahmen'!$H:$H,MATCH($B81,#REF!,0))),$E81,"")))))))</f>
        <v>#N/A</v>
      </c>
      <c r="H81" s="233" t="str">
        <f t="array" ref="H81">IF(RIGHT($A81,1)*1=0,"",
IF(AND(RIGHT($A81,1)*1=1,OR(H$1=2026,H$1=2027)),$E81/2,
IF(AND(RIGHT($A81,1)*1=2,OR(H$1=2028,H$1=2029,H$1=2030)),$E81*1/20,IF(AND(RIGHT($A81,1)*1=2,OR(H$1=2031,H$1=2032,H$1=2033,H$1=2034,H$1=2035,H$1=2036,H$1=2037)),$E81*1/10,IF(AND(RIGHT($A81,1)*1=2,OR(H$1=2038,H$1=2039,H$1=2040)),$E81*1/20,
IF(AND(RIGHT($A81,1)*1=3,H$1&gt;=INDEX('4. Mengen- und Kostenannahmen'!$L:$L,MATCH($B81,#REF!,0)),H$1&lt;=INDEX('4. Mengen- und Kostenannahmen'!$M:$M,MATCH($B81,#REF!,0))),$E81*(1/(1+INDEX('4. Mengen- und Kostenannahmen'!$M:$M,MATCH($B81,#REF!,0))-INDEX('4. Mengen- und Kostenannahmen'!$L:$L,MATCH($B81,#REF!,0)))),
IF(AND(RIGHT($A81,1)*1=4,H$1=INDEX('4. Mengen- und Kostenannahmen'!$H:$H,MATCH($B81,#REF!,0))),$E81,"")))))))</f>
        <v>#N/A</v>
      </c>
      <c r="I81" s="233" t="str">
        <f t="array" ref="I81">IF(RIGHT($A81,1)*1=0,"",
IF(AND(RIGHT($A81,1)*1=1,OR(I$1=2026,I$1=2027)),$E81/2,
IF(AND(RIGHT($A81,1)*1=2,OR(I$1=2028,I$1=2029,I$1=2030)),$E81*1/20,IF(AND(RIGHT($A81,1)*1=2,OR(I$1=2031,I$1=2032,I$1=2033,I$1=2034,I$1=2035,I$1=2036,I$1=2037)),$E81*1/10,IF(AND(RIGHT($A81,1)*1=2,OR(I$1=2038,I$1=2039,I$1=2040)),$E81*1/20,
IF(AND(RIGHT($A81,1)*1=3,I$1&gt;=INDEX('4. Mengen- und Kostenannahmen'!$L:$L,MATCH($B81,#REF!,0)),I$1&lt;=INDEX('4. Mengen- und Kostenannahmen'!$M:$M,MATCH($B81,#REF!,0))),$E81*(1/(1+INDEX('4. Mengen- und Kostenannahmen'!$M:$M,MATCH($B81,#REF!,0))-INDEX('4. Mengen- und Kostenannahmen'!$L:$L,MATCH($B81,#REF!,0)))),
IF(AND(RIGHT($A81,1)*1=4,I$1=INDEX('4. Mengen- und Kostenannahmen'!$H:$H,MATCH($B81,#REF!,0))),$E81,"")))))))</f>
        <v>#N/A</v>
      </c>
      <c r="J81" s="233" t="str">
        <f t="array" ref="J81">IF(RIGHT($A81,1)*1=0,"",
IF(AND(RIGHT($A81,1)*1=1,OR(J$1=2026,J$1=2027)),$E81/2,
IF(AND(RIGHT($A81,1)*1=2,OR(J$1=2028,J$1=2029,J$1=2030)),$E81*1/20,IF(AND(RIGHT($A81,1)*1=2,OR(J$1=2031,J$1=2032,J$1=2033,J$1=2034,J$1=2035,J$1=2036,J$1=2037)),$E81*1/10,IF(AND(RIGHT($A81,1)*1=2,OR(J$1=2038,J$1=2039,J$1=2040)),$E81*1/20,
IF(AND(RIGHT($A81,1)*1=3,J$1&gt;=INDEX('4. Mengen- und Kostenannahmen'!$L:$L,MATCH($B81,#REF!,0)),J$1&lt;=INDEX('4. Mengen- und Kostenannahmen'!$M:$M,MATCH($B81,#REF!,0))),$E81*(1/(1+INDEX('4. Mengen- und Kostenannahmen'!$M:$M,MATCH($B81,#REF!,0))-INDEX('4. Mengen- und Kostenannahmen'!$L:$L,MATCH($B81,#REF!,0)))),
IF(AND(RIGHT($A81,1)*1=4,J$1=INDEX('4. Mengen- und Kostenannahmen'!$H:$H,MATCH($B81,#REF!,0))),$E81,"")))))))</f>
        <v>#N/A</v>
      </c>
      <c r="K81" s="233" t="str">
        <f t="array" ref="K81">IF(RIGHT($A81,1)*1=0,"",
IF(AND(RIGHT($A81,1)*1=1,OR(K$1=2026,K$1=2027)),$E81/2,
IF(AND(RIGHT($A81,1)*1=2,OR(K$1=2028,K$1=2029,K$1=2030)),$E81*1/20,IF(AND(RIGHT($A81,1)*1=2,OR(K$1=2031,K$1=2032,K$1=2033,K$1=2034,K$1=2035,K$1=2036,K$1=2037)),$E81*1/10,IF(AND(RIGHT($A81,1)*1=2,OR(K$1=2038,K$1=2039,K$1=2040)),$E81*1/20,
IF(AND(RIGHT($A81,1)*1=3,K$1&gt;=INDEX('4. Mengen- und Kostenannahmen'!$L:$L,MATCH($B81,#REF!,0)),K$1&lt;=INDEX('4. Mengen- und Kostenannahmen'!$M:$M,MATCH($B81,#REF!,0))),$E81*(1/(1+INDEX('4. Mengen- und Kostenannahmen'!$M:$M,MATCH($B81,#REF!,0))-INDEX('4. Mengen- und Kostenannahmen'!$L:$L,MATCH($B81,#REF!,0)))),
IF(AND(RIGHT($A81,1)*1=4,K$1=INDEX('4. Mengen- und Kostenannahmen'!$H:$H,MATCH($B81,#REF!,0))),$E81,"")))))))</f>
        <v>#N/A</v>
      </c>
      <c r="L81" s="233" t="str">
        <f t="array" ref="L81">IF(RIGHT($A81,1)*1=0,"",
IF(AND(RIGHT($A81,1)*1=1,OR(L$1=2026,L$1=2027)),$E81/2,
IF(AND(RIGHT($A81,1)*1=2,OR(L$1=2028,L$1=2029,L$1=2030)),$E81*1/20,IF(AND(RIGHT($A81,1)*1=2,OR(L$1=2031,L$1=2032,L$1=2033,L$1=2034,L$1=2035,L$1=2036,L$1=2037)),$E81*1/10,IF(AND(RIGHT($A81,1)*1=2,OR(L$1=2038,L$1=2039,L$1=2040)),$E81*1/20,
IF(AND(RIGHT($A81,1)*1=3,L$1&gt;=INDEX('4. Mengen- und Kostenannahmen'!$L:$L,MATCH($B81,#REF!,0)),L$1&lt;=INDEX('4. Mengen- und Kostenannahmen'!$M:$M,MATCH($B81,#REF!,0))),$E81*(1/(1+INDEX('4. Mengen- und Kostenannahmen'!$M:$M,MATCH($B81,#REF!,0))-INDEX('4. Mengen- und Kostenannahmen'!$L:$L,MATCH($B81,#REF!,0)))),
IF(AND(RIGHT($A81,1)*1=4,L$1=INDEX('4. Mengen- und Kostenannahmen'!$H:$H,MATCH($B81,#REF!,0))),$E81,"")))))))</f>
        <v>#N/A</v>
      </c>
      <c r="M81" s="233" t="str">
        <f t="array" ref="M81">IF(RIGHT($A81,1)*1=0,"",
IF(AND(RIGHT($A81,1)*1=1,OR(M$1=2026,M$1=2027)),$E81/2,
IF(AND(RIGHT($A81,1)*1=2,OR(M$1=2028,M$1=2029,M$1=2030)),$E81*1/20,IF(AND(RIGHT($A81,1)*1=2,OR(M$1=2031,M$1=2032,M$1=2033,M$1=2034,M$1=2035,M$1=2036,M$1=2037)),$E81*1/10,IF(AND(RIGHT($A81,1)*1=2,OR(M$1=2038,M$1=2039,M$1=2040)),$E81*1/20,
IF(AND(RIGHT($A81,1)*1=3,M$1&gt;=INDEX('4. Mengen- und Kostenannahmen'!$L:$L,MATCH($B81,#REF!,0)),M$1&lt;=INDEX('4. Mengen- und Kostenannahmen'!$M:$M,MATCH($B81,#REF!,0))),$E81*(1/(1+INDEX('4. Mengen- und Kostenannahmen'!$M:$M,MATCH($B81,#REF!,0))-INDEX('4. Mengen- und Kostenannahmen'!$L:$L,MATCH($B81,#REF!,0)))),
IF(AND(RIGHT($A81,1)*1=4,M$1=INDEX('4. Mengen- und Kostenannahmen'!$H:$H,MATCH($B81,#REF!,0))),$E81,"")))))))</f>
        <v>#N/A</v>
      </c>
      <c r="N81" s="233" t="str">
        <f t="array" ref="N81">IF(RIGHT($A81,1)*1=0,"",
IF(AND(RIGHT($A81,1)*1=1,OR(N$1=2026,N$1=2027)),$E81/2,
IF(AND(RIGHT($A81,1)*1=2,OR(N$1=2028,N$1=2029,N$1=2030)),$E81*1/20,IF(AND(RIGHT($A81,1)*1=2,OR(N$1=2031,N$1=2032,N$1=2033,N$1=2034,N$1=2035,N$1=2036,N$1=2037)),$E81*1/10,IF(AND(RIGHT($A81,1)*1=2,OR(N$1=2038,N$1=2039,N$1=2040)),$E81*1/20,
IF(AND(RIGHT($A81,1)*1=3,N$1&gt;=INDEX('4. Mengen- und Kostenannahmen'!$L:$L,MATCH($B81,#REF!,0)),N$1&lt;=INDEX('4. Mengen- und Kostenannahmen'!$M:$M,MATCH($B81,#REF!,0))),$E81*(1/(1+INDEX('4. Mengen- und Kostenannahmen'!$M:$M,MATCH($B81,#REF!,0))-INDEX('4. Mengen- und Kostenannahmen'!$L:$L,MATCH($B81,#REF!,0)))),
IF(AND(RIGHT($A81,1)*1=4,N$1=INDEX('4. Mengen- und Kostenannahmen'!$H:$H,MATCH($B81,#REF!,0))),$E81,"")))))))</f>
        <v>#N/A</v>
      </c>
      <c r="O81" s="233" t="str">
        <f t="array" ref="O81">IF(RIGHT($A81,1)*1=0,"",
IF(AND(RIGHT($A81,1)*1=1,OR(O$1=2026,O$1=2027)),$E81/2,
IF(AND(RIGHT($A81,1)*1=2,OR(O$1=2028,O$1=2029,O$1=2030)),$E81*1/20,IF(AND(RIGHT($A81,1)*1=2,OR(O$1=2031,O$1=2032,O$1=2033,O$1=2034,O$1=2035,O$1=2036,O$1=2037)),$E81*1/10,IF(AND(RIGHT($A81,1)*1=2,OR(O$1=2038,O$1=2039,O$1=2040)),$E81*1/20,
IF(AND(RIGHT($A81,1)*1=3,O$1&gt;=INDEX('4. Mengen- und Kostenannahmen'!$L:$L,MATCH($B81,#REF!,0)),O$1&lt;=INDEX('4. Mengen- und Kostenannahmen'!$M:$M,MATCH($B81,#REF!,0))),$E81*(1/(1+INDEX('4. Mengen- und Kostenannahmen'!$M:$M,MATCH($B81,#REF!,0))-INDEX('4. Mengen- und Kostenannahmen'!$L:$L,MATCH($B81,#REF!,0)))),
IF(AND(RIGHT($A81,1)*1=4,O$1=INDEX('4. Mengen- und Kostenannahmen'!$H:$H,MATCH($B81,#REF!,0))),$E81,"")))))))</f>
        <v>#N/A</v>
      </c>
      <c r="P81" s="233" t="str">
        <f t="array" ref="P81">IF(RIGHT($A81,1)*1=0,"",
IF(AND(RIGHT($A81,1)*1=1,OR(P$1=2026,P$1=2027)),$E81/2,
IF(AND(RIGHT($A81,1)*1=2,OR(P$1=2028,P$1=2029,P$1=2030)),$E81*1/20,IF(AND(RIGHT($A81,1)*1=2,OR(P$1=2031,P$1=2032,P$1=2033,P$1=2034,P$1=2035,P$1=2036,P$1=2037)),$E81*1/10,IF(AND(RIGHT($A81,1)*1=2,OR(P$1=2038,P$1=2039,P$1=2040)),$E81*1/20,
IF(AND(RIGHT($A81,1)*1=3,P$1&gt;=INDEX('4. Mengen- und Kostenannahmen'!$L:$L,MATCH($B81,#REF!,0)),P$1&lt;=INDEX('4. Mengen- und Kostenannahmen'!$M:$M,MATCH($B81,#REF!,0))),$E81*(1/(1+INDEX('4. Mengen- und Kostenannahmen'!$M:$M,MATCH($B81,#REF!,0))-INDEX('4. Mengen- und Kostenannahmen'!$L:$L,MATCH($B81,#REF!,0)))),
IF(AND(RIGHT($A81,1)*1=4,P$1=INDEX('4. Mengen- und Kostenannahmen'!$H:$H,MATCH($B81,#REF!,0))),$E81,"")))))))</f>
        <v>#N/A</v>
      </c>
      <c r="Q81" s="233" t="str">
        <f t="array" ref="Q81">IF(RIGHT($A81,1)*1=0,"",
IF(AND(RIGHT($A81,1)*1=1,OR(Q$1=2026,Q$1=2027)),$E81/2,
IF(AND(RIGHT($A81,1)*1=2,OR(Q$1=2028,Q$1=2029,Q$1=2030)),$E81*1/20,IF(AND(RIGHT($A81,1)*1=2,OR(Q$1=2031,Q$1=2032,Q$1=2033,Q$1=2034,Q$1=2035,Q$1=2036,Q$1=2037)),$E81*1/10,IF(AND(RIGHT($A81,1)*1=2,OR(Q$1=2038,Q$1=2039,Q$1=2040)),$E81*1/20,
IF(AND(RIGHT($A81,1)*1=3,Q$1&gt;=INDEX('4. Mengen- und Kostenannahmen'!$L:$L,MATCH($B81,#REF!,0)),Q$1&lt;=INDEX('4. Mengen- und Kostenannahmen'!$M:$M,MATCH($B81,#REF!,0))),$E81*(1/(1+INDEX('4. Mengen- und Kostenannahmen'!$M:$M,MATCH($B81,#REF!,0))-INDEX('4. Mengen- und Kostenannahmen'!$L:$L,MATCH($B81,#REF!,0)))),
IF(AND(RIGHT($A81,1)*1=4,Q$1=INDEX('4. Mengen- und Kostenannahmen'!$H:$H,MATCH($B81,#REF!,0))),$E81,"")))))))</f>
        <v>#N/A</v>
      </c>
      <c r="R81" s="233" t="str">
        <f t="array" ref="R81">IF(RIGHT($A81,1)*1=0,"",
IF(AND(RIGHT($A81,1)*1=1,OR(R$1=2026,R$1=2027)),$E81/2,
IF(AND(RIGHT($A81,1)*1=2,OR(R$1=2028,R$1=2029,R$1=2030)),$E81*1/20,IF(AND(RIGHT($A81,1)*1=2,OR(R$1=2031,R$1=2032,R$1=2033,R$1=2034,R$1=2035,R$1=2036,R$1=2037)),$E81*1/10,IF(AND(RIGHT($A81,1)*1=2,OR(R$1=2038,R$1=2039,R$1=2040)),$E81*1/20,
IF(AND(RIGHT($A81,1)*1=3,R$1&gt;=INDEX('4. Mengen- und Kostenannahmen'!$L:$L,MATCH($B81,#REF!,0)),R$1&lt;=INDEX('4. Mengen- und Kostenannahmen'!$M:$M,MATCH($B81,#REF!,0))),$E81*(1/(1+INDEX('4. Mengen- und Kostenannahmen'!$M:$M,MATCH($B81,#REF!,0))-INDEX('4. Mengen- und Kostenannahmen'!$L:$L,MATCH($B81,#REF!,0)))),
IF(AND(RIGHT($A81,1)*1=4,R$1=INDEX('4. Mengen- und Kostenannahmen'!$H:$H,MATCH($B81,#REF!,0))),$E81,"")))))))</f>
        <v>#N/A</v>
      </c>
      <c r="S81" s="233" t="str">
        <f t="array" ref="S81">IF(RIGHT($A81,1)*1=0,"",
IF(AND(RIGHT($A81,1)*1=1,OR(S$1=2026,S$1=2027)),$E81/2,
IF(AND(RIGHT($A81,1)*1=2,OR(S$1=2028,S$1=2029,S$1=2030)),$E81*1/20,IF(AND(RIGHT($A81,1)*1=2,OR(S$1=2031,S$1=2032,S$1=2033,S$1=2034,S$1=2035,S$1=2036,S$1=2037)),$E81*1/10,IF(AND(RIGHT($A81,1)*1=2,OR(S$1=2038,S$1=2039,S$1=2040)),$E81*1/20,
IF(AND(RIGHT($A81,1)*1=3,S$1&gt;=INDEX('4. Mengen- und Kostenannahmen'!$L:$L,MATCH($B81,#REF!,0)),S$1&lt;=INDEX('4. Mengen- und Kostenannahmen'!$M:$M,MATCH($B81,#REF!,0))),$E81*(1/(1+INDEX('4. Mengen- und Kostenannahmen'!$M:$M,MATCH($B81,#REF!,0))-INDEX('4. Mengen- und Kostenannahmen'!$L:$L,MATCH($B81,#REF!,0)))),
IF(AND(RIGHT($A81,1)*1=4,S$1=INDEX('4. Mengen- und Kostenannahmen'!$H:$H,MATCH($B81,#REF!,0))),$E81,"")))))))</f>
        <v>#N/A</v>
      </c>
      <c r="T81" s="233" t="str">
        <f t="array" ref="T81">IF(RIGHT($A81,1)*1=0,"",
IF(AND(RIGHT($A81,1)*1=1,OR(T$1=2026,T$1=2027)),$E81/2,
IF(AND(RIGHT($A81,1)*1=2,OR(T$1=2028,T$1=2029,T$1=2030)),$E81*1/20,IF(AND(RIGHT($A81,1)*1=2,OR(T$1=2031,T$1=2032,T$1=2033,T$1=2034,T$1=2035,T$1=2036,T$1=2037)),$E81*1/10,IF(AND(RIGHT($A81,1)*1=2,OR(T$1=2038,T$1=2039,T$1=2040)),$E81*1/20,
IF(AND(RIGHT($A81,1)*1=3,T$1&gt;=INDEX('4. Mengen- und Kostenannahmen'!$L:$L,MATCH($B81,#REF!,0)),T$1&lt;=INDEX('4. Mengen- und Kostenannahmen'!$M:$M,MATCH($B81,#REF!,0))),$E81*(1/(1+INDEX('4. Mengen- und Kostenannahmen'!$M:$M,MATCH($B81,#REF!,0))-INDEX('4. Mengen- und Kostenannahmen'!$L:$L,MATCH($B81,#REF!,0)))),
IF(AND(RIGHT($A81,1)*1=4,T$1=INDEX('4. Mengen- und Kostenannahmen'!$H:$H,MATCH($B81,#REF!,0))),$E81,"")))))))</f>
        <v>#N/A</v>
      </c>
    </row>
    <row r="82" ht="12.75" customHeight="1">
      <c r="A82" s="230" t="str">
        <f t="array" ref="A82">INDEX('4. Mengen- und Kostenannahmen'!$A:$A,MATCH(B82,'4. Mengen- und Kostenannahmen'!B:B,0))</f>
        <v>#N/A</v>
      </c>
      <c r="B82" s="231" t="str">
        <f>'4. Mengen- und Kostenannahmen'!B83</f>
        <v/>
      </c>
      <c r="C82" s="231" t="str">
        <f t="array" ref="C82">IF(RIGHT($A82,1)*1&lt;&gt;0,INDEX('4. Mengen- und Kostenannahmen'!D:D,MATCH($B82,'4. Mengen- und Kostenannahmen'!$B:$B,0)),"")</f>
        <v>#N/A</v>
      </c>
      <c r="D82" s="231" t="str">
        <f t="array" ref="D82">IF(RIGHT($A82,1)*1&lt;&gt;0,INDEX('4. Mengen- und Kostenannahmen'!E:E,MATCH($B82,'4. Mengen- und Kostenannahmen'!$B:$B,0)),"")</f>
        <v>#N/A</v>
      </c>
      <c r="E82" s="232" t="str">
        <f t="array" ref="E82">IF(C82&lt;&gt;"",INDEX('4. Mengen- und Kostenannahmen'!X:X,MATCH($B82,'4. Mengen- und Kostenannahmen'!B:B,0))*INDEX('4. Mengen- und Kostenannahmen'!AC:AC,MATCH($B82,'4. Mengen- und Kostenannahmen'!B:B,0)),"")</f>
        <v>#N/A</v>
      </c>
      <c r="F82" s="233" t="str">
        <f t="array" ref="F82">IF(RIGHT($A82,1)*1=0,"",
IF(AND(RIGHT($A82,1)*1=1,OR(F$1=2026,F$1=2027)),$E82/2,
IF(AND(RIGHT($A82,1)*1=2,OR(F$1=2028,F$1=2029,F$1=2030)),$E82*1/20,IF(AND(RIGHT($A82,1)*1=2,OR(F$1=2031,F$1=2032,F$1=2033,F$1=2034,F$1=2035,F$1=2036,F$1=2037)),$E82*1/10,IF(AND(RIGHT($A82,1)*1=2,OR(F$1=2038,F$1=2039,F$1=2040)),$E82*1/20,
IF(AND(RIGHT($A82,1)*1=3,F$1&gt;=INDEX('4. Mengen- und Kostenannahmen'!$L:$L,MATCH($B82,#REF!,0)),F$1&lt;=INDEX('4. Mengen- und Kostenannahmen'!$M:$M,MATCH($B82,#REF!,0))),$E82*(1/(1+INDEX('4. Mengen- und Kostenannahmen'!$M:$M,MATCH($B82,#REF!,0))-INDEX('4. Mengen- und Kostenannahmen'!$L:$L,MATCH($B82,#REF!,0)))),
IF(AND(RIGHT($A82,1)*1=4,F$1=INDEX('4. Mengen- und Kostenannahmen'!$H:$H,MATCH($B82,#REF!,0))),$E82,"")))))))</f>
        <v>#N/A</v>
      </c>
      <c r="G82" s="233" t="str">
        <f t="array" ref="G82">IF(RIGHT($A82,1)*1=0,"",
IF(AND(RIGHT($A82,1)*1=1,OR(G$1=2026,G$1=2027)),$E82/2,
IF(AND(RIGHT($A82,1)*1=2,OR(G$1=2028,G$1=2029,G$1=2030)),$E82*1/20,IF(AND(RIGHT($A82,1)*1=2,OR(G$1=2031,G$1=2032,G$1=2033,G$1=2034,G$1=2035,G$1=2036,G$1=2037)),$E82*1/10,IF(AND(RIGHT($A82,1)*1=2,OR(G$1=2038,G$1=2039,G$1=2040)),$E82*1/20,
IF(AND(RIGHT($A82,1)*1=3,G$1&gt;=INDEX('4. Mengen- und Kostenannahmen'!$L:$L,MATCH($B82,#REF!,0)),G$1&lt;=INDEX('4. Mengen- und Kostenannahmen'!$M:$M,MATCH($B82,#REF!,0))),$E82*(1/(1+INDEX('4. Mengen- und Kostenannahmen'!$M:$M,MATCH($B82,#REF!,0))-INDEX('4. Mengen- und Kostenannahmen'!$L:$L,MATCH($B82,#REF!,0)))),
IF(AND(RIGHT($A82,1)*1=4,G$1=INDEX('4. Mengen- und Kostenannahmen'!$H:$H,MATCH($B82,#REF!,0))),$E82,"")))))))</f>
        <v>#N/A</v>
      </c>
      <c r="H82" s="233" t="str">
        <f t="array" ref="H82">IF(RIGHT($A82,1)*1=0,"",
IF(AND(RIGHT($A82,1)*1=1,OR(H$1=2026,H$1=2027)),$E82/2,
IF(AND(RIGHT($A82,1)*1=2,OR(H$1=2028,H$1=2029,H$1=2030)),$E82*1/20,IF(AND(RIGHT($A82,1)*1=2,OR(H$1=2031,H$1=2032,H$1=2033,H$1=2034,H$1=2035,H$1=2036,H$1=2037)),$E82*1/10,IF(AND(RIGHT($A82,1)*1=2,OR(H$1=2038,H$1=2039,H$1=2040)),$E82*1/20,
IF(AND(RIGHT($A82,1)*1=3,H$1&gt;=INDEX('4. Mengen- und Kostenannahmen'!$L:$L,MATCH($B82,#REF!,0)),H$1&lt;=INDEX('4. Mengen- und Kostenannahmen'!$M:$M,MATCH($B82,#REF!,0))),$E82*(1/(1+INDEX('4. Mengen- und Kostenannahmen'!$M:$M,MATCH($B82,#REF!,0))-INDEX('4. Mengen- und Kostenannahmen'!$L:$L,MATCH($B82,#REF!,0)))),
IF(AND(RIGHT($A82,1)*1=4,H$1=INDEX('4. Mengen- und Kostenannahmen'!$H:$H,MATCH($B82,#REF!,0))),$E82,"")))))))</f>
        <v>#N/A</v>
      </c>
      <c r="I82" s="233" t="str">
        <f t="array" ref="I82">IF(RIGHT($A82,1)*1=0,"",
IF(AND(RIGHT($A82,1)*1=1,OR(I$1=2026,I$1=2027)),$E82/2,
IF(AND(RIGHT($A82,1)*1=2,OR(I$1=2028,I$1=2029,I$1=2030)),$E82*1/20,IF(AND(RIGHT($A82,1)*1=2,OR(I$1=2031,I$1=2032,I$1=2033,I$1=2034,I$1=2035,I$1=2036,I$1=2037)),$E82*1/10,IF(AND(RIGHT($A82,1)*1=2,OR(I$1=2038,I$1=2039,I$1=2040)),$E82*1/20,
IF(AND(RIGHT($A82,1)*1=3,I$1&gt;=INDEX('4. Mengen- und Kostenannahmen'!$L:$L,MATCH($B82,#REF!,0)),I$1&lt;=INDEX('4. Mengen- und Kostenannahmen'!$M:$M,MATCH($B82,#REF!,0))),$E82*(1/(1+INDEX('4. Mengen- und Kostenannahmen'!$M:$M,MATCH($B82,#REF!,0))-INDEX('4. Mengen- und Kostenannahmen'!$L:$L,MATCH($B82,#REF!,0)))),
IF(AND(RIGHT($A82,1)*1=4,I$1=INDEX('4. Mengen- und Kostenannahmen'!$H:$H,MATCH($B82,#REF!,0))),$E82,"")))))))</f>
        <v>#N/A</v>
      </c>
      <c r="J82" s="233" t="str">
        <f t="array" ref="J82">IF(RIGHT($A82,1)*1=0,"",
IF(AND(RIGHT($A82,1)*1=1,OR(J$1=2026,J$1=2027)),$E82/2,
IF(AND(RIGHT($A82,1)*1=2,OR(J$1=2028,J$1=2029,J$1=2030)),$E82*1/20,IF(AND(RIGHT($A82,1)*1=2,OR(J$1=2031,J$1=2032,J$1=2033,J$1=2034,J$1=2035,J$1=2036,J$1=2037)),$E82*1/10,IF(AND(RIGHT($A82,1)*1=2,OR(J$1=2038,J$1=2039,J$1=2040)),$E82*1/20,
IF(AND(RIGHT($A82,1)*1=3,J$1&gt;=INDEX('4. Mengen- und Kostenannahmen'!$L:$L,MATCH($B82,#REF!,0)),J$1&lt;=INDEX('4. Mengen- und Kostenannahmen'!$M:$M,MATCH($B82,#REF!,0))),$E82*(1/(1+INDEX('4. Mengen- und Kostenannahmen'!$M:$M,MATCH($B82,#REF!,0))-INDEX('4. Mengen- und Kostenannahmen'!$L:$L,MATCH($B82,#REF!,0)))),
IF(AND(RIGHT($A82,1)*1=4,J$1=INDEX('4. Mengen- und Kostenannahmen'!$H:$H,MATCH($B82,#REF!,0))),$E82,"")))))))</f>
        <v>#N/A</v>
      </c>
      <c r="K82" s="233" t="str">
        <f t="array" ref="K82">IF(RIGHT($A82,1)*1=0,"",
IF(AND(RIGHT($A82,1)*1=1,OR(K$1=2026,K$1=2027)),$E82/2,
IF(AND(RIGHT($A82,1)*1=2,OR(K$1=2028,K$1=2029,K$1=2030)),$E82*1/20,IF(AND(RIGHT($A82,1)*1=2,OR(K$1=2031,K$1=2032,K$1=2033,K$1=2034,K$1=2035,K$1=2036,K$1=2037)),$E82*1/10,IF(AND(RIGHT($A82,1)*1=2,OR(K$1=2038,K$1=2039,K$1=2040)),$E82*1/20,
IF(AND(RIGHT($A82,1)*1=3,K$1&gt;=INDEX('4. Mengen- und Kostenannahmen'!$L:$L,MATCH($B82,#REF!,0)),K$1&lt;=INDEX('4. Mengen- und Kostenannahmen'!$M:$M,MATCH($B82,#REF!,0))),$E82*(1/(1+INDEX('4. Mengen- und Kostenannahmen'!$M:$M,MATCH($B82,#REF!,0))-INDEX('4. Mengen- und Kostenannahmen'!$L:$L,MATCH($B82,#REF!,0)))),
IF(AND(RIGHT($A82,1)*1=4,K$1=INDEX('4. Mengen- und Kostenannahmen'!$H:$H,MATCH($B82,#REF!,0))),$E82,"")))))))</f>
        <v>#N/A</v>
      </c>
      <c r="L82" s="233" t="str">
        <f t="array" ref="L82">IF(RIGHT($A82,1)*1=0,"",
IF(AND(RIGHT($A82,1)*1=1,OR(L$1=2026,L$1=2027)),$E82/2,
IF(AND(RIGHT($A82,1)*1=2,OR(L$1=2028,L$1=2029,L$1=2030)),$E82*1/20,IF(AND(RIGHT($A82,1)*1=2,OR(L$1=2031,L$1=2032,L$1=2033,L$1=2034,L$1=2035,L$1=2036,L$1=2037)),$E82*1/10,IF(AND(RIGHT($A82,1)*1=2,OR(L$1=2038,L$1=2039,L$1=2040)),$E82*1/20,
IF(AND(RIGHT($A82,1)*1=3,L$1&gt;=INDEX('4. Mengen- und Kostenannahmen'!$L:$L,MATCH($B82,#REF!,0)),L$1&lt;=INDEX('4. Mengen- und Kostenannahmen'!$M:$M,MATCH($B82,#REF!,0))),$E82*(1/(1+INDEX('4. Mengen- und Kostenannahmen'!$M:$M,MATCH($B82,#REF!,0))-INDEX('4. Mengen- und Kostenannahmen'!$L:$L,MATCH($B82,#REF!,0)))),
IF(AND(RIGHT($A82,1)*1=4,L$1=INDEX('4. Mengen- und Kostenannahmen'!$H:$H,MATCH($B82,#REF!,0))),$E82,"")))))))</f>
        <v>#N/A</v>
      </c>
      <c r="M82" s="233" t="str">
        <f t="array" ref="M82">IF(RIGHT($A82,1)*1=0,"",
IF(AND(RIGHT($A82,1)*1=1,OR(M$1=2026,M$1=2027)),$E82/2,
IF(AND(RIGHT($A82,1)*1=2,OR(M$1=2028,M$1=2029,M$1=2030)),$E82*1/20,IF(AND(RIGHT($A82,1)*1=2,OR(M$1=2031,M$1=2032,M$1=2033,M$1=2034,M$1=2035,M$1=2036,M$1=2037)),$E82*1/10,IF(AND(RIGHT($A82,1)*1=2,OR(M$1=2038,M$1=2039,M$1=2040)),$E82*1/20,
IF(AND(RIGHT($A82,1)*1=3,M$1&gt;=INDEX('4. Mengen- und Kostenannahmen'!$L:$L,MATCH($B82,#REF!,0)),M$1&lt;=INDEX('4. Mengen- und Kostenannahmen'!$M:$M,MATCH($B82,#REF!,0))),$E82*(1/(1+INDEX('4. Mengen- und Kostenannahmen'!$M:$M,MATCH($B82,#REF!,0))-INDEX('4. Mengen- und Kostenannahmen'!$L:$L,MATCH($B82,#REF!,0)))),
IF(AND(RIGHT($A82,1)*1=4,M$1=INDEX('4. Mengen- und Kostenannahmen'!$H:$H,MATCH($B82,#REF!,0))),$E82,"")))))))</f>
        <v>#N/A</v>
      </c>
      <c r="N82" s="233" t="str">
        <f t="array" ref="N82">IF(RIGHT($A82,1)*1=0,"",
IF(AND(RIGHT($A82,1)*1=1,OR(N$1=2026,N$1=2027)),$E82/2,
IF(AND(RIGHT($A82,1)*1=2,OR(N$1=2028,N$1=2029,N$1=2030)),$E82*1/20,IF(AND(RIGHT($A82,1)*1=2,OR(N$1=2031,N$1=2032,N$1=2033,N$1=2034,N$1=2035,N$1=2036,N$1=2037)),$E82*1/10,IF(AND(RIGHT($A82,1)*1=2,OR(N$1=2038,N$1=2039,N$1=2040)),$E82*1/20,
IF(AND(RIGHT($A82,1)*1=3,N$1&gt;=INDEX('4. Mengen- und Kostenannahmen'!$L:$L,MATCH($B82,#REF!,0)),N$1&lt;=INDEX('4. Mengen- und Kostenannahmen'!$M:$M,MATCH($B82,#REF!,0))),$E82*(1/(1+INDEX('4. Mengen- und Kostenannahmen'!$M:$M,MATCH($B82,#REF!,0))-INDEX('4. Mengen- und Kostenannahmen'!$L:$L,MATCH($B82,#REF!,0)))),
IF(AND(RIGHT($A82,1)*1=4,N$1=INDEX('4. Mengen- und Kostenannahmen'!$H:$H,MATCH($B82,#REF!,0))),$E82,"")))))))</f>
        <v>#N/A</v>
      </c>
      <c r="O82" s="233" t="str">
        <f t="array" ref="O82">IF(RIGHT($A82,1)*1=0,"",
IF(AND(RIGHT($A82,1)*1=1,OR(O$1=2026,O$1=2027)),$E82/2,
IF(AND(RIGHT($A82,1)*1=2,OR(O$1=2028,O$1=2029,O$1=2030)),$E82*1/20,IF(AND(RIGHT($A82,1)*1=2,OR(O$1=2031,O$1=2032,O$1=2033,O$1=2034,O$1=2035,O$1=2036,O$1=2037)),$E82*1/10,IF(AND(RIGHT($A82,1)*1=2,OR(O$1=2038,O$1=2039,O$1=2040)),$E82*1/20,
IF(AND(RIGHT($A82,1)*1=3,O$1&gt;=INDEX('4. Mengen- und Kostenannahmen'!$L:$L,MATCH($B82,#REF!,0)),O$1&lt;=INDEX('4. Mengen- und Kostenannahmen'!$M:$M,MATCH($B82,#REF!,0))),$E82*(1/(1+INDEX('4. Mengen- und Kostenannahmen'!$M:$M,MATCH($B82,#REF!,0))-INDEX('4. Mengen- und Kostenannahmen'!$L:$L,MATCH($B82,#REF!,0)))),
IF(AND(RIGHT($A82,1)*1=4,O$1=INDEX('4. Mengen- und Kostenannahmen'!$H:$H,MATCH($B82,#REF!,0))),$E82,"")))))))</f>
        <v>#N/A</v>
      </c>
      <c r="P82" s="233" t="str">
        <f t="array" ref="P82">IF(RIGHT($A82,1)*1=0,"",
IF(AND(RIGHT($A82,1)*1=1,OR(P$1=2026,P$1=2027)),$E82/2,
IF(AND(RIGHT($A82,1)*1=2,OR(P$1=2028,P$1=2029,P$1=2030)),$E82*1/20,IF(AND(RIGHT($A82,1)*1=2,OR(P$1=2031,P$1=2032,P$1=2033,P$1=2034,P$1=2035,P$1=2036,P$1=2037)),$E82*1/10,IF(AND(RIGHT($A82,1)*1=2,OR(P$1=2038,P$1=2039,P$1=2040)),$E82*1/20,
IF(AND(RIGHT($A82,1)*1=3,P$1&gt;=INDEX('4. Mengen- und Kostenannahmen'!$L:$L,MATCH($B82,#REF!,0)),P$1&lt;=INDEX('4. Mengen- und Kostenannahmen'!$M:$M,MATCH($B82,#REF!,0))),$E82*(1/(1+INDEX('4. Mengen- und Kostenannahmen'!$M:$M,MATCH($B82,#REF!,0))-INDEX('4. Mengen- und Kostenannahmen'!$L:$L,MATCH($B82,#REF!,0)))),
IF(AND(RIGHT($A82,1)*1=4,P$1=INDEX('4. Mengen- und Kostenannahmen'!$H:$H,MATCH($B82,#REF!,0))),$E82,"")))))))</f>
        <v>#N/A</v>
      </c>
      <c r="Q82" s="233" t="str">
        <f t="array" ref="Q82">IF(RIGHT($A82,1)*1=0,"",
IF(AND(RIGHT($A82,1)*1=1,OR(Q$1=2026,Q$1=2027)),$E82/2,
IF(AND(RIGHT($A82,1)*1=2,OR(Q$1=2028,Q$1=2029,Q$1=2030)),$E82*1/20,IF(AND(RIGHT($A82,1)*1=2,OR(Q$1=2031,Q$1=2032,Q$1=2033,Q$1=2034,Q$1=2035,Q$1=2036,Q$1=2037)),$E82*1/10,IF(AND(RIGHT($A82,1)*1=2,OR(Q$1=2038,Q$1=2039,Q$1=2040)),$E82*1/20,
IF(AND(RIGHT($A82,1)*1=3,Q$1&gt;=INDEX('4. Mengen- und Kostenannahmen'!$L:$L,MATCH($B82,#REF!,0)),Q$1&lt;=INDEX('4. Mengen- und Kostenannahmen'!$M:$M,MATCH($B82,#REF!,0))),$E82*(1/(1+INDEX('4. Mengen- und Kostenannahmen'!$M:$M,MATCH($B82,#REF!,0))-INDEX('4. Mengen- und Kostenannahmen'!$L:$L,MATCH($B82,#REF!,0)))),
IF(AND(RIGHT($A82,1)*1=4,Q$1=INDEX('4. Mengen- und Kostenannahmen'!$H:$H,MATCH($B82,#REF!,0))),$E82,"")))))))</f>
        <v>#N/A</v>
      </c>
      <c r="R82" s="233" t="str">
        <f t="array" ref="R82">IF(RIGHT($A82,1)*1=0,"",
IF(AND(RIGHT($A82,1)*1=1,OR(R$1=2026,R$1=2027)),$E82/2,
IF(AND(RIGHT($A82,1)*1=2,OR(R$1=2028,R$1=2029,R$1=2030)),$E82*1/20,IF(AND(RIGHT($A82,1)*1=2,OR(R$1=2031,R$1=2032,R$1=2033,R$1=2034,R$1=2035,R$1=2036,R$1=2037)),$E82*1/10,IF(AND(RIGHT($A82,1)*1=2,OR(R$1=2038,R$1=2039,R$1=2040)),$E82*1/20,
IF(AND(RIGHT($A82,1)*1=3,R$1&gt;=INDEX('4. Mengen- und Kostenannahmen'!$L:$L,MATCH($B82,#REF!,0)),R$1&lt;=INDEX('4. Mengen- und Kostenannahmen'!$M:$M,MATCH($B82,#REF!,0))),$E82*(1/(1+INDEX('4. Mengen- und Kostenannahmen'!$M:$M,MATCH($B82,#REF!,0))-INDEX('4. Mengen- und Kostenannahmen'!$L:$L,MATCH($B82,#REF!,0)))),
IF(AND(RIGHT($A82,1)*1=4,R$1=INDEX('4. Mengen- und Kostenannahmen'!$H:$H,MATCH($B82,#REF!,0))),$E82,"")))))))</f>
        <v>#N/A</v>
      </c>
      <c r="S82" s="233" t="str">
        <f t="array" ref="S82">IF(RIGHT($A82,1)*1=0,"",
IF(AND(RIGHT($A82,1)*1=1,OR(S$1=2026,S$1=2027)),$E82/2,
IF(AND(RIGHT($A82,1)*1=2,OR(S$1=2028,S$1=2029,S$1=2030)),$E82*1/20,IF(AND(RIGHT($A82,1)*1=2,OR(S$1=2031,S$1=2032,S$1=2033,S$1=2034,S$1=2035,S$1=2036,S$1=2037)),$E82*1/10,IF(AND(RIGHT($A82,1)*1=2,OR(S$1=2038,S$1=2039,S$1=2040)),$E82*1/20,
IF(AND(RIGHT($A82,1)*1=3,S$1&gt;=INDEX('4. Mengen- und Kostenannahmen'!$L:$L,MATCH($B82,#REF!,0)),S$1&lt;=INDEX('4. Mengen- und Kostenannahmen'!$M:$M,MATCH($B82,#REF!,0))),$E82*(1/(1+INDEX('4. Mengen- und Kostenannahmen'!$M:$M,MATCH($B82,#REF!,0))-INDEX('4. Mengen- und Kostenannahmen'!$L:$L,MATCH($B82,#REF!,0)))),
IF(AND(RIGHT($A82,1)*1=4,S$1=INDEX('4. Mengen- und Kostenannahmen'!$H:$H,MATCH($B82,#REF!,0))),$E82,"")))))))</f>
        <v>#N/A</v>
      </c>
      <c r="T82" s="233" t="str">
        <f t="array" ref="T82">IF(RIGHT($A82,1)*1=0,"",
IF(AND(RIGHT($A82,1)*1=1,OR(T$1=2026,T$1=2027)),$E82/2,
IF(AND(RIGHT($A82,1)*1=2,OR(T$1=2028,T$1=2029,T$1=2030)),$E82*1/20,IF(AND(RIGHT($A82,1)*1=2,OR(T$1=2031,T$1=2032,T$1=2033,T$1=2034,T$1=2035,T$1=2036,T$1=2037)),$E82*1/10,IF(AND(RIGHT($A82,1)*1=2,OR(T$1=2038,T$1=2039,T$1=2040)),$E82*1/20,
IF(AND(RIGHT($A82,1)*1=3,T$1&gt;=INDEX('4. Mengen- und Kostenannahmen'!$L:$L,MATCH($B82,#REF!,0)),T$1&lt;=INDEX('4. Mengen- und Kostenannahmen'!$M:$M,MATCH($B82,#REF!,0))),$E82*(1/(1+INDEX('4. Mengen- und Kostenannahmen'!$M:$M,MATCH($B82,#REF!,0))-INDEX('4. Mengen- und Kostenannahmen'!$L:$L,MATCH($B82,#REF!,0)))),
IF(AND(RIGHT($A82,1)*1=4,T$1=INDEX('4. Mengen- und Kostenannahmen'!$H:$H,MATCH($B82,#REF!,0))),$E82,"")))))))</f>
        <v>#N/A</v>
      </c>
    </row>
    <row r="83" ht="12.75" customHeight="1">
      <c r="A83" s="230" t="str">
        <f t="array" ref="A83">INDEX('4. Mengen- und Kostenannahmen'!$A:$A,MATCH(B83,'4. Mengen- und Kostenannahmen'!B:B,0))</f>
        <v>#N/A</v>
      </c>
      <c r="B83" s="231" t="str">
        <f>'4. Mengen- und Kostenannahmen'!B84</f>
        <v/>
      </c>
      <c r="C83" s="231" t="str">
        <f t="array" ref="C83">IF(RIGHT($A83,1)*1&lt;&gt;0,INDEX('4. Mengen- und Kostenannahmen'!D:D,MATCH($B83,'4. Mengen- und Kostenannahmen'!$B:$B,0)),"")</f>
        <v>#N/A</v>
      </c>
      <c r="D83" s="231" t="str">
        <f t="array" ref="D83">IF(RIGHT($A83,1)*1&lt;&gt;0,INDEX('4. Mengen- und Kostenannahmen'!E:E,MATCH($B83,'4. Mengen- und Kostenannahmen'!$B:$B,0)),"")</f>
        <v>#N/A</v>
      </c>
      <c r="E83" s="232" t="str">
        <f t="array" ref="E83">IF(C83&lt;&gt;"",INDEX('4. Mengen- und Kostenannahmen'!X:X,MATCH($B83,'4. Mengen- und Kostenannahmen'!B:B,0))*INDEX('4. Mengen- und Kostenannahmen'!AC:AC,MATCH($B83,'4. Mengen- und Kostenannahmen'!B:B,0)),"")</f>
        <v>#N/A</v>
      </c>
      <c r="F83" s="233" t="str">
        <f t="array" ref="F83">IF(RIGHT($A83,1)*1=0,"",
IF(AND(RIGHT($A83,1)*1=1,OR(F$1=2026,F$1=2027)),$E83/2,
IF(AND(RIGHT($A83,1)*1=2,OR(F$1=2028,F$1=2029,F$1=2030)),$E83*1/20,IF(AND(RIGHT($A83,1)*1=2,OR(F$1=2031,F$1=2032,F$1=2033,F$1=2034,F$1=2035,F$1=2036,F$1=2037)),$E83*1/10,IF(AND(RIGHT($A83,1)*1=2,OR(F$1=2038,F$1=2039,F$1=2040)),$E83*1/20,
IF(AND(RIGHT($A83,1)*1=3,F$1&gt;=INDEX('4. Mengen- und Kostenannahmen'!$L:$L,MATCH($B83,#REF!,0)),F$1&lt;=INDEX('4. Mengen- und Kostenannahmen'!$M:$M,MATCH($B83,#REF!,0))),$E83*(1/(1+INDEX('4. Mengen- und Kostenannahmen'!$M:$M,MATCH($B83,#REF!,0))-INDEX('4. Mengen- und Kostenannahmen'!$L:$L,MATCH($B83,#REF!,0)))),
IF(AND(RIGHT($A83,1)*1=4,F$1=INDEX('4. Mengen- und Kostenannahmen'!$H:$H,MATCH($B83,#REF!,0))),$E83,"")))))))</f>
        <v>#N/A</v>
      </c>
      <c r="G83" s="233" t="str">
        <f t="array" ref="G83">IF(RIGHT($A83,1)*1=0,"",
IF(AND(RIGHT($A83,1)*1=1,OR(G$1=2026,G$1=2027)),$E83/2,
IF(AND(RIGHT($A83,1)*1=2,OR(G$1=2028,G$1=2029,G$1=2030)),$E83*1/20,IF(AND(RIGHT($A83,1)*1=2,OR(G$1=2031,G$1=2032,G$1=2033,G$1=2034,G$1=2035,G$1=2036,G$1=2037)),$E83*1/10,IF(AND(RIGHT($A83,1)*1=2,OR(G$1=2038,G$1=2039,G$1=2040)),$E83*1/20,
IF(AND(RIGHT($A83,1)*1=3,G$1&gt;=INDEX('4. Mengen- und Kostenannahmen'!$L:$L,MATCH($B83,#REF!,0)),G$1&lt;=INDEX('4. Mengen- und Kostenannahmen'!$M:$M,MATCH($B83,#REF!,0))),$E83*(1/(1+INDEX('4. Mengen- und Kostenannahmen'!$M:$M,MATCH($B83,#REF!,0))-INDEX('4. Mengen- und Kostenannahmen'!$L:$L,MATCH($B83,#REF!,0)))),
IF(AND(RIGHT($A83,1)*1=4,G$1=INDEX('4. Mengen- und Kostenannahmen'!$H:$H,MATCH($B83,#REF!,0))),$E83,"")))))))</f>
        <v>#N/A</v>
      </c>
      <c r="H83" s="233" t="str">
        <f t="array" ref="H83">IF(RIGHT($A83,1)*1=0,"",
IF(AND(RIGHT($A83,1)*1=1,OR(H$1=2026,H$1=2027)),$E83/2,
IF(AND(RIGHT($A83,1)*1=2,OR(H$1=2028,H$1=2029,H$1=2030)),$E83*1/20,IF(AND(RIGHT($A83,1)*1=2,OR(H$1=2031,H$1=2032,H$1=2033,H$1=2034,H$1=2035,H$1=2036,H$1=2037)),$E83*1/10,IF(AND(RIGHT($A83,1)*1=2,OR(H$1=2038,H$1=2039,H$1=2040)),$E83*1/20,
IF(AND(RIGHT($A83,1)*1=3,H$1&gt;=INDEX('4. Mengen- und Kostenannahmen'!$L:$L,MATCH($B83,#REF!,0)),H$1&lt;=INDEX('4. Mengen- und Kostenannahmen'!$M:$M,MATCH($B83,#REF!,0))),$E83*(1/(1+INDEX('4. Mengen- und Kostenannahmen'!$M:$M,MATCH($B83,#REF!,0))-INDEX('4. Mengen- und Kostenannahmen'!$L:$L,MATCH($B83,#REF!,0)))),
IF(AND(RIGHT($A83,1)*1=4,H$1=INDEX('4. Mengen- und Kostenannahmen'!$H:$H,MATCH($B83,#REF!,0))),$E83,"")))))))</f>
        <v>#N/A</v>
      </c>
      <c r="I83" s="233" t="str">
        <f t="array" ref="I83">IF(RIGHT($A83,1)*1=0,"",
IF(AND(RIGHT($A83,1)*1=1,OR(I$1=2026,I$1=2027)),$E83/2,
IF(AND(RIGHT($A83,1)*1=2,OR(I$1=2028,I$1=2029,I$1=2030)),$E83*1/20,IF(AND(RIGHT($A83,1)*1=2,OR(I$1=2031,I$1=2032,I$1=2033,I$1=2034,I$1=2035,I$1=2036,I$1=2037)),$E83*1/10,IF(AND(RIGHT($A83,1)*1=2,OR(I$1=2038,I$1=2039,I$1=2040)),$E83*1/20,
IF(AND(RIGHT($A83,1)*1=3,I$1&gt;=INDEX('4. Mengen- und Kostenannahmen'!$L:$L,MATCH($B83,#REF!,0)),I$1&lt;=INDEX('4. Mengen- und Kostenannahmen'!$M:$M,MATCH($B83,#REF!,0))),$E83*(1/(1+INDEX('4. Mengen- und Kostenannahmen'!$M:$M,MATCH($B83,#REF!,0))-INDEX('4. Mengen- und Kostenannahmen'!$L:$L,MATCH($B83,#REF!,0)))),
IF(AND(RIGHT($A83,1)*1=4,I$1=INDEX('4. Mengen- und Kostenannahmen'!$H:$H,MATCH($B83,#REF!,0))),$E83,"")))))))</f>
        <v>#N/A</v>
      </c>
      <c r="J83" s="233" t="str">
        <f t="array" ref="J83">IF(RIGHT($A83,1)*1=0,"",
IF(AND(RIGHT($A83,1)*1=1,OR(J$1=2026,J$1=2027)),$E83/2,
IF(AND(RIGHT($A83,1)*1=2,OR(J$1=2028,J$1=2029,J$1=2030)),$E83*1/20,IF(AND(RIGHT($A83,1)*1=2,OR(J$1=2031,J$1=2032,J$1=2033,J$1=2034,J$1=2035,J$1=2036,J$1=2037)),$E83*1/10,IF(AND(RIGHT($A83,1)*1=2,OR(J$1=2038,J$1=2039,J$1=2040)),$E83*1/20,
IF(AND(RIGHT($A83,1)*1=3,J$1&gt;=INDEX('4. Mengen- und Kostenannahmen'!$L:$L,MATCH($B83,#REF!,0)),J$1&lt;=INDEX('4. Mengen- und Kostenannahmen'!$M:$M,MATCH($B83,#REF!,0))),$E83*(1/(1+INDEX('4. Mengen- und Kostenannahmen'!$M:$M,MATCH($B83,#REF!,0))-INDEX('4. Mengen- und Kostenannahmen'!$L:$L,MATCH($B83,#REF!,0)))),
IF(AND(RIGHT($A83,1)*1=4,J$1=INDEX('4. Mengen- und Kostenannahmen'!$H:$H,MATCH($B83,#REF!,0))),$E83,"")))))))</f>
        <v>#N/A</v>
      </c>
      <c r="K83" s="233" t="str">
        <f t="array" ref="K83">IF(RIGHT($A83,1)*1=0,"",
IF(AND(RIGHT($A83,1)*1=1,OR(K$1=2026,K$1=2027)),$E83/2,
IF(AND(RIGHT($A83,1)*1=2,OR(K$1=2028,K$1=2029,K$1=2030)),$E83*1/20,IF(AND(RIGHT($A83,1)*1=2,OR(K$1=2031,K$1=2032,K$1=2033,K$1=2034,K$1=2035,K$1=2036,K$1=2037)),$E83*1/10,IF(AND(RIGHT($A83,1)*1=2,OR(K$1=2038,K$1=2039,K$1=2040)),$E83*1/20,
IF(AND(RIGHT($A83,1)*1=3,K$1&gt;=INDEX('4. Mengen- und Kostenannahmen'!$L:$L,MATCH($B83,#REF!,0)),K$1&lt;=INDEX('4. Mengen- und Kostenannahmen'!$M:$M,MATCH($B83,#REF!,0))),$E83*(1/(1+INDEX('4. Mengen- und Kostenannahmen'!$M:$M,MATCH($B83,#REF!,0))-INDEX('4. Mengen- und Kostenannahmen'!$L:$L,MATCH($B83,#REF!,0)))),
IF(AND(RIGHT($A83,1)*1=4,K$1=INDEX('4. Mengen- und Kostenannahmen'!$H:$H,MATCH($B83,#REF!,0))),$E83,"")))))))</f>
        <v>#N/A</v>
      </c>
      <c r="L83" s="233" t="str">
        <f t="array" ref="L83">IF(RIGHT($A83,1)*1=0,"",
IF(AND(RIGHT($A83,1)*1=1,OR(L$1=2026,L$1=2027)),$E83/2,
IF(AND(RIGHT($A83,1)*1=2,OR(L$1=2028,L$1=2029,L$1=2030)),$E83*1/20,IF(AND(RIGHT($A83,1)*1=2,OR(L$1=2031,L$1=2032,L$1=2033,L$1=2034,L$1=2035,L$1=2036,L$1=2037)),$E83*1/10,IF(AND(RIGHT($A83,1)*1=2,OR(L$1=2038,L$1=2039,L$1=2040)),$E83*1/20,
IF(AND(RIGHT($A83,1)*1=3,L$1&gt;=INDEX('4. Mengen- und Kostenannahmen'!$L:$L,MATCH($B83,#REF!,0)),L$1&lt;=INDEX('4. Mengen- und Kostenannahmen'!$M:$M,MATCH($B83,#REF!,0))),$E83*(1/(1+INDEX('4. Mengen- und Kostenannahmen'!$M:$M,MATCH($B83,#REF!,0))-INDEX('4. Mengen- und Kostenannahmen'!$L:$L,MATCH($B83,#REF!,0)))),
IF(AND(RIGHT($A83,1)*1=4,L$1=INDEX('4. Mengen- und Kostenannahmen'!$H:$H,MATCH($B83,#REF!,0))),$E83,"")))))))</f>
        <v>#N/A</v>
      </c>
      <c r="M83" s="233" t="str">
        <f t="array" ref="M83">IF(RIGHT($A83,1)*1=0,"",
IF(AND(RIGHT($A83,1)*1=1,OR(M$1=2026,M$1=2027)),$E83/2,
IF(AND(RIGHT($A83,1)*1=2,OR(M$1=2028,M$1=2029,M$1=2030)),$E83*1/20,IF(AND(RIGHT($A83,1)*1=2,OR(M$1=2031,M$1=2032,M$1=2033,M$1=2034,M$1=2035,M$1=2036,M$1=2037)),$E83*1/10,IF(AND(RIGHT($A83,1)*1=2,OR(M$1=2038,M$1=2039,M$1=2040)),$E83*1/20,
IF(AND(RIGHT($A83,1)*1=3,M$1&gt;=INDEX('4. Mengen- und Kostenannahmen'!$L:$L,MATCH($B83,#REF!,0)),M$1&lt;=INDEX('4. Mengen- und Kostenannahmen'!$M:$M,MATCH($B83,#REF!,0))),$E83*(1/(1+INDEX('4. Mengen- und Kostenannahmen'!$M:$M,MATCH($B83,#REF!,0))-INDEX('4. Mengen- und Kostenannahmen'!$L:$L,MATCH($B83,#REF!,0)))),
IF(AND(RIGHT($A83,1)*1=4,M$1=INDEX('4. Mengen- und Kostenannahmen'!$H:$H,MATCH($B83,#REF!,0))),$E83,"")))))))</f>
        <v>#N/A</v>
      </c>
      <c r="N83" s="233" t="str">
        <f t="array" ref="N83">IF(RIGHT($A83,1)*1=0,"",
IF(AND(RIGHT($A83,1)*1=1,OR(N$1=2026,N$1=2027)),$E83/2,
IF(AND(RIGHT($A83,1)*1=2,OR(N$1=2028,N$1=2029,N$1=2030)),$E83*1/20,IF(AND(RIGHT($A83,1)*1=2,OR(N$1=2031,N$1=2032,N$1=2033,N$1=2034,N$1=2035,N$1=2036,N$1=2037)),$E83*1/10,IF(AND(RIGHT($A83,1)*1=2,OR(N$1=2038,N$1=2039,N$1=2040)),$E83*1/20,
IF(AND(RIGHT($A83,1)*1=3,N$1&gt;=INDEX('4. Mengen- und Kostenannahmen'!$L:$L,MATCH($B83,#REF!,0)),N$1&lt;=INDEX('4. Mengen- und Kostenannahmen'!$M:$M,MATCH($B83,#REF!,0))),$E83*(1/(1+INDEX('4. Mengen- und Kostenannahmen'!$M:$M,MATCH($B83,#REF!,0))-INDEX('4. Mengen- und Kostenannahmen'!$L:$L,MATCH($B83,#REF!,0)))),
IF(AND(RIGHT($A83,1)*1=4,N$1=INDEX('4. Mengen- und Kostenannahmen'!$H:$H,MATCH($B83,#REF!,0))),$E83,"")))))))</f>
        <v>#N/A</v>
      </c>
      <c r="O83" s="233" t="str">
        <f t="array" ref="O83">IF(RIGHT($A83,1)*1=0,"",
IF(AND(RIGHT($A83,1)*1=1,OR(O$1=2026,O$1=2027)),$E83/2,
IF(AND(RIGHT($A83,1)*1=2,OR(O$1=2028,O$1=2029,O$1=2030)),$E83*1/20,IF(AND(RIGHT($A83,1)*1=2,OR(O$1=2031,O$1=2032,O$1=2033,O$1=2034,O$1=2035,O$1=2036,O$1=2037)),$E83*1/10,IF(AND(RIGHT($A83,1)*1=2,OR(O$1=2038,O$1=2039,O$1=2040)),$E83*1/20,
IF(AND(RIGHT($A83,1)*1=3,O$1&gt;=INDEX('4. Mengen- und Kostenannahmen'!$L:$L,MATCH($B83,#REF!,0)),O$1&lt;=INDEX('4. Mengen- und Kostenannahmen'!$M:$M,MATCH($B83,#REF!,0))),$E83*(1/(1+INDEX('4. Mengen- und Kostenannahmen'!$M:$M,MATCH($B83,#REF!,0))-INDEX('4. Mengen- und Kostenannahmen'!$L:$L,MATCH($B83,#REF!,0)))),
IF(AND(RIGHT($A83,1)*1=4,O$1=INDEX('4. Mengen- und Kostenannahmen'!$H:$H,MATCH($B83,#REF!,0))),$E83,"")))))))</f>
        <v>#N/A</v>
      </c>
      <c r="P83" s="233" t="str">
        <f t="array" ref="P83">IF(RIGHT($A83,1)*1=0,"",
IF(AND(RIGHT($A83,1)*1=1,OR(P$1=2026,P$1=2027)),$E83/2,
IF(AND(RIGHT($A83,1)*1=2,OR(P$1=2028,P$1=2029,P$1=2030)),$E83*1/20,IF(AND(RIGHT($A83,1)*1=2,OR(P$1=2031,P$1=2032,P$1=2033,P$1=2034,P$1=2035,P$1=2036,P$1=2037)),$E83*1/10,IF(AND(RIGHT($A83,1)*1=2,OR(P$1=2038,P$1=2039,P$1=2040)),$E83*1/20,
IF(AND(RIGHT($A83,1)*1=3,P$1&gt;=INDEX('4. Mengen- und Kostenannahmen'!$L:$L,MATCH($B83,#REF!,0)),P$1&lt;=INDEX('4. Mengen- und Kostenannahmen'!$M:$M,MATCH($B83,#REF!,0))),$E83*(1/(1+INDEX('4. Mengen- und Kostenannahmen'!$M:$M,MATCH($B83,#REF!,0))-INDEX('4. Mengen- und Kostenannahmen'!$L:$L,MATCH($B83,#REF!,0)))),
IF(AND(RIGHT($A83,1)*1=4,P$1=INDEX('4. Mengen- und Kostenannahmen'!$H:$H,MATCH($B83,#REF!,0))),$E83,"")))))))</f>
        <v>#N/A</v>
      </c>
      <c r="Q83" s="233" t="str">
        <f t="array" ref="Q83">IF(RIGHT($A83,1)*1=0,"",
IF(AND(RIGHT($A83,1)*1=1,OR(Q$1=2026,Q$1=2027)),$E83/2,
IF(AND(RIGHT($A83,1)*1=2,OR(Q$1=2028,Q$1=2029,Q$1=2030)),$E83*1/20,IF(AND(RIGHT($A83,1)*1=2,OR(Q$1=2031,Q$1=2032,Q$1=2033,Q$1=2034,Q$1=2035,Q$1=2036,Q$1=2037)),$E83*1/10,IF(AND(RIGHT($A83,1)*1=2,OR(Q$1=2038,Q$1=2039,Q$1=2040)),$E83*1/20,
IF(AND(RIGHT($A83,1)*1=3,Q$1&gt;=INDEX('4. Mengen- und Kostenannahmen'!$L:$L,MATCH($B83,#REF!,0)),Q$1&lt;=INDEX('4. Mengen- und Kostenannahmen'!$M:$M,MATCH($B83,#REF!,0))),$E83*(1/(1+INDEX('4. Mengen- und Kostenannahmen'!$M:$M,MATCH($B83,#REF!,0))-INDEX('4. Mengen- und Kostenannahmen'!$L:$L,MATCH($B83,#REF!,0)))),
IF(AND(RIGHT($A83,1)*1=4,Q$1=INDEX('4. Mengen- und Kostenannahmen'!$H:$H,MATCH($B83,#REF!,0))),$E83,"")))))))</f>
        <v>#N/A</v>
      </c>
      <c r="R83" s="233" t="str">
        <f t="array" ref="R83">IF(RIGHT($A83,1)*1=0,"",
IF(AND(RIGHT($A83,1)*1=1,OR(R$1=2026,R$1=2027)),$E83/2,
IF(AND(RIGHT($A83,1)*1=2,OR(R$1=2028,R$1=2029,R$1=2030)),$E83*1/20,IF(AND(RIGHT($A83,1)*1=2,OR(R$1=2031,R$1=2032,R$1=2033,R$1=2034,R$1=2035,R$1=2036,R$1=2037)),$E83*1/10,IF(AND(RIGHT($A83,1)*1=2,OR(R$1=2038,R$1=2039,R$1=2040)),$E83*1/20,
IF(AND(RIGHT($A83,1)*1=3,R$1&gt;=INDEX('4. Mengen- und Kostenannahmen'!$L:$L,MATCH($B83,#REF!,0)),R$1&lt;=INDEX('4. Mengen- und Kostenannahmen'!$M:$M,MATCH($B83,#REF!,0))),$E83*(1/(1+INDEX('4. Mengen- und Kostenannahmen'!$M:$M,MATCH($B83,#REF!,0))-INDEX('4. Mengen- und Kostenannahmen'!$L:$L,MATCH($B83,#REF!,0)))),
IF(AND(RIGHT($A83,1)*1=4,R$1=INDEX('4. Mengen- und Kostenannahmen'!$H:$H,MATCH($B83,#REF!,0))),$E83,"")))))))</f>
        <v>#N/A</v>
      </c>
      <c r="S83" s="233" t="str">
        <f t="array" ref="S83">IF(RIGHT($A83,1)*1=0,"",
IF(AND(RIGHT($A83,1)*1=1,OR(S$1=2026,S$1=2027)),$E83/2,
IF(AND(RIGHT($A83,1)*1=2,OR(S$1=2028,S$1=2029,S$1=2030)),$E83*1/20,IF(AND(RIGHT($A83,1)*1=2,OR(S$1=2031,S$1=2032,S$1=2033,S$1=2034,S$1=2035,S$1=2036,S$1=2037)),$E83*1/10,IF(AND(RIGHT($A83,1)*1=2,OR(S$1=2038,S$1=2039,S$1=2040)),$E83*1/20,
IF(AND(RIGHT($A83,1)*1=3,S$1&gt;=INDEX('4. Mengen- und Kostenannahmen'!$L:$L,MATCH($B83,#REF!,0)),S$1&lt;=INDEX('4. Mengen- und Kostenannahmen'!$M:$M,MATCH($B83,#REF!,0))),$E83*(1/(1+INDEX('4. Mengen- und Kostenannahmen'!$M:$M,MATCH($B83,#REF!,0))-INDEX('4. Mengen- und Kostenannahmen'!$L:$L,MATCH($B83,#REF!,0)))),
IF(AND(RIGHT($A83,1)*1=4,S$1=INDEX('4. Mengen- und Kostenannahmen'!$H:$H,MATCH($B83,#REF!,0))),$E83,"")))))))</f>
        <v>#N/A</v>
      </c>
      <c r="T83" s="233" t="str">
        <f t="array" ref="T83">IF(RIGHT($A83,1)*1=0,"",
IF(AND(RIGHT($A83,1)*1=1,OR(T$1=2026,T$1=2027)),$E83/2,
IF(AND(RIGHT($A83,1)*1=2,OR(T$1=2028,T$1=2029,T$1=2030)),$E83*1/20,IF(AND(RIGHT($A83,1)*1=2,OR(T$1=2031,T$1=2032,T$1=2033,T$1=2034,T$1=2035,T$1=2036,T$1=2037)),$E83*1/10,IF(AND(RIGHT($A83,1)*1=2,OR(T$1=2038,T$1=2039,T$1=2040)),$E83*1/20,
IF(AND(RIGHT($A83,1)*1=3,T$1&gt;=INDEX('4. Mengen- und Kostenannahmen'!$L:$L,MATCH($B83,#REF!,0)),T$1&lt;=INDEX('4. Mengen- und Kostenannahmen'!$M:$M,MATCH($B83,#REF!,0))),$E83*(1/(1+INDEX('4. Mengen- und Kostenannahmen'!$M:$M,MATCH($B83,#REF!,0))-INDEX('4. Mengen- und Kostenannahmen'!$L:$L,MATCH($B83,#REF!,0)))),
IF(AND(RIGHT($A83,1)*1=4,T$1=INDEX('4. Mengen- und Kostenannahmen'!$H:$H,MATCH($B83,#REF!,0))),$E83,"")))))))</f>
        <v>#N/A</v>
      </c>
    </row>
    <row r="84" ht="12.75" customHeight="1">
      <c r="A84" s="230" t="str">
        <f t="array" ref="A84">INDEX('4. Mengen- und Kostenannahmen'!$A:$A,MATCH(B84,'4. Mengen- und Kostenannahmen'!B:B,0))</f>
        <v>#N/A</v>
      </c>
      <c r="B84" s="231" t="str">
        <f>'4. Mengen- und Kostenannahmen'!B85</f>
        <v/>
      </c>
      <c r="C84" s="231" t="str">
        <f t="array" ref="C84">IF(RIGHT($A84,1)*1&lt;&gt;0,INDEX('4. Mengen- und Kostenannahmen'!D:D,MATCH($B84,'4. Mengen- und Kostenannahmen'!$B:$B,0)),"")</f>
        <v>#N/A</v>
      </c>
      <c r="D84" s="231" t="str">
        <f t="array" ref="D84">IF(RIGHT($A84,1)*1&lt;&gt;0,INDEX('4. Mengen- und Kostenannahmen'!E:E,MATCH($B84,'4. Mengen- und Kostenannahmen'!$B:$B,0)),"")</f>
        <v>#N/A</v>
      </c>
      <c r="E84" s="232" t="str">
        <f t="array" ref="E84">IF(C84&lt;&gt;"",INDEX('4. Mengen- und Kostenannahmen'!X:X,MATCH($B84,'4. Mengen- und Kostenannahmen'!B:B,0))*INDEX('4. Mengen- und Kostenannahmen'!AC:AC,MATCH($B84,'4. Mengen- und Kostenannahmen'!B:B,0)),"")</f>
        <v>#N/A</v>
      </c>
      <c r="F84" s="233" t="str">
        <f t="array" ref="F84">IF(RIGHT($A84,1)*1=0,"",
IF(AND(RIGHT($A84,1)*1=1,OR(F$1=2026,F$1=2027)),$E84/2,
IF(AND(RIGHT($A84,1)*1=2,OR(F$1=2028,F$1=2029,F$1=2030)),$E84*1/20,IF(AND(RIGHT($A84,1)*1=2,OR(F$1=2031,F$1=2032,F$1=2033,F$1=2034,F$1=2035,F$1=2036,F$1=2037)),$E84*1/10,IF(AND(RIGHT($A84,1)*1=2,OR(F$1=2038,F$1=2039,F$1=2040)),$E84*1/20,
IF(AND(RIGHT($A84,1)*1=3,F$1&gt;=INDEX('4. Mengen- und Kostenannahmen'!$L:$L,MATCH($B84,#REF!,0)),F$1&lt;=INDEX('4. Mengen- und Kostenannahmen'!$M:$M,MATCH($B84,#REF!,0))),$E84*(1/(1+INDEX('4. Mengen- und Kostenannahmen'!$M:$M,MATCH($B84,#REF!,0))-INDEX('4. Mengen- und Kostenannahmen'!$L:$L,MATCH($B84,#REF!,0)))),
IF(AND(RIGHT($A84,1)*1=4,F$1=INDEX('4. Mengen- und Kostenannahmen'!$H:$H,MATCH($B84,#REF!,0))),$E84,"")))))))</f>
        <v>#N/A</v>
      </c>
      <c r="G84" s="233" t="str">
        <f t="array" ref="G84">IF(RIGHT($A84,1)*1=0,"",
IF(AND(RIGHT($A84,1)*1=1,OR(G$1=2026,G$1=2027)),$E84/2,
IF(AND(RIGHT($A84,1)*1=2,OR(G$1=2028,G$1=2029,G$1=2030)),$E84*1/20,IF(AND(RIGHT($A84,1)*1=2,OR(G$1=2031,G$1=2032,G$1=2033,G$1=2034,G$1=2035,G$1=2036,G$1=2037)),$E84*1/10,IF(AND(RIGHT($A84,1)*1=2,OR(G$1=2038,G$1=2039,G$1=2040)),$E84*1/20,
IF(AND(RIGHT($A84,1)*1=3,G$1&gt;=INDEX('4. Mengen- und Kostenannahmen'!$L:$L,MATCH($B84,#REF!,0)),G$1&lt;=INDEX('4. Mengen- und Kostenannahmen'!$M:$M,MATCH($B84,#REF!,0))),$E84*(1/(1+INDEX('4. Mengen- und Kostenannahmen'!$M:$M,MATCH($B84,#REF!,0))-INDEX('4. Mengen- und Kostenannahmen'!$L:$L,MATCH($B84,#REF!,0)))),
IF(AND(RIGHT($A84,1)*1=4,G$1=INDEX('4. Mengen- und Kostenannahmen'!$H:$H,MATCH($B84,#REF!,0))),$E84,"")))))))</f>
        <v>#N/A</v>
      </c>
      <c r="H84" s="233" t="str">
        <f t="array" ref="H84">IF(RIGHT($A84,1)*1=0,"",
IF(AND(RIGHT($A84,1)*1=1,OR(H$1=2026,H$1=2027)),$E84/2,
IF(AND(RIGHT($A84,1)*1=2,OR(H$1=2028,H$1=2029,H$1=2030)),$E84*1/20,IF(AND(RIGHT($A84,1)*1=2,OR(H$1=2031,H$1=2032,H$1=2033,H$1=2034,H$1=2035,H$1=2036,H$1=2037)),$E84*1/10,IF(AND(RIGHT($A84,1)*1=2,OR(H$1=2038,H$1=2039,H$1=2040)),$E84*1/20,
IF(AND(RIGHT($A84,1)*1=3,H$1&gt;=INDEX('4. Mengen- und Kostenannahmen'!$L:$L,MATCH($B84,#REF!,0)),H$1&lt;=INDEX('4. Mengen- und Kostenannahmen'!$M:$M,MATCH($B84,#REF!,0))),$E84*(1/(1+INDEX('4. Mengen- und Kostenannahmen'!$M:$M,MATCH($B84,#REF!,0))-INDEX('4. Mengen- und Kostenannahmen'!$L:$L,MATCH($B84,#REF!,0)))),
IF(AND(RIGHT($A84,1)*1=4,H$1=INDEX('4. Mengen- und Kostenannahmen'!$H:$H,MATCH($B84,#REF!,0))),$E84,"")))))))</f>
        <v>#N/A</v>
      </c>
      <c r="I84" s="233" t="str">
        <f t="array" ref="I84">IF(RIGHT($A84,1)*1=0,"",
IF(AND(RIGHT($A84,1)*1=1,OR(I$1=2026,I$1=2027)),$E84/2,
IF(AND(RIGHT($A84,1)*1=2,OR(I$1=2028,I$1=2029,I$1=2030)),$E84*1/20,IF(AND(RIGHT($A84,1)*1=2,OR(I$1=2031,I$1=2032,I$1=2033,I$1=2034,I$1=2035,I$1=2036,I$1=2037)),$E84*1/10,IF(AND(RIGHT($A84,1)*1=2,OR(I$1=2038,I$1=2039,I$1=2040)),$E84*1/20,
IF(AND(RIGHT($A84,1)*1=3,I$1&gt;=INDEX('4. Mengen- und Kostenannahmen'!$L:$L,MATCH($B84,#REF!,0)),I$1&lt;=INDEX('4. Mengen- und Kostenannahmen'!$M:$M,MATCH($B84,#REF!,0))),$E84*(1/(1+INDEX('4. Mengen- und Kostenannahmen'!$M:$M,MATCH($B84,#REF!,0))-INDEX('4. Mengen- und Kostenannahmen'!$L:$L,MATCH($B84,#REF!,0)))),
IF(AND(RIGHT($A84,1)*1=4,I$1=INDEX('4. Mengen- und Kostenannahmen'!$H:$H,MATCH($B84,#REF!,0))),$E84,"")))))))</f>
        <v>#N/A</v>
      </c>
      <c r="J84" s="233" t="str">
        <f t="array" ref="J84">IF(RIGHT($A84,1)*1=0,"",
IF(AND(RIGHT($A84,1)*1=1,OR(J$1=2026,J$1=2027)),$E84/2,
IF(AND(RIGHT($A84,1)*1=2,OR(J$1=2028,J$1=2029,J$1=2030)),$E84*1/20,IF(AND(RIGHT($A84,1)*1=2,OR(J$1=2031,J$1=2032,J$1=2033,J$1=2034,J$1=2035,J$1=2036,J$1=2037)),$E84*1/10,IF(AND(RIGHT($A84,1)*1=2,OR(J$1=2038,J$1=2039,J$1=2040)),$E84*1/20,
IF(AND(RIGHT($A84,1)*1=3,J$1&gt;=INDEX('4. Mengen- und Kostenannahmen'!$L:$L,MATCH($B84,#REF!,0)),J$1&lt;=INDEX('4. Mengen- und Kostenannahmen'!$M:$M,MATCH($B84,#REF!,0))),$E84*(1/(1+INDEX('4. Mengen- und Kostenannahmen'!$M:$M,MATCH($B84,#REF!,0))-INDEX('4. Mengen- und Kostenannahmen'!$L:$L,MATCH($B84,#REF!,0)))),
IF(AND(RIGHT($A84,1)*1=4,J$1=INDEX('4. Mengen- und Kostenannahmen'!$H:$H,MATCH($B84,#REF!,0))),$E84,"")))))))</f>
        <v>#N/A</v>
      </c>
      <c r="K84" s="233" t="str">
        <f t="array" ref="K84">IF(RIGHT($A84,1)*1=0,"",
IF(AND(RIGHT($A84,1)*1=1,OR(K$1=2026,K$1=2027)),$E84/2,
IF(AND(RIGHT($A84,1)*1=2,OR(K$1=2028,K$1=2029,K$1=2030)),$E84*1/20,IF(AND(RIGHT($A84,1)*1=2,OR(K$1=2031,K$1=2032,K$1=2033,K$1=2034,K$1=2035,K$1=2036,K$1=2037)),$E84*1/10,IF(AND(RIGHT($A84,1)*1=2,OR(K$1=2038,K$1=2039,K$1=2040)),$E84*1/20,
IF(AND(RIGHT($A84,1)*1=3,K$1&gt;=INDEX('4. Mengen- und Kostenannahmen'!$L:$L,MATCH($B84,#REF!,0)),K$1&lt;=INDEX('4. Mengen- und Kostenannahmen'!$M:$M,MATCH($B84,#REF!,0))),$E84*(1/(1+INDEX('4. Mengen- und Kostenannahmen'!$M:$M,MATCH($B84,#REF!,0))-INDEX('4. Mengen- und Kostenannahmen'!$L:$L,MATCH($B84,#REF!,0)))),
IF(AND(RIGHT($A84,1)*1=4,K$1=INDEX('4. Mengen- und Kostenannahmen'!$H:$H,MATCH($B84,#REF!,0))),$E84,"")))))))</f>
        <v>#N/A</v>
      </c>
      <c r="L84" s="233" t="str">
        <f t="array" ref="L84">IF(RIGHT($A84,1)*1=0,"",
IF(AND(RIGHT($A84,1)*1=1,OR(L$1=2026,L$1=2027)),$E84/2,
IF(AND(RIGHT($A84,1)*1=2,OR(L$1=2028,L$1=2029,L$1=2030)),$E84*1/20,IF(AND(RIGHT($A84,1)*1=2,OR(L$1=2031,L$1=2032,L$1=2033,L$1=2034,L$1=2035,L$1=2036,L$1=2037)),$E84*1/10,IF(AND(RIGHT($A84,1)*1=2,OR(L$1=2038,L$1=2039,L$1=2040)),$E84*1/20,
IF(AND(RIGHT($A84,1)*1=3,L$1&gt;=INDEX('4. Mengen- und Kostenannahmen'!$L:$L,MATCH($B84,#REF!,0)),L$1&lt;=INDEX('4. Mengen- und Kostenannahmen'!$M:$M,MATCH($B84,#REF!,0))),$E84*(1/(1+INDEX('4. Mengen- und Kostenannahmen'!$M:$M,MATCH($B84,#REF!,0))-INDEX('4. Mengen- und Kostenannahmen'!$L:$L,MATCH($B84,#REF!,0)))),
IF(AND(RIGHT($A84,1)*1=4,L$1=INDEX('4. Mengen- und Kostenannahmen'!$H:$H,MATCH($B84,#REF!,0))),$E84,"")))))))</f>
        <v>#N/A</v>
      </c>
      <c r="M84" s="233" t="str">
        <f t="array" ref="M84">IF(RIGHT($A84,1)*1=0,"",
IF(AND(RIGHT($A84,1)*1=1,OR(M$1=2026,M$1=2027)),$E84/2,
IF(AND(RIGHT($A84,1)*1=2,OR(M$1=2028,M$1=2029,M$1=2030)),$E84*1/20,IF(AND(RIGHT($A84,1)*1=2,OR(M$1=2031,M$1=2032,M$1=2033,M$1=2034,M$1=2035,M$1=2036,M$1=2037)),$E84*1/10,IF(AND(RIGHT($A84,1)*1=2,OR(M$1=2038,M$1=2039,M$1=2040)),$E84*1/20,
IF(AND(RIGHT($A84,1)*1=3,M$1&gt;=INDEX('4. Mengen- und Kostenannahmen'!$L:$L,MATCH($B84,#REF!,0)),M$1&lt;=INDEX('4. Mengen- und Kostenannahmen'!$M:$M,MATCH($B84,#REF!,0))),$E84*(1/(1+INDEX('4. Mengen- und Kostenannahmen'!$M:$M,MATCH($B84,#REF!,0))-INDEX('4. Mengen- und Kostenannahmen'!$L:$L,MATCH($B84,#REF!,0)))),
IF(AND(RIGHT($A84,1)*1=4,M$1=INDEX('4. Mengen- und Kostenannahmen'!$H:$H,MATCH($B84,#REF!,0))),$E84,"")))))))</f>
        <v>#N/A</v>
      </c>
      <c r="N84" s="233" t="str">
        <f t="array" ref="N84">IF(RIGHT($A84,1)*1=0,"",
IF(AND(RIGHT($A84,1)*1=1,OR(N$1=2026,N$1=2027)),$E84/2,
IF(AND(RIGHT($A84,1)*1=2,OR(N$1=2028,N$1=2029,N$1=2030)),$E84*1/20,IF(AND(RIGHT($A84,1)*1=2,OR(N$1=2031,N$1=2032,N$1=2033,N$1=2034,N$1=2035,N$1=2036,N$1=2037)),$E84*1/10,IF(AND(RIGHT($A84,1)*1=2,OR(N$1=2038,N$1=2039,N$1=2040)),$E84*1/20,
IF(AND(RIGHT($A84,1)*1=3,N$1&gt;=INDEX('4. Mengen- und Kostenannahmen'!$L:$L,MATCH($B84,#REF!,0)),N$1&lt;=INDEX('4. Mengen- und Kostenannahmen'!$M:$M,MATCH($B84,#REF!,0))),$E84*(1/(1+INDEX('4. Mengen- und Kostenannahmen'!$M:$M,MATCH($B84,#REF!,0))-INDEX('4. Mengen- und Kostenannahmen'!$L:$L,MATCH($B84,#REF!,0)))),
IF(AND(RIGHT($A84,1)*1=4,N$1=INDEX('4. Mengen- und Kostenannahmen'!$H:$H,MATCH($B84,#REF!,0))),$E84,"")))))))</f>
        <v>#N/A</v>
      </c>
      <c r="O84" s="233" t="str">
        <f t="array" ref="O84">IF(RIGHT($A84,1)*1=0,"",
IF(AND(RIGHT($A84,1)*1=1,OR(O$1=2026,O$1=2027)),$E84/2,
IF(AND(RIGHT($A84,1)*1=2,OR(O$1=2028,O$1=2029,O$1=2030)),$E84*1/20,IF(AND(RIGHT($A84,1)*1=2,OR(O$1=2031,O$1=2032,O$1=2033,O$1=2034,O$1=2035,O$1=2036,O$1=2037)),$E84*1/10,IF(AND(RIGHT($A84,1)*1=2,OR(O$1=2038,O$1=2039,O$1=2040)),$E84*1/20,
IF(AND(RIGHT($A84,1)*1=3,O$1&gt;=INDEX('4. Mengen- und Kostenannahmen'!$L:$L,MATCH($B84,#REF!,0)),O$1&lt;=INDEX('4. Mengen- und Kostenannahmen'!$M:$M,MATCH($B84,#REF!,0))),$E84*(1/(1+INDEX('4. Mengen- und Kostenannahmen'!$M:$M,MATCH($B84,#REF!,0))-INDEX('4. Mengen- und Kostenannahmen'!$L:$L,MATCH($B84,#REF!,0)))),
IF(AND(RIGHT($A84,1)*1=4,O$1=INDEX('4. Mengen- und Kostenannahmen'!$H:$H,MATCH($B84,#REF!,0))),$E84,"")))))))</f>
        <v>#N/A</v>
      </c>
      <c r="P84" s="233" t="str">
        <f t="array" ref="P84">IF(RIGHT($A84,1)*1=0,"",
IF(AND(RIGHT($A84,1)*1=1,OR(P$1=2026,P$1=2027)),$E84/2,
IF(AND(RIGHT($A84,1)*1=2,OR(P$1=2028,P$1=2029,P$1=2030)),$E84*1/20,IF(AND(RIGHT($A84,1)*1=2,OR(P$1=2031,P$1=2032,P$1=2033,P$1=2034,P$1=2035,P$1=2036,P$1=2037)),$E84*1/10,IF(AND(RIGHT($A84,1)*1=2,OR(P$1=2038,P$1=2039,P$1=2040)),$E84*1/20,
IF(AND(RIGHT($A84,1)*1=3,P$1&gt;=INDEX('4. Mengen- und Kostenannahmen'!$L:$L,MATCH($B84,#REF!,0)),P$1&lt;=INDEX('4. Mengen- und Kostenannahmen'!$M:$M,MATCH($B84,#REF!,0))),$E84*(1/(1+INDEX('4. Mengen- und Kostenannahmen'!$M:$M,MATCH($B84,#REF!,0))-INDEX('4. Mengen- und Kostenannahmen'!$L:$L,MATCH($B84,#REF!,0)))),
IF(AND(RIGHT($A84,1)*1=4,P$1=INDEX('4. Mengen- und Kostenannahmen'!$H:$H,MATCH($B84,#REF!,0))),$E84,"")))))))</f>
        <v>#N/A</v>
      </c>
      <c r="Q84" s="233" t="str">
        <f t="array" ref="Q84">IF(RIGHT($A84,1)*1=0,"",
IF(AND(RIGHT($A84,1)*1=1,OR(Q$1=2026,Q$1=2027)),$E84/2,
IF(AND(RIGHT($A84,1)*1=2,OR(Q$1=2028,Q$1=2029,Q$1=2030)),$E84*1/20,IF(AND(RIGHT($A84,1)*1=2,OR(Q$1=2031,Q$1=2032,Q$1=2033,Q$1=2034,Q$1=2035,Q$1=2036,Q$1=2037)),$E84*1/10,IF(AND(RIGHT($A84,1)*1=2,OR(Q$1=2038,Q$1=2039,Q$1=2040)),$E84*1/20,
IF(AND(RIGHT($A84,1)*1=3,Q$1&gt;=INDEX('4. Mengen- und Kostenannahmen'!$L:$L,MATCH($B84,#REF!,0)),Q$1&lt;=INDEX('4. Mengen- und Kostenannahmen'!$M:$M,MATCH($B84,#REF!,0))),$E84*(1/(1+INDEX('4. Mengen- und Kostenannahmen'!$M:$M,MATCH($B84,#REF!,0))-INDEX('4. Mengen- und Kostenannahmen'!$L:$L,MATCH($B84,#REF!,0)))),
IF(AND(RIGHT($A84,1)*1=4,Q$1=INDEX('4. Mengen- und Kostenannahmen'!$H:$H,MATCH($B84,#REF!,0))),$E84,"")))))))</f>
        <v>#N/A</v>
      </c>
      <c r="R84" s="233" t="str">
        <f t="array" ref="R84">IF(RIGHT($A84,1)*1=0,"",
IF(AND(RIGHT($A84,1)*1=1,OR(R$1=2026,R$1=2027)),$E84/2,
IF(AND(RIGHT($A84,1)*1=2,OR(R$1=2028,R$1=2029,R$1=2030)),$E84*1/20,IF(AND(RIGHT($A84,1)*1=2,OR(R$1=2031,R$1=2032,R$1=2033,R$1=2034,R$1=2035,R$1=2036,R$1=2037)),$E84*1/10,IF(AND(RIGHT($A84,1)*1=2,OR(R$1=2038,R$1=2039,R$1=2040)),$E84*1/20,
IF(AND(RIGHT($A84,1)*1=3,R$1&gt;=INDEX('4. Mengen- und Kostenannahmen'!$L:$L,MATCH($B84,#REF!,0)),R$1&lt;=INDEX('4. Mengen- und Kostenannahmen'!$M:$M,MATCH($B84,#REF!,0))),$E84*(1/(1+INDEX('4. Mengen- und Kostenannahmen'!$M:$M,MATCH($B84,#REF!,0))-INDEX('4. Mengen- und Kostenannahmen'!$L:$L,MATCH($B84,#REF!,0)))),
IF(AND(RIGHT($A84,1)*1=4,R$1=INDEX('4. Mengen- und Kostenannahmen'!$H:$H,MATCH($B84,#REF!,0))),$E84,"")))))))</f>
        <v>#N/A</v>
      </c>
      <c r="S84" s="233" t="str">
        <f t="array" ref="S84">IF(RIGHT($A84,1)*1=0,"",
IF(AND(RIGHT($A84,1)*1=1,OR(S$1=2026,S$1=2027)),$E84/2,
IF(AND(RIGHT($A84,1)*1=2,OR(S$1=2028,S$1=2029,S$1=2030)),$E84*1/20,IF(AND(RIGHT($A84,1)*1=2,OR(S$1=2031,S$1=2032,S$1=2033,S$1=2034,S$1=2035,S$1=2036,S$1=2037)),$E84*1/10,IF(AND(RIGHT($A84,1)*1=2,OR(S$1=2038,S$1=2039,S$1=2040)),$E84*1/20,
IF(AND(RIGHT($A84,1)*1=3,S$1&gt;=INDEX('4. Mengen- und Kostenannahmen'!$L:$L,MATCH($B84,#REF!,0)),S$1&lt;=INDEX('4. Mengen- und Kostenannahmen'!$M:$M,MATCH($B84,#REF!,0))),$E84*(1/(1+INDEX('4. Mengen- und Kostenannahmen'!$M:$M,MATCH($B84,#REF!,0))-INDEX('4. Mengen- und Kostenannahmen'!$L:$L,MATCH($B84,#REF!,0)))),
IF(AND(RIGHT($A84,1)*1=4,S$1=INDEX('4. Mengen- und Kostenannahmen'!$H:$H,MATCH($B84,#REF!,0))),$E84,"")))))))</f>
        <v>#N/A</v>
      </c>
      <c r="T84" s="233" t="str">
        <f t="array" ref="T84">IF(RIGHT($A84,1)*1=0,"",
IF(AND(RIGHT($A84,1)*1=1,OR(T$1=2026,T$1=2027)),$E84/2,
IF(AND(RIGHT($A84,1)*1=2,OR(T$1=2028,T$1=2029,T$1=2030)),$E84*1/20,IF(AND(RIGHT($A84,1)*1=2,OR(T$1=2031,T$1=2032,T$1=2033,T$1=2034,T$1=2035,T$1=2036,T$1=2037)),$E84*1/10,IF(AND(RIGHT($A84,1)*1=2,OR(T$1=2038,T$1=2039,T$1=2040)),$E84*1/20,
IF(AND(RIGHT($A84,1)*1=3,T$1&gt;=INDEX('4. Mengen- und Kostenannahmen'!$L:$L,MATCH($B84,#REF!,0)),T$1&lt;=INDEX('4. Mengen- und Kostenannahmen'!$M:$M,MATCH($B84,#REF!,0))),$E84*(1/(1+INDEX('4. Mengen- und Kostenannahmen'!$M:$M,MATCH($B84,#REF!,0))-INDEX('4. Mengen- und Kostenannahmen'!$L:$L,MATCH($B84,#REF!,0)))),
IF(AND(RIGHT($A84,1)*1=4,T$1=INDEX('4. Mengen- und Kostenannahmen'!$H:$H,MATCH($B84,#REF!,0))),$E84,"")))))))</f>
        <v>#N/A</v>
      </c>
    </row>
    <row r="85" ht="12.75" customHeight="1">
      <c r="A85" s="230" t="str">
        <f t="array" ref="A85">INDEX('4. Mengen- und Kostenannahmen'!$A:$A,MATCH(B85,'4. Mengen- und Kostenannahmen'!B:B,0))</f>
        <v>#N/A</v>
      </c>
      <c r="B85" s="231" t="str">
        <f>'4. Mengen- und Kostenannahmen'!B86</f>
        <v/>
      </c>
      <c r="C85" s="231" t="str">
        <f t="array" ref="C85">IF(RIGHT($A85,1)*1&lt;&gt;0,INDEX('4. Mengen- und Kostenannahmen'!D:D,MATCH($B85,'4. Mengen- und Kostenannahmen'!$B:$B,0)),"")</f>
        <v>#N/A</v>
      </c>
      <c r="D85" s="231" t="str">
        <f t="array" ref="D85">IF(RIGHT($A85,1)*1&lt;&gt;0,INDEX('4. Mengen- und Kostenannahmen'!E:E,MATCH($B85,'4. Mengen- und Kostenannahmen'!$B:$B,0)),"")</f>
        <v>#N/A</v>
      </c>
      <c r="E85" s="232" t="str">
        <f t="array" ref="E85">IF(C85&lt;&gt;"",INDEX('4. Mengen- und Kostenannahmen'!X:X,MATCH($B85,'4. Mengen- und Kostenannahmen'!B:B,0))*INDEX('4. Mengen- und Kostenannahmen'!AC:AC,MATCH($B85,'4. Mengen- und Kostenannahmen'!B:B,0)),"")</f>
        <v>#N/A</v>
      </c>
      <c r="F85" s="233" t="str">
        <f t="array" ref="F85">IF(RIGHT($A85,1)*1=0,"",
IF(AND(RIGHT($A85,1)*1=1,OR(F$1=2026,F$1=2027)),$E85/2,
IF(AND(RIGHT($A85,1)*1=2,OR(F$1=2028,F$1=2029,F$1=2030)),$E85*1/20,IF(AND(RIGHT($A85,1)*1=2,OR(F$1=2031,F$1=2032,F$1=2033,F$1=2034,F$1=2035,F$1=2036,F$1=2037)),$E85*1/10,IF(AND(RIGHT($A85,1)*1=2,OR(F$1=2038,F$1=2039,F$1=2040)),$E85*1/20,
IF(AND(RIGHT($A85,1)*1=3,F$1&gt;=INDEX('4. Mengen- und Kostenannahmen'!$L:$L,MATCH($B85,#REF!,0)),F$1&lt;=INDEX('4. Mengen- und Kostenannahmen'!$M:$M,MATCH($B85,#REF!,0))),$E85*(1/(1+INDEX('4. Mengen- und Kostenannahmen'!$M:$M,MATCH($B85,#REF!,0))-INDEX('4. Mengen- und Kostenannahmen'!$L:$L,MATCH($B85,#REF!,0)))),
IF(AND(RIGHT($A85,1)*1=4,F$1=INDEX('4. Mengen- und Kostenannahmen'!$H:$H,MATCH($B85,#REF!,0))),$E85,"")))))))</f>
        <v>#N/A</v>
      </c>
      <c r="G85" s="233" t="str">
        <f t="array" ref="G85">IF(RIGHT($A85,1)*1=0,"",
IF(AND(RIGHT($A85,1)*1=1,OR(G$1=2026,G$1=2027)),$E85/2,
IF(AND(RIGHT($A85,1)*1=2,OR(G$1=2028,G$1=2029,G$1=2030)),$E85*1/20,IF(AND(RIGHT($A85,1)*1=2,OR(G$1=2031,G$1=2032,G$1=2033,G$1=2034,G$1=2035,G$1=2036,G$1=2037)),$E85*1/10,IF(AND(RIGHT($A85,1)*1=2,OR(G$1=2038,G$1=2039,G$1=2040)),$E85*1/20,
IF(AND(RIGHT($A85,1)*1=3,G$1&gt;=INDEX('4. Mengen- und Kostenannahmen'!$L:$L,MATCH($B85,#REF!,0)),G$1&lt;=INDEX('4. Mengen- und Kostenannahmen'!$M:$M,MATCH($B85,#REF!,0))),$E85*(1/(1+INDEX('4. Mengen- und Kostenannahmen'!$M:$M,MATCH($B85,#REF!,0))-INDEX('4. Mengen- und Kostenannahmen'!$L:$L,MATCH($B85,#REF!,0)))),
IF(AND(RIGHT($A85,1)*1=4,G$1=INDEX('4. Mengen- und Kostenannahmen'!$H:$H,MATCH($B85,#REF!,0))),$E85,"")))))))</f>
        <v>#N/A</v>
      </c>
      <c r="H85" s="233" t="str">
        <f t="array" ref="H85">IF(RIGHT($A85,1)*1=0,"",
IF(AND(RIGHT($A85,1)*1=1,OR(H$1=2026,H$1=2027)),$E85/2,
IF(AND(RIGHT($A85,1)*1=2,OR(H$1=2028,H$1=2029,H$1=2030)),$E85*1/20,IF(AND(RIGHT($A85,1)*1=2,OR(H$1=2031,H$1=2032,H$1=2033,H$1=2034,H$1=2035,H$1=2036,H$1=2037)),$E85*1/10,IF(AND(RIGHT($A85,1)*1=2,OR(H$1=2038,H$1=2039,H$1=2040)),$E85*1/20,
IF(AND(RIGHT($A85,1)*1=3,H$1&gt;=INDEX('4. Mengen- und Kostenannahmen'!$L:$L,MATCH($B85,#REF!,0)),H$1&lt;=INDEX('4. Mengen- und Kostenannahmen'!$M:$M,MATCH($B85,#REF!,0))),$E85*(1/(1+INDEX('4. Mengen- und Kostenannahmen'!$M:$M,MATCH($B85,#REF!,0))-INDEX('4. Mengen- und Kostenannahmen'!$L:$L,MATCH($B85,#REF!,0)))),
IF(AND(RIGHT($A85,1)*1=4,H$1=INDEX('4. Mengen- und Kostenannahmen'!$H:$H,MATCH($B85,#REF!,0))),$E85,"")))))))</f>
        <v>#N/A</v>
      </c>
      <c r="I85" s="233" t="str">
        <f t="array" ref="I85">IF(RIGHT($A85,1)*1=0,"",
IF(AND(RIGHT($A85,1)*1=1,OR(I$1=2026,I$1=2027)),$E85/2,
IF(AND(RIGHT($A85,1)*1=2,OR(I$1=2028,I$1=2029,I$1=2030)),$E85*1/20,IF(AND(RIGHT($A85,1)*1=2,OR(I$1=2031,I$1=2032,I$1=2033,I$1=2034,I$1=2035,I$1=2036,I$1=2037)),$E85*1/10,IF(AND(RIGHT($A85,1)*1=2,OR(I$1=2038,I$1=2039,I$1=2040)),$E85*1/20,
IF(AND(RIGHT($A85,1)*1=3,I$1&gt;=INDEX('4. Mengen- und Kostenannahmen'!$L:$L,MATCH($B85,#REF!,0)),I$1&lt;=INDEX('4. Mengen- und Kostenannahmen'!$M:$M,MATCH($B85,#REF!,0))),$E85*(1/(1+INDEX('4. Mengen- und Kostenannahmen'!$M:$M,MATCH($B85,#REF!,0))-INDEX('4. Mengen- und Kostenannahmen'!$L:$L,MATCH($B85,#REF!,0)))),
IF(AND(RIGHT($A85,1)*1=4,I$1=INDEX('4. Mengen- und Kostenannahmen'!$H:$H,MATCH($B85,#REF!,0))),$E85,"")))))))</f>
        <v>#N/A</v>
      </c>
      <c r="J85" s="233" t="str">
        <f t="array" ref="J85">IF(RIGHT($A85,1)*1=0,"",
IF(AND(RIGHT($A85,1)*1=1,OR(J$1=2026,J$1=2027)),$E85/2,
IF(AND(RIGHT($A85,1)*1=2,OR(J$1=2028,J$1=2029,J$1=2030)),$E85*1/20,IF(AND(RIGHT($A85,1)*1=2,OR(J$1=2031,J$1=2032,J$1=2033,J$1=2034,J$1=2035,J$1=2036,J$1=2037)),$E85*1/10,IF(AND(RIGHT($A85,1)*1=2,OR(J$1=2038,J$1=2039,J$1=2040)),$E85*1/20,
IF(AND(RIGHT($A85,1)*1=3,J$1&gt;=INDEX('4. Mengen- und Kostenannahmen'!$L:$L,MATCH($B85,#REF!,0)),J$1&lt;=INDEX('4. Mengen- und Kostenannahmen'!$M:$M,MATCH($B85,#REF!,0))),$E85*(1/(1+INDEX('4. Mengen- und Kostenannahmen'!$M:$M,MATCH($B85,#REF!,0))-INDEX('4. Mengen- und Kostenannahmen'!$L:$L,MATCH($B85,#REF!,0)))),
IF(AND(RIGHT($A85,1)*1=4,J$1=INDEX('4. Mengen- und Kostenannahmen'!$H:$H,MATCH($B85,#REF!,0))),$E85,"")))))))</f>
        <v>#N/A</v>
      </c>
      <c r="K85" s="233" t="str">
        <f t="array" ref="K85">IF(RIGHT($A85,1)*1=0,"",
IF(AND(RIGHT($A85,1)*1=1,OR(K$1=2026,K$1=2027)),$E85/2,
IF(AND(RIGHT($A85,1)*1=2,OR(K$1=2028,K$1=2029,K$1=2030)),$E85*1/20,IF(AND(RIGHT($A85,1)*1=2,OR(K$1=2031,K$1=2032,K$1=2033,K$1=2034,K$1=2035,K$1=2036,K$1=2037)),$E85*1/10,IF(AND(RIGHT($A85,1)*1=2,OR(K$1=2038,K$1=2039,K$1=2040)),$E85*1/20,
IF(AND(RIGHT($A85,1)*1=3,K$1&gt;=INDEX('4. Mengen- und Kostenannahmen'!$L:$L,MATCH($B85,#REF!,0)),K$1&lt;=INDEX('4. Mengen- und Kostenannahmen'!$M:$M,MATCH($B85,#REF!,0))),$E85*(1/(1+INDEX('4. Mengen- und Kostenannahmen'!$M:$M,MATCH($B85,#REF!,0))-INDEX('4. Mengen- und Kostenannahmen'!$L:$L,MATCH($B85,#REF!,0)))),
IF(AND(RIGHT($A85,1)*1=4,K$1=INDEX('4. Mengen- und Kostenannahmen'!$H:$H,MATCH($B85,#REF!,0))),$E85,"")))))))</f>
        <v>#N/A</v>
      </c>
      <c r="L85" s="233" t="str">
        <f t="array" ref="L85">IF(RIGHT($A85,1)*1=0,"",
IF(AND(RIGHT($A85,1)*1=1,OR(L$1=2026,L$1=2027)),$E85/2,
IF(AND(RIGHT($A85,1)*1=2,OR(L$1=2028,L$1=2029,L$1=2030)),$E85*1/20,IF(AND(RIGHT($A85,1)*1=2,OR(L$1=2031,L$1=2032,L$1=2033,L$1=2034,L$1=2035,L$1=2036,L$1=2037)),$E85*1/10,IF(AND(RIGHT($A85,1)*1=2,OR(L$1=2038,L$1=2039,L$1=2040)),$E85*1/20,
IF(AND(RIGHT($A85,1)*1=3,L$1&gt;=INDEX('4. Mengen- und Kostenannahmen'!$L:$L,MATCH($B85,#REF!,0)),L$1&lt;=INDEX('4. Mengen- und Kostenannahmen'!$M:$M,MATCH($B85,#REF!,0))),$E85*(1/(1+INDEX('4. Mengen- und Kostenannahmen'!$M:$M,MATCH($B85,#REF!,0))-INDEX('4. Mengen- und Kostenannahmen'!$L:$L,MATCH($B85,#REF!,0)))),
IF(AND(RIGHT($A85,1)*1=4,L$1=INDEX('4. Mengen- und Kostenannahmen'!$H:$H,MATCH($B85,#REF!,0))),$E85,"")))))))</f>
        <v>#N/A</v>
      </c>
      <c r="M85" s="233" t="str">
        <f t="array" ref="M85">IF(RIGHT($A85,1)*1=0,"",
IF(AND(RIGHT($A85,1)*1=1,OR(M$1=2026,M$1=2027)),$E85/2,
IF(AND(RIGHT($A85,1)*1=2,OR(M$1=2028,M$1=2029,M$1=2030)),$E85*1/20,IF(AND(RIGHT($A85,1)*1=2,OR(M$1=2031,M$1=2032,M$1=2033,M$1=2034,M$1=2035,M$1=2036,M$1=2037)),$E85*1/10,IF(AND(RIGHT($A85,1)*1=2,OR(M$1=2038,M$1=2039,M$1=2040)),$E85*1/20,
IF(AND(RIGHT($A85,1)*1=3,M$1&gt;=INDEX('4. Mengen- und Kostenannahmen'!$L:$L,MATCH($B85,#REF!,0)),M$1&lt;=INDEX('4. Mengen- und Kostenannahmen'!$M:$M,MATCH($B85,#REF!,0))),$E85*(1/(1+INDEX('4. Mengen- und Kostenannahmen'!$M:$M,MATCH($B85,#REF!,0))-INDEX('4. Mengen- und Kostenannahmen'!$L:$L,MATCH($B85,#REF!,0)))),
IF(AND(RIGHT($A85,1)*1=4,M$1=INDEX('4. Mengen- und Kostenannahmen'!$H:$H,MATCH($B85,#REF!,0))),$E85,"")))))))</f>
        <v>#N/A</v>
      </c>
      <c r="N85" s="233" t="str">
        <f t="array" ref="N85">IF(RIGHT($A85,1)*1=0,"",
IF(AND(RIGHT($A85,1)*1=1,OR(N$1=2026,N$1=2027)),$E85/2,
IF(AND(RIGHT($A85,1)*1=2,OR(N$1=2028,N$1=2029,N$1=2030)),$E85*1/20,IF(AND(RIGHT($A85,1)*1=2,OR(N$1=2031,N$1=2032,N$1=2033,N$1=2034,N$1=2035,N$1=2036,N$1=2037)),$E85*1/10,IF(AND(RIGHT($A85,1)*1=2,OR(N$1=2038,N$1=2039,N$1=2040)),$E85*1/20,
IF(AND(RIGHT($A85,1)*1=3,N$1&gt;=INDEX('4. Mengen- und Kostenannahmen'!$L:$L,MATCH($B85,#REF!,0)),N$1&lt;=INDEX('4. Mengen- und Kostenannahmen'!$M:$M,MATCH($B85,#REF!,0))),$E85*(1/(1+INDEX('4. Mengen- und Kostenannahmen'!$M:$M,MATCH($B85,#REF!,0))-INDEX('4. Mengen- und Kostenannahmen'!$L:$L,MATCH($B85,#REF!,0)))),
IF(AND(RIGHT($A85,1)*1=4,N$1=INDEX('4. Mengen- und Kostenannahmen'!$H:$H,MATCH($B85,#REF!,0))),$E85,"")))))))</f>
        <v>#N/A</v>
      </c>
      <c r="O85" s="233" t="str">
        <f t="array" ref="O85">IF(RIGHT($A85,1)*1=0,"",
IF(AND(RIGHT($A85,1)*1=1,OR(O$1=2026,O$1=2027)),$E85/2,
IF(AND(RIGHT($A85,1)*1=2,OR(O$1=2028,O$1=2029,O$1=2030)),$E85*1/20,IF(AND(RIGHT($A85,1)*1=2,OR(O$1=2031,O$1=2032,O$1=2033,O$1=2034,O$1=2035,O$1=2036,O$1=2037)),$E85*1/10,IF(AND(RIGHT($A85,1)*1=2,OR(O$1=2038,O$1=2039,O$1=2040)),$E85*1/20,
IF(AND(RIGHT($A85,1)*1=3,O$1&gt;=INDEX('4. Mengen- und Kostenannahmen'!$L:$L,MATCH($B85,#REF!,0)),O$1&lt;=INDEX('4. Mengen- und Kostenannahmen'!$M:$M,MATCH($B85,#REF!,0))),$E85*(1/(1+INDEX('4. Mengen- und Kostenannahmen'!$M:$M,MATCH($B85,#REF!,0))-INDEX('4. Mengen- und Kostenannahmen'!$L:$L,MATCH($B85,#REF!,0)))),
IF(AND(RIGHT($A85,1)*1=4,O$1=INDEX('4. Mengen- und Kostenannahmen'!$H:$H,MATCH($B85,#REF!,0))),$E85,"")))))))</f>
        <v>#N/A</v>
      </c>
      <c r="P85" s="233" t="str">
        <f t="array" ref="P85">IF(RIGHT($A85,1)*1=0,"",
IF(AND(RIGHT($A85,1)*1=1,OR(P$1=2026,P$1=2027)),$E85/2,
IF(AND(RIGHT($A85,1)*1=2,OR(P$1=2028,P$1=2029,P$1=2030)),$E85*1/20,IF(AND(RIGHT($A85,1)*1=2,OR(P$1=2031,P$1=2032,P$1=2033,P$1=2034,P$1=2035,P$1=2036,P$1=2037)),$E85*1/10,IF(AND(RIGHT($A85,1)*1=2,OR(P$1=2038,P$1=2039,P$1=2040)),$E85*1/20,
IF(AND(RIGHT($A85,1)*1=3,P$1&gt;=INDEX('4. Mengen- und Kostenannahmen'!$L:$L,MATCH($B85,#REF!,0)),P$1&lt;=INDEX('4. Mengen- und Kostenannahmen'!$M:$M,MATCH($B85,#REF!,0))),$E85*(1/(1+INDEX('4. Mengen- und Kostenannahmen'!$M:$M,MATCH($B85,#REF!,0))-INDEX('4. Mengen- und Kostenannahmen'!$L:$L,MATCH($B85,#REF!,0)))),
IF(AND(RIGHT($A85,1)*1=4,P$1=INDEX('4. Mengen- und Kostenannahmen'!$H:$H,MATCH($B85,#REF!,0))),$E85,"")))))))</f>
        <v>#N/A</v>
      </c>
      <c r="Q85" s="233" t="str">
        <f t="array" ref="Q85">IF(RIGHT($A85,1)*1=0,"",
IF(AND(RIGHT($A85,1)*1=1,OR(Q$1=2026,Q$1=2027)),$E85/2,
IF(AND(RIGHT($A85,1)*1=2,OR(Q$1=2028,Q$1=2029,Q$1=2030)),$E85*1/20,IF(AND(RIGHT($A85,1)*1=2,OR(Q$1=2031,Q$1=2032,Q$1=2033,Q$1=2034,Q$1=2035,Q$1=2036,Q$1=2037)),$E85*1/10,IF(AND(RIGHT($A85,1)*1=2,OR(Q$1=2038,Q$1=2039,Q$1=2040)),$E85*1/20,
IF(AND(RIGHT($A85,1)*1=3,Q$1&gt;=INDEX('4. Mengen- und Kostenannahmen'!$L:$L,MATCH($B85,#REF!,0)),Q$1&lt;=INDEX('4. Mengen- und Kostenannahmen'!$M:$M,MATCH($B85,#REF!,0))),$E85*(1/(1+INDEX('4. Mengen- und Kostenannahmen'!$M:$M,MATCH($B85,#REF!,0))-INDEX('4. Mengen- und Kostenannahmen'!$L:$L,MATCH($B85,#REF!,0)))),
IF(AND(RIGHT($A85,1)*1=4,Q$1=INDEX('4. Mengen- und Kostenannahmen'!$H:$H,MATCH($B85,#REF!,0))),$E85,"")))))))</f>
        <v>#N/A</v>
      </c>
      <c r="R85" s="233" t="str">
        <f t="array" ref="R85">IF(RIGHT($A85,1)*1=0,"",
IF(AND(RIGHT($A85,1)*1=1,OR(R$1=2026,R$1=2027)),$E85/2,
IF(AND(RIGHT($A85,1)*1=2,OR(R$1=2028,R$1=2029,R$1=2030)),$E85*1/20,IF(AND(RIGHT($A85,1)*1=2,OR(R$1=2031,R$1=2032,R$1=2033,R$1=2034,R$1=2035,R$1=2036,R$1=2037)),$E85*1/10,IF(AND(RIGHT($A85,1)*1=2,OR(R$1=2038,R$1=2039,R$1=2040)),$E85*1/20,
IF(AND(RIGHT($A85,1)*1=3,R$1&gt;=INDEX('4. Mengen- und Kostenannahmen'!$L:$L,MATCH($B85,#REF!,0)),R$1&lt;=INDEX('4. Mengen- und Kostenannahmen'!$M:$M,MATCH($B85,#REF!,0))),$E85*(1/(1+INDEX('4. Mengen- und Kostenannahmen'!$M:$M,MATCH($B85,#REF!,0))-INDEX('4. Mengen- und Kostenannahmen'!$L:$L,MATCH($B85,#REF!,0)))),
IF(AND(RIGHT($A85,1)*1=4,R$1=INDEX('4. Mengen- und Kostenannahmen'!$H:$H,MATCH($B85,#REF!,0))),$E85,"")))))))</f>
        <v>#N/A</v>
      </c>
      <c r="S85" s="233" t="str">
        <f t="array" ref="S85">IF(RIGHT($A85,1)*1=0,"",
IF(AND(RIGHT($A85,1)*1=1,OR(S$1=2026,S$1=2027)),$E85/2,
IF(AND(RIGHT($A85,1)*1=2,OR(S$1=2028,S$1=2029,S$1=2030)),$E85*1/20,IF(AND(RIGHT($A85,1)*1=2,OR(S$1=2031,S$1=2032,S$1=2033,S$1=2034,S$1=2035,S$1=2036,S$1=2037)),$E85*1/10,IF(AND(RIGHT($A85,1)*1=2,OR(S$1=2038,S$1=2039,S$1=2040)),$E85*1/20,
IF(AND(RIGHT($A85,1)*1=3,S$1&gt;=INDEX('4. Mengen- und Kostenannahmen'!$L:$L,MATCH($B85,#REF!,0)),S$1&lt;=INDEX('4. Mengen- und Kostenannahmen'!$M:$M,MATCH($B85,#REF!,0))),$E85*(1/(1+INDEX('4. Mengen- und Kostenannahmen'!$M:$M,MATCH($B85,#REF!,0))-INDEX('4. Mengen- und Kostenannahmen'!$L:$L,MATCH($B85,#REF!,0)))),
IF(AND(RIGHT($A85,1)*1=4,S$1=INDEX('4. Mengen- und Kostenannahmen'!$H:$H,MATCH($B85,#REF!,0))),$E85,"")))))))</f>
        <v>#N/A</v>
      </c>
      <c r="T85" s="233" t="str">
        <f t="array" ref="T85">IF(RIGHT($A85,1)*1=0,"",
IF(AND(RIGHT($A85,1)*1=1,OR(T$1=2026,T$1=2027)),$E85/2,
IF(AND(RIGHT($A85,1)*1=2,OR(T$1=2028,T$1=2029,T$1=2030)),$E85*1/20,IF(AND(RIGHT($A85,1)*1=2,OR(T$1=2031,T$1=2032,T$1=2033,T$1=2034,T$1=2035,T$1=2036,T$1=2037)),$E85*1/10,IF(AND(RIGHT($A85,1)*1=2,OR(T$1=2038,T$1=2039,T$1=2040)),$E85*1/20,
IF(AND(RIGHT($A85,1)*1=3,T$1&gt;=INDEX('4. Mengen- und Kostenannahmen'!$L:$L,MATCH($B85,#REF!,0)),T$1&lt;=INDEX('4. Mengen- und Kostenannahmen'!$M:$M,MATCH($B85,#REF!,0))),$E85*(1/(1+INDEX('4. Mengen- und Kostenannahmen'!$M:$M,MATCH($B85,#REF!,0))-INDEX('4. Mengen- und Kostenannahmen'!$L:$L,MATCH($B85,#REF!,0)))),
IF(AND(RIGHT($A85,1)*1=4,T$1=INDEX('4. Mengen- und Kostenannahmen'!$H:$H,MATCH($B85,#REF!,0))),$E85,"")))))))</f>
        <v>#N/A</v>
      </c>
    </row>
    <row r="86" ht="12.75" customHeight="1">
      <c r="A86" s="230" t="str">
        <f t="array" ref="A86">INDEX('4. Mengen- und Kostenannahmen'!$A:$A,MATCH(B86,'4. Mengen- und Kostenannahmen'!B:B,0))</f>
        <v>#N/A</v>
      </c>
      <c r="B86" s="231" t="str">
        <f>'4. Mengen- und Kostenannahmen'!B87</f>
        <v/>
      </c>
      <c r="C86" s="231" t="str">
        <f t="array" ref="C86">IF(RIGHT($A86,1)*1&lt;&gt;0,INDEX('4. Mengen- und Kostenannahmen'!D:D,MATCH($B86,'4. Mengen- und Kostenannahmen'!$B:$B,0)),"")</f>
        <v>#N/A</v>
      </c>
      <c r="D86" s="231" t="str">
        <f t="array" ref="D86">IF(RIGHT($A86,1)*1&lt;&gt;0,INDEX('4. Mengen- und Kostenannahmen'!E:E,MATCH($B86,'4. Mengen- und Kostenannahmen'!$B:$B,0)),"")</f>
        <v>#N/A</v>
      </c>
      <c r="E86" s="232" t="str">
        <f t="array" ref="E86">IF(C86&lt;&gt;"",INDEX('4. Mengen- und Kostenannahmen'!X:X,MATCH($B86,'4. Mengen- und Kostenannahmen'!B:B,0))*INDEX('4. Mengen- und Kostenannahmen'!AC:AC,MATCH($B86,'4. Mengen- und Kostenannahmen'!B:B,0)),"")</f>
        <v>#N/A</v>
      </c>
      <c r="F86" s="233" t="str">
        <f t="array" ref="F86">IF(RIGHT($A86,1)*1=0,"",
IF(AND(RIGHT($A86,1)*1=1,OR(F$1=2026,F$1=2027)),$E86/2,
IF(AND(RIGHT($A86,1)*1=2,OR(F$1=2028,F$1=2029,F$1=2030)),$E86*1/20,IF(AND(RIGHT($A86,1)*1=2,OR(F$1=2031,F$1=2032,F$1=2033,F$1=2034,F$1=2035,F$1=2036,F$1=2037)),$E86*1/10,IF(AND(RIGHT($A86,1)*1=2,OR(F$1=2038,F$1=2039,F$1=2040)),$E86*1/20,
IF(AND(RIGHT($A86,1)*1=3,F$1&gt;=INDEX('4. Mengen- und Kostenannahmen'!$L:$L,MATCH($B86,#REF!,0)),F$1&lt;=INDEX('4. Mengen- und Kostenannahmen'!$M:$M,MATCH($B86,#REF!,0))),$E86*(1/(1+INDEX('4. Mengen- und Kostenannahmen'!$M:$M,MATCH($B86,#REF!,0))-INDEX('4. Mengen- und Kostenannahmen'!$L:$L,MATCH($B86,#REF!,0)))),
IF(AND(RIGHT($A86,1)*1=4,F$1=INDEX('4. Mengen- und Kostenannahmen'!$H:$H,MATCH($B86,#REF!,0))),$E86,"")))))))</f>
        <v>#N/A</v>
      </c>
      <c r="G86" s="233" t="str">
        <f t="array" ref="G86">IF(RIGHT($A86,1)*1=0,"",
IF(AND(RIGHT($A86,1)*1=1,OR(G$1=2026,G$1=2027)),$E86/2,
IF(AND(RIGHT($A86,1)*1=2,OR(G$1=2028,G$1=2029,G$1=2030)),$E86*1/20,IF(AND(RIGHT($A86,1)*1=2,OR(G$1=2031,G$1=2032,G$1=2033,G$1=2034,G$1=2035,G$1=2036,G$1=2037)),$E86*1/10,IF(AND(RIGHT($A86,1)*1=2,OR(G$1=2038,G$1=2039,G$1=2040)),$E86*1/20,
IF(AND(RIGHT($A86,1)*1=3,G$1&gt;=INDEX('4. Mengen- und Kostenannahmen'!$L:$L,MATCH($B86,#REF!,0)),G$1&lt;=INDEX('4. Mengen- und Kostenannahmen'!$M:$M,MATCH($B86,#REF!,0))),$E86*(1/(1+INDEX('4. Mengen- und Kostenannahmen'!$M:$M,MATCH($B86,#REF!,0))-INDEX('4. Mengen- und Kostenannahmen'!$L:$L,MATCH($B86,#REF!,0)))),
IF(AND(RIGHT($A86,1)*1=4,G$1=INDEX('4. Mengen- und Kostenannahmen'!$H:$H,MATCH($B86,#REF!,0))),$E86,"")))))))</f>
        <v>#N/A</v>
      </c>
      <c r="H86" s="233" t="str">
        <f t="array" ref="H86">IF(RIGHT($A86,1)*1=0,"",
IF(AND(RIGHT($A86,1)*1=1,OR(H$1=2026,H$1=2027)),$E86/2,
IF(AND(RIGHT($A86,1)*1=2,OR(H$1=2028,H$1=2029,H$1=2030)),$E86*1/20,IF(AND(RIGHT($A86,1)*1=2,OR(H$1=2031,H$1=2032,H$1=2033,H$1=2034,H$1=2035,H$1=2036,H$1=2037)),$E86*1/10,IF(AND(RIGHT($A86,1)*1=2,OR(H$1=2038,H$1=2039,H$1=2040)),$E86*1/20,
IF(AND(RIGHT($A86,1)*1=3,H$1&gt;=INDEX('4. Mengen- und Kostenannahmen'!$L:$L,MATCH($B86,#REF!,0)),H$1&lt;=INDEX('4. Mengen- und Kostenannahmen'!$M:$M,MATCH($B86,#REF!,0))),$E86*(1/(1+INDEX('4. Mengen- und Kostenannahmen'!$M:$M,MATCH($B86,#REF!,0))-INDEX('4. Mengen- und Kostenannahmen'!$L:$L,MATCH($B86,#REF!,0)))),
IF(AND(RIGHT($A86,1)*1=4,H$1=INDEX('4. Mengen- und Kostenannahmen'!$H:$H,MATCH($B86,#REF!,0))),$E86,"")))))))</f>
        <v>#N/A</v>
      </c>
      <c r="I86" s="233" t="str">
        <f t="array" ref="I86">IF(RIGHT($A86,1)*1=0,"",
IF(AND(RIGHT($A86,1)*1=1,OR(I$1=2026,I$1=2027)),$E86/2,
IF(AND(RIGHT($A86,1)*1=2,OR(I$1=2028,I$1=2029,I$1=2030)),$E86*1/20,IF(AND(RIGHT($A86,1)*1=2,OR(I$1=2031,I$1=2032,I$1=2033,I$1=2034,I$1=2035,I$1=2036,I$1=2037)),$E86*1/10,IF(AND(RIGHT($A86,1)*1=2,OR(I$1=2038,I$1=2039,I$1=2040)),$E86*1/20,
IF(AND(RIGHT($A86,1)*1=3,I$1&gt;=INDEX('4. Mengen- und Kostenannahmen'!$L:$L,MATCH($B86,#REF!,0)),I$1&lt;=INDEX('4. Mengen- und Kostenannahmen'!$M:$M,MATCH($B86,#REF!,0))),$E86*(1/(1+INDEX('4. Mengen- und Kostenannahmen'!$M:$M,MATCH($B86,#REF!,0))-INDEX('4. Mengen- und Kostenannahmen'!$L:$L,MATCH($B86,#REF!,0)))),
IF(AND(RIGHT($A86,1)*1=4,I$1=INDEX('4. Mengen- und Kostenannahmen'!$H:$H,MATCH($B86,#REF!,0))),$E86,"")))))))</f>
        <v>#N/A</v>
      </c>
      <c r="J86" s="233" t="str">
        <f t="array" ref="J86">IF(RIGHT($A86,1)*1=0,"",
IF(AND(RIGHT($A86,1)*1=1,OR(J$1=2026,J$1=2027)),$E86/2,
IF(AND(RIGHT($A86,1)*1=2,OR(J$1=2028,J$1=2029,J$1=2030)),$E86*1/20,IF(AND(RIGHT($A86,1)*1=2,OR(J$1=2031,J$1=2032,J$1=2033,J$1=2034,J$1=2035,J$1=2036,J$1=2037)),$E86*1/10,IF(AND(RIGHT($A86,1)*1=2,OR(J$1=2038,J$1=2039,J$1=2040)),$E86*1/20,
IF(AND(RIGHT($A86,1)*1=3,J$1&gt;=INDEX('4. Mengen- und Kostenannahmen'!$L:$L,MATCH($B86,#REF!,0)),J$1&lt;=INDEX('4. Mengen- und Kostenannahmen'!$M:$M,MATCH($B86,#REF!,0))),$E86*(1/(1+INDEX('4. Mengen- und Kostenannahmen'!$M:$M,MATCH($B86,#REF!,0))-INDEX('4. Mengen- und Kostenannahmen'!$L:$L,MATCH($B86,#REF!,0)))),
IF(AND(RIGHT($A86,1)*1=4,J$1=INDEX('4. Mengen- und Kostenannahmen'!$H:$H,MATCH($B86,#REF!,0))),$E86,"")))))))</f>
        <v>#N/A</v>
      </c>
      <c r="K86" s="233" t="str">
        <f t="array" ref="K86">IF(RIGHT($A86,1)*1=0,"",
IF(AND(RIGHT($A86,1)*1=1,OR(K$1=2026,K$1=2027)),$E86/2,
IF(AND(RIGHT($A86,1)*1=2,OR(K$1=2028,K$1=2029,K$1=2030)),$E86*1/20,IF(AND(RIGHT($A86,1)*1=2,OR(K$1=2031,K$1=2032,K$1=2033,K$1=2034,K$1=2035,K$1=2036,K$1=2037)),$E86*1/10,IF(AND(RIGHT($A86,1)*1=2,OR(K$1=2038,K$1=2039,K$1=2040)),$E86*1/20,
IF(AND(RIGHT($A86,1)*1=3,K$1&gt;=INDEX('4. Mengen- und Kostenannahmen'!$L:$L,MATCH($B86,#REF!,0)),K$1&lt;=INDEX('4. Mengen- und Kostenannahmen'!$M:$M,MATCH($B86,#REF!,0))),$E86*(1/(1+INDEX('4. Mengen- und Kostenannahmen'!$M:$M,MATCH($B86,#REF!,0))-INDEX('4. Mengen- und Kostenannahmen'!$L:$L,MATCH($B86,#REF!,0)))),
IF(AND(RIGHT($A86,1)*1=4,K$1=INDEX('4. Mengen- und Kostenannahmen'!$H:$H,MATCH($B86,#REF!,0))),$E86,"")))))))</f>
        <v>#N/A</v>
      </c>
      <c r="L86" s="233" t="str">
        <f t="array" ref="L86">IF(RIGHT($A86,1)*1=0,"",
IF(AND(RIGHT($A86,1)*1=1,OR(L$1=2026,L$1=2027)),$E86/2,
IF(AND(RIGHT($A86,1)*1=2,OR(L$1=2028,L$1=2029,L$1=2030)),$E86*1/20,IF(AND(RIGHT($A86,1)*1=2,OR(L$1=2031,L$1=2032,L$1=2033,L$1=2034,L$1=2035,L$1=2036,L$1=2037)),$E86*1/10,IF(AND(RIGHT($A86,1)*1=2,OR(L$1=2038,L$1=2039,L$1=2040)),$E86*1/20,
IF(AND(RIGHT($A86,1)*1=3,L$1&gt;=INDEX('4. Mengen- und Kostenannahmen'!$L:$L,MATCH($B86,#REF!,0)),L$1&lt;=INDEX('4. Mengen- und Kostenannahmen'!$M:$M,MATCH($B86,#REF!,0))),$E86*(1/(1+INDEX('4. Mengen- und Kostenannahmen'!$M:$M,MATCH($B86,#REF!,0))-INDEX('4. Mengen- und Kostenannahmen'!$L:$L,MATCH($B86,#REF!,0)))),
IF(AND(RIGHT($A86,1)*1=4,L$1=INDEX('4. Mengen- und Kostenannahmen'!$H:$H,MATCH($B86,#REF!,0))),$E86,"")))))))</f>
        <v>#N/A</v>
      </c>
      <c r="M86" s="233" t="str">
        <f t="array" ref="M86">IF(RIGHT($A86,1)*1=0,"",
IF(AND(RIGHT($A86,1)*1=1,OR(M$1=2026,M$1=2027)),$E86/2,
IF(AND(RIGHT($A86,1)*1=2,OR(M$1=2028,M$1=2029,M$1=2030)),$E86*1/20,IF(AND(RIGHT($A86,1)*1=2,OR(M$1=2031,M$1=2032,M$1=2033,M$1=2034,M$1=2035,M$1=2036,M$1=2037)),$E86*1/10,IF(AND(RIGHT($A86,1)*1=2,OR(M$1=2038,M$1=2039,M$1=2040)),$E86*1/20,
IF(AND(RIGHT($A86,1)*1=3,M$1&gt;=INDEX('4. Mengen- und Kostenannahmen'!$L:$L,MATCH($B86,#REF!,0)),M$1&lt;=INDEX('4. Mengen- und Kostenannahmen'!$M:$M,MATCH($B86,#REF!,0))),$E86*(1/(1+INDEX('4. Mengen- und Kostenannahmen'!$M:$M,MATCH($B86,#REF!,0))-INDEX('4. Mengen- und Kostenannahmen'!$L:$L,MATCH($B86,#REF!,0)))),
IF(AND(RIGHT($A86,1)*1=4,M$1=INDEX('4. Mengen- und Kostenannahmen'!$H:$H,MATCH($B86,#REF!,0))),$E86,"")))))))</f>
        <v>#N/A</v>
      </c>
      <c r="N86" s="233" t="str">
        <f t="array" ref="N86">IF(RIGHT($A86,1)*1=0,"",
IF(AND(RIGHT($A86,1)*1=1,OR(N$1=2026,N$1=2027)),$E86/2,
IF(AND(RIGHT($A86,1)*1=2,OR(N$1=2028,N$1=2029,N$1=2030)),$E86*1/20,IF(AND(RIGHT($A86,1)*1=2,OR(N$1=2031,N$1=2032,N$1=2033,N$1=2034,N$1=2035,N$1=2036,N$1=2037)),$E86*1/10,IF(AND(RIGHT($A86,1)*1=2,OR(N$1=2038,N$1=2039,N$1=2040)),$E86*1/20,
IF(AND(RIGHT($A86,1)*1=3,N$1&gt;=INDEX('4. Mengen- und Kostenannahmen'!$L:$L,MATCH($B86,#REF!,0)),N$1&lt;=INDEX('4. Mengen- und Kostenannahmen'!$M:$M,MATCH($B86,#REF!,0))),$E86*(1/(1+INDEX('4. Mengen- und Kostenannahmen'!$M:$M,MATCH($B86,#REF!,0))-INDEX('4. Mengen- und Kostenannahmen'!$L:$L,MATCH($B86,#REF!,0)))),
IF(AND(RIGHT($A86,1)*1=4,N$1=INDEX('4. Mengen- und Kostenannahmen'!$H:$H,MATCH($B86,#REF!,0))),$E86,"")))))))</f>
        <v>#N/A</v>
      </c>
      <c r="O86" s="233" t="str">
        <f t="array" ref="O86">IF(RIGHT($A86,1)*1=0,"",
IF(AND(RIGHT($A86,1)*1=1,OR(O$1=2026,O$1=2027)),$E86/2,
IF(AND(RIGHT($A86,1)*1=2,OR(O$1=2028,O$1=2029,O$1=2030)),$E86*1/20,IF(AND(RIGHT($A86,1)*1=2,OR(O$1=2031,O$1=2032,O$1=2033,O$1=2034,O$1=2035,O$1=2036,O$1=2037)),$E86*1/10,IF(AND(RIGHT($A86,1)*1=2,OR(O$1=2038,O$1=2039,O$1=2040)),$E86*1/20,
IF(AND(RIGHT($A86,1)*1=3,O$1&gt;=INDEX('4. Mengen- und Kostenannahmen'!$L:$L,MATCH($B86,#REF!,0)),O$1&lt;=INDEX('4. Mengen- und Kostenannahmen'!$M:$M,MATCH($B86,#REF!,0))),$E86*(1/(1+INDEX('4. Mengen- und Kostenannahmen'!$M:$M,MATCH($B86,#REF!,0))-INDEX('4. Mengen- und Kostenannahmen'!$L:$L,MATCH($B86,#REF!,0)))),
IF(AND(RIGHT($A86,1)*1=4,O$1=INDEX('4. Mengen- und Kostenannahmen'!$H:$H,MATCH($B86,#REF!,0))),$E86,"")))))))</f>
        <v>#N/A</v>
      </c>
      <c r="P86" s="233" t="str">
        <f t="array" ref="P86">IF(RIGHT($A86,1)*1=0,"",
IF(AND(RIGHT($A86,1)*1=1,OR(P$1=2026,P$1=2027)),$E86/2,
IF(AND(RIGHT($A86,1)*1=2,OR(P$1=2028,P$1=2029,P$1=2030)),$E86*1/20,IF(AND(RIGHT($A86,1)*1=2,OR(P$1=2031,P$1=2032,P$1=2033,P$1=2034,P$1=2035,P$1=2036,P$1=2037)),$E86*1/10,IF(AND(RIGHT($A86,1)*1=2,OR(P$1=2038,P$1=2039,P$1=2040)),$E86*1/20,
IF(AND(RIGHT($A86,1)*1=3,P$1&gt;=INDEX('4. Mengen- und Kostenannahmen'!$L:$L,MATCH($B86,#REF!,0)),P$1&lt;=INDEX('4. Mengen- und Kostenannahmen'!$M:$M,MATCH($B86,#REF!,0))),$E86*(1/(1+INDEX('4. Mengen- und Kostenannahmen'!$M:$M,MATCH($B86,#REF!,0))-INDEX('4. Mengen- und Kostenannahmen'!$L:$L,MATCH($B86,#REF!,0)))),
IF(AND(RIGHT($A86,1)*1=4,P$1=INDEX('4. Mengen- und Kostenannahmen'!$H:$H,MATCH($B86,#REF!,0))),$E86,"")))))))</f>
        <v>#N/A</v>
      </c>
      <c r="Q86" s="233" t="str">
        <f t="array" ref="Q86">IF(RIGHT($A86,1)*1=0,"",
IF(AND(RIGHT($A86,1)*1=1,OR(Q$1=2026,Q$1=2027)),$E86/2,
IF(AND(RIGHT($A86,1)*1=2,OR(Q$1=2028,Q$1=2029,Q$1=2030)),$E86*1/20,IF(AND(RIGHT($A86,1)*1=2,OR(Q$1=2031,Q$1=2032,Q$1=2033,Q$1=2034,Q$1=2035,Q$1=2036,Q$1=2037)),$E86*1/10,IF(AND(RIGHT($A86,1)*1=2,OR(Q$1=2038,Q$1=2039,Q$1=2040)),$E86*1/20,
IF(AND(RIGHT($A86,1)*1=3,Q$1&gt;=INDEX('4. Mengen- und Kostenannahmen'!$L:$L,MATCH($B86,#REF!,0)),Q$1&lt;=INDEX('4. Mengen- und Kostenannahmen'!$M:$M,MATCH($B86,#REF!,0))),$E86*(1/(1+INDEX('4. Mengen- und Kostenannahmen'!$M:$M,MATCH($B86,#REF!,0))-INDEX('4. Mengen- und Kostenannahmen'!$L:$L,MATCH($B86,#REF!,0)))),
IF(AND(RIGHT($A86,1)*1=4,Q$1=INDEX('4. Mengen- und Kostenannahmen'!$H:$H,MATCH($B86,#REF!,0))),$E86,"")))))))</f>
        <v>#N/A</v>
      </c>
      <c r="R86" s="233" t="str">
        <f t="array" ref="R86">IF(RIGHT($A86,1)*1=0,"",
IF(AND(RIGHT($A86,1)*1=1,OR(R$1=2026,R$1=2027)),$E86/2,
IF(AND(RIGHT($A86,1)*1=2,OR(R$1=2028,R$1=2029,R$1=2030)),$E86*1/20,IF(AND(RIGHT($A86,1)*1=2,OR(R$1=2031,R$1=2032,R$1=2033,R$1=2034,R$1=2035,R$1=2036,R$1=2037)),$E86*1/10,IF(AND(RIGHT($A86,1)*1=2,OR(R$1=2038,R$1=2039,R$1=2040)),$E86*1/20,
IF(AND(RIGHT($A86,1)*1=3,R$1&gt;=INDEX('4. Mengen- und Kostenannahmen'!$L:$L,MATCH($B86,#REF!,0)),R$1&lt;=INDEX('4. Mengen- und Kostenannahmen'!$M:$M,MATCH($B86,#REF!,0))),$E86*(1/(1+INDEX('4. Mengen- und Kostenannahmen'!$M:$M,MATCH($B86,#REF!,0))-INDEX('4. Mengen- und Kostenannahmen'!$L:$L,MATCH($B86,#REF!,0)))),
IF(AND(RIGHT($A86,1)*1=4,R$1=INDEX('4. Mengen- und Kostenannahmen'!$H:$H,MATCH($B86,#REF!,0))),$E86,"")))))))</f>
        <v>#N/A</v>
      </c>
      <c r="S86" s="233" t="str">
        <f t="array" ref="S86">IF(RIGHT($A86,1)*1=0,"",
IF(AND(RIGHT($A86,1)*1=1,OR(S$1=2026,S$1=2027)),$E86/2,
IF(AND(RIGHT($A86,1)*1=2,OR(S$1=2028,S$1=2029,S$1=2030)),$E86*1/20,IF(AND(RIGHT($A86,1)*1=2,OR(S$1=2031,S$1=2032,S$1=2033,S$1=2034,S$1=2035,S$1=2036,S$1=2037)),$E86*1/10,IF(AND(RIGHT($A86,1)*1=2,OR(S$1=2038,S$1=2039,S$1=2040)),$E86*1/20,
IF(AND(RIGHT($A86,1)*1=3,S$1&gt;=INDEX('4. Mengen- und Kostenannahmen'!$L:$L,MATCH($B86,#REF!,0)),S$1&lt;=INDEX('4. Mengen- und Kostenannahmen'!$M:$M,MATCH($B86,#REF!,0))),$E86*(1/(1+INDEX('4. Mengen- und Kostenannahmen'!$M:$M,MATCH($B86,#REF!,0))-INDEX('4. Mengen- und Kostenannahmen'!$L:$L,MATCH($B86,#REF!,0)))),
IF(AND(RIGHT($A86,1)*1=4,S$1=INDEX('4. Mengen- und Kostenannahmen'!$H:$H,MATCH($B86,#REF!,0))),$E86,"")))))))</f>
        <v>#N/A</v>
      </c>
      <c r="T86" s="233" t="str">
        <f t="array" ref="T86">IF(RIGHT($A86,1)*1=0,"",
IF(AND(RIGHT($A86,1)*1=1,OR(T$1=2026,T$1=2027)),$E86/2,
IF(AND(RIGHT($A86,1)*1=2,OR(T$1=2028,T$1=2029,T$1=2030)),$E86*1/20,IF(AND(RIGHT($A86,1)*1=2,OR(T$1=2031,T$1=2032,T$1=2033,T$1=2034,T$1=2035,T$1=2036,T$1=2037)),$E86*1/10,IF(AND(RIGHT($A86,1)*1=2,OR(T$1=2038,T$1=2039,T$1=2040)),$E86*1/20,
IF(AND(RIGHT($A86,1)*1=3,T$1&gt;=INDEX('4. Mengen- und Kostenannahmen'!$L:$L,MATCH($B86,#REF!,0)),T$1&lt;=INDEX('4. Mengen- und Kostenannahmen'!$M:$M,MATCH($B86,#REF!,0))),$E86*(1/(1+INDEX('4. Mengen- und Kostenannahmen'!$M:$M,MATCH($B86,#REF!,0))-INDEX('4. Mengen- und Kostenannahmen'!$L:$L,MATCH($B86,#REF!,0)))),
IF(AND(RIGHT($A86,1)*1=4,T$1=INDEX('4. Mengen- und Kostenannahmen'!$H:$H,MATCH($B86,#REF!,0))),$E86,"")))))))</f>
        <v>#N/A</v>
      </c>
    </row>
    <row r="87" ht="12.75" customHeight="1">
      <c r="A87" s="230" t="str">
        <f t="array" ref="A87">INDEX('4. Mengen- und Kostenannahmen'!$A:$A,MATCH(B87,'4. Mengen- und Kostenannahmen'!B:B,0))</f>
        <v>#N/A</v>
      </c>
      <c r="B87" s="231" t="str">
        <f>'4. Mengen- und Kostenannahmen'!B88</f>
        <v/>
      </c>
      <c r="C87" s="231" t="str">
        <f t="array" ref="C87">IF(RIGHT($A87,1)*1&lt;&gt;0,INDEX('4. Mengen- und Kostenannahmen'!D:D,MATCH($B87,'4. Mengen- und Kostenannahmen'!$B:$B,0)),"")</f>
        <v>#N/A</v>
      </c>
      <c r="D87" s="231" t="str">
        <f t="array" ref="D87">IF(RIGHT($A87,1)*1&lt;&gt;0,INDEX('4. Mengen- und Kostenannahmen'!E:E,MATCH($B87,'4. Mengen- und Kostenannahmen'!$B:$B,0)),"")</f>
        <v>#N/A</v>
      </c>
      <c r="E87" s="232" t="str">
        <f t="array" ref="E87">IF(C87&lt;&gt;"",INDEX('4. Mengen- und Kostenannahmen'!X:X,MATCH($B87,'4. Mengen- und Kostenannahmen'!B:B,0))*INDEX('4. Mengen- und Kostenannahmen'!AC:AC,MATCH($B87,'4. Mengen- und Kostenannahmen'!B:B,0)),"")</f>
        <v>#N/A</v>
      </c>
      <c r="F87" s="233" t="str">
        <f t="array" ref="F87">IF(RIGHT($A87,1)*1=0,"",
IF(AND(RIGHT($A87,1)*1=1,OR(F$1=2026,F$1=2027)),$E87/2,
IF(AND(RIGHT($A87,1)*1=2,OR(F$1=2028,F$1=2029,F$1=2030)),$E87*1/20,IF(AND(RIGHT($A87,1)*1=2,OR(F$1=2031,F$1=2032,F$1=2033,F$1=2034,F$1=2035,F$1=2036,F$1=2037)),$E87*1/10,IF(AND(RIGHT($A87,1)*1=2,OR(F$1=2038,F$1=2039,F$1=2040)),$E87*1/20,
IF(AND(RIGHT($A87,1)*1=3,F$1&gt;=INDEX('4. Mengen- und Kostenannahmen'!$L:$L,MATCH($B87,#REF!,0)),F$1&lt;=INDEX('4. Mengen- und Kostenannahmen'!$M:$M,MATCH($B87,#REF!,0))),$E87*(1/(1+INDEX('4. Mengen- und Kostenannahmen'!$M:$M,MATCH($B87,#REF!,0))-INDEX('4. Mengen- und Kostenannahmen'!$L:$L,MATCH($B87,#REF!,0)))),
IF(AND(RIGHT($A87,1)*1=4,F$1=INDEX('4. Mengen- und Kostenannahmen'!$H:$H,MATCH($B87,#REF!,0))),$E87,"")))))))</f>
        <v>#N/A</v>
      </c>
      <c r="G87" s="233" t="str">
        <f t="array" ref="G87">IF(RIGHT($A87,1)*1=0,"",
IF(AND(RIGHT($A87,1)*1=1,OR(G$1=2026,G$1=2027)),$E87/2,
IF(AND(RIGHT($A87,1)*1=2,OR(G$1=2028,G$1=2029,G$1=2030)),$E87*1/20,IF(AND(RIGHT($A87,1)*1=2,OR(G$1=2031,G$1=2032,G$1=2033,G$1=2034,G$1=2035,G$1=2036,G$1=2037)),$E87*1/10,IF(AND(RIGHT($A87,1)*1=2,OR(G$1=2038,G$1=2039,G$1=2040)),$E87*1/20,
IF(AND(RIGHT($A87,1)*1=3,G$1&gt;=INDEX('4. Mengen- und Kostenannahmen'!$L:$L,MATCH($B87,#REF!,0)),G$1&lt;=INDEX('4. Mengen- und Kostenannahmen'!$M:$M,MATCH($B87,#REF!,0))),$E87*(1/(1+INDEX('4. Mengen- und Kostenannahmen'!$M:$M,MATCH($B87,#REF!,0))-INDEX('4. Mengen- und Kostenannahmen'!$L:$L,MATCH($B87,#REF!,0)))),
IF(AND(RIGHT($A87,1)*1=4,G$1=INDEX('4. Mengen- und Kostenannahmen'!$H:$H,MATCH($B87,#REF!,0))),$E87,"")))))))</f>
        <v>#N/A</v>
      </c>
      <c r="H87" s="233" t="str">
        <f t="array" ref="H87">IF(RIGHT($A87,1)*1=0,"",
IF(AND(RIGHT($A87,1)*1=1,OR(H$1=2026,H$1=2027)),$E87/2,
IF(AND(RIGHT($A87,1)*1=2,OR(H$1=2028,H$1=2029,H$1=2030)),$E87*1/20,IF(AND(RIGHT($A87,1)*1=2,OR(H$1=2031,H$1=2032,H$1=2033,H$1=2034,H$1=2035,H$1=2036,H$1=2037)),$E87*1/10,IF(AND(RIGHT($A87,1)*1=2,OR(H$1=2038,H$1=2039,H$1=2040)),$E87*1/20,
IF(AND(RIGHT($A87,1)*1=3,H$1&gt;=INDEX('4. Mengen- und Kostenannahmen'!$L:$L,MATCH($B87,#REF!,0)),H$1&lt;=INDEX('4. Mengen- und Kostenannahmen'!$M:$M,MATCH($B87,#REF!,0))),$E87*(1/(1+INDEX('4. Mengen- und Kostenannahmen'!$M:$M,MATCH($B87,#REF!,0))-INDEX('4. Mengen- und Kostenannahmen'!$L:$L,MATCH($B87,#REF!,0)))),
IF(AND(RIGHT($A87,1)*1=4,H$1=INDEX('4. Mengen- und Kostenannahmen'!$H:$H,MATCH($B87,#REF!,0))),$E87,"")))))))</f>
        <v>#N/A</v>
      </c>
      <c r="I87" s="233" t="str">
        <f t="array" ref="I87">IF(RIGHT($A87,1)*1=0,"",
IF(AND(RIGHT($A87,1)*1=1,OR(I$1=2026,I$1=2027)),$E87/2,
IF(AND(RIGHT($A87,1)*1=2,OR(I$1=2028,I$1=2029,I$1=2030)),$E87*1/20,IF(AND(RIGHT($A87,1)*1=2,OR(I$1=2031,I$1=2032,I$1=2033,I$1=2034,I$1=2035,I$1=2036,I$1=2037)),$E87*1/10,IF(AND(RIGHT($A87,1)*1=2,OR(I$1=2038,I$1=2039,I$1=2040)),$E87*1/20,
IF(AND(RIGHT($A87,1)*1=3,I$1&gt;=INDEX('4. Mengen- und Kostenannahmen'!$L:$L,MATCH($B87,#REF!,0)),I$1&lt;=INDEX('4. Mengen- und Kostenannahmen'!$M:$M,MATCH($B87,#REF!,0))),$E87*(1/(1+INDEX('4. Mengen- und Kostenannahmen'!$M:$M,MATCH($B87,#REF!,0))-INDEX('4. Mengen- und Kostenannahmen'!$L:$L,MATCH($B87,#REF!,0)))),
IF(AND(RIGHT($A87,1)*1=4,I$1=INDEX('4. Mengen- und Kostenannahmen'!$H:$H,MATCH($B87,#REF!,0))),$E87,"")))))))</f>
        <v>#N/A</v>
      </c>
      <c r="J87" s="233" t="str">
        <f t="array" ref="J87">IF(RIGHT($A87,1)*1=0,"",
IF(AND(RIGHT($A87,1)*1=1,OR(J$1=2026,J$1=2027)),$E87/2,
IF(AND(RIGHT($A87,1)*1=2,OR(J$1=2028,J$1=2029,J$1=2030)),$E87*1/20,IF(AND(RIGHT($A87,1)*1=2,OR(J$1=2031,J$1=2032,J$1=2033,J$1=2034,J$1=2035,J$1=2036,J$1=2037)),$E87*1/10,IF(AND(RIGHT($A87,1)*1=2,OR(J$1=2038,J$1=2039,J$1=2040)),$E87*1/20,
IF(AND(RIGHT($A87,1)*1=3,J$1&gt;=INDEX('4. Mengen- und Kostenannahmen'!$L:$L,MATCH($B87,#REF!,0)),J$1&lt;=INDEX('4. Mengen- und Kostenannahmen'!$M:$M,MATCH($B87,#REF!,0))),$E87*(1/(1+INDEX('4. Mengen- und Kostenannahmen'!$M:$M,MATCH($B87,#REF!,0))-INDEX('4. Mengen- und Kostenannahmen'!$L:$L,MATCH($B87,#REF!,0)))),
IF(AND(RIGHT($A87,1)*1=4,J$1=INDEX('4. Mengen- und Kostenannahmen'!$H:$H,MATCH($B87,#REF!,0))),$E87,"")))))))</f>
        <v>#N/A</v>
      </c>
      <c r="K87" s="233" t="str">
        <f t="array" ref="K87">IF(RIGHT($A87,1)*1=0,"",
IF(AND(RIGHT($A87,1)*1=1,OR(K$1=2026,K$1=2027)),$E87/2,
IF(AND(RIGHT($A87,1)*1=2,OR(K$1=2028,K$1=2029,K$1=2030)),$E87*1/20,IF(AND(RIGHT($A87,1)*1=2,OR(K$1=2031,K$1=2032,K$1=2033,K$1=2034,K$1=2035,K$1=2036,K$1=2037)),$E87*1/10,IF(AND(RIGHT($A87,1)*1=2,OR(K$1=2038,K$1=2039,K$1=2040)),$E87*1/20,
IF(AND(RIGHT($A87,1)*1=3,K$1&gt;=INDEX('4. Mengen- und Kostenannahmen'!$L:$L,MATCH($B87,#REF!,0)),K$1&lt;=INDEX('4. Mengen- und Kostenannahmen'!$M:$M,MATCH($B87,#REF!,0))),$E87*(1/(1+INDEX('4. Mengen- und Kostenannahmen'!$M:$M,MATCH($B87,#REF!,0))-INDEX('4. Mengen- und Kostenannahmen'!$L:$L,MATCH($B87,#REF!,0)))),
IF(AND(RIGHT($A87,1)*1=4,K$1=INDEX('4. Mengen- und Kostenannahmen'!$H:$H,MATCH($B87,#REF!,0))),$E87,"")))))))</f>
        <v>#N/A</v>
      </c>
      <c r="L87" s="233" t="str">
        <f t="array" ref="L87">IF(RIGHT($A87,1)*1=0,"",
IF(AND(RIGHT($A87,1)*1=1,OR(L$1=2026,L$1=2027)),$E87/2,
IF(AND(RIGHT($A87,1)*1=2,OR(L$1=2028,L$1=2029,L$1=2030)),$E87*1/20,IF(AND(RIGHT($A87,1)*1=2,OR(L$1=2031,L$1=2032,L$1=2033,L$1=2034,L$1=2035,L$1=2036,L$1=2037)),$E87*1/10,IF(AND(RIGHT($A87,1)*1=2,OR(L$1=2038,L$1=2039,L$1=2040)),$E87*1/20,
IF(AND(RIGHT($A87,1)*1=3,L$1&gt;=INDEX('4. Mengen- und Kostenannahmen'!$L:$L,MATCH($B87,#REF!,0)),L$1&lt;=INDEX('4. Mengen- und Kostenannahmen'!$M:$M,MATCH($B87,#REF!,0))),$E87*(1/(1+INDEX('4. Mengen- und Kostenannahmen'!$M:$M,MATCH($B87,#REF!,0))-INDEX('4. Mengen- und Kostenannahmen'!$L:$L,MATCH($B87,#REF!,0)))),
IF(AND(RIGHT($A87,1)*1=4,L$1=INDEX('4. Mengen- und Kostenannahmen'!$H:$H,MATCH($B87,#REF!,0))),$E87,"")))))))</f>
        <v>#N/A</v>
      </c>
      <c r="M87" s="233" t="str">
        <f t="array" ref="M87">IF(RIGHT($A87,1)*1=0,"",
IF(AND(RIGHT($A87,1)*1=1,OR(M$1=2026,M$1=2027)),$E87/2,
IF(AND(RIGHT($A87,1)*1=2,OR(M$1=2028,M$1=2029,M$1=2030)),$E87*1/20,IF(AND(RIGHT($A87,1)*1=2,OR(M$1=2031,M$1=2032,M$1=2033,M$1=2034,M$1=2035,M$1=2036,M$1=2037)),$E87*1/10,IF(AND(RIGHT($A87,1)*1=2,OR(M$1=2038,M$1=2039,M$1=2040)),$E87*1/20,
IF(AND(RIGHT($A87,1)*1=3,M$1&gt;=INDEX('4. Mengen- und Kostenannahmen'!$L:$L,MATCH($B87,#REF!,0)),M$1&lt;=INDEX('4. Mengen- und Kostenannahmen'!$M:$M,MATCH($B87,#REF!,0))),$E87*(1/(1+INDEX('4. Mengen- und Kostenannahmen'!$M:$M,MATCH($B87,#REF!,0))-INDEX('4. Mengen- und Kostenannahmen'!$L:$L,MATCH($B87,#REF!,0)))),
IF(AND(RIGHT($A87,1)*1=4,M$1=INDEX('4. Mengen- und Kostenannahmen'!$H:$H,MATCH($B87,#REF!,0))),$E87,"")))))))</f>
        <v>#N/A</v>
      </c>
      <c r="N87" s="233" t="str">
        <f t="array" ref="N87">IF(RIGHT($A87,1)*1=0,"",
IF(AND(RIGHT($A87,1)*1=1,OR(N$1=2026,N$1=2027)),$E87/2,
IF(AND(RIGHT($A87,1)*1=2,OR(N$1=2028,N$1=2029,N$1=2030)),$E87*1/20,IF(AND(RIGHT($A87,1)*1=2,OR(N$1=2031,N$1=2032,N$1=2033,N$1=2034,N$1=2035,N$1=2036,N$1=2037)),$E87*1/10,IF(AND(RIGHT($A87,1)*1=2,OR(N$1=2038,N$1=2039,N$1=2040)),$E87*1/20,
IF(AND(RIGHT($A87,1)*1=3,N$1&gt;=INDEX('4. Mengen- und Kostenannahmen'!$L:$L,MATCH($B87,#REF!,0)),N$1&lt;=INDEX('4. Mengen- und Kostenannahmen'!$M:$M,MATCH($B87,#REF!,0))),$E87*(1/(1+INDEX('4. Mengen- und Kostenannahmen'!$M:$M,MATCH($B87,#REF!,0))-INDEX('4. Mengen- und Kostenannahmen'!$L:$L,MATCH($B87,#REF!,0)))),
IF(AND(RIGHT($A87,1)*1=4,N$1=INDEX('4. Mengen- und Kostenannahmen'!$H:$H,MATCH($B87,#REF!,0))),$E87,"")))))))</f>
        <v>#N/A</v>
      </c>
      <c r="O87" s="233" t="str">
        <f t="array" ref="O87">IF(RIGHT($A87,1)*1=0,"",
IF(AND(RIGHT($A87,1)*1=1,OR(O$1=2026,O$1=2027)),$E87/2,
IF(AND(RIGHT($A87,1)*1=2,OR(O$1=2028,O$1=2029,O$1=2030)),$E87*1/20,IF(AND(RIGHT($A87,1)*1=2,OR(O$1=2031,O$1=2032,O$1=2033,O$1=2034,O$1=2035,O$1=2036,O$1=2037)),$E87*1/10,IF(AND(RIGHT($A87,1)*1=2,OR(O$1=2038,O$1=2039,O$1=2040)),$E87*1/20,
IF(AND(RIGHT($A87,1)*1=3,O$1&gt;=INDEX('4. Mengen- und Kostenannahmen'!$L:$L,MATCH($B87,#REF!,0)),O$1&lt;=INDEX('4. Mengen- und Kostenannahmen'!$M:$M,MATCH($B87,#REF!,0))),$E87*(1/(1+INDEX('4. Mengen- und Kostenannahmen'!$M:$M,MATCH($B87,#REF!,0))-INDEX('4. Mengen- und Kostenannahmen'!$L:$L,MATCH($B87,#REF!,0)))),
IF(AND(RIGHT($A87,1)*1=4,O$1=INDEX('4. Mengen- und Kostenannahmen'!$H:$H,MATCH($B87,#REF!,0))),$E87,"")))))))</f>
        <v>#N/A</v>
      </c>
      <c r="P87" s="233" t="str">
        <f t="array" ref="P87">IF(RIGHT($A87,1)*1=0,"",
IF(AND(RIGHT($A87,1)*1=1,OR(P$1=2026,P$1=2027)),$E87/2,
IF(AND(RIGHT($A87,1)*1=2,OR(P$1=2028,P$1=2029,P$1=2030)),$E87*1/20,IF(AND(RIGHT($A87,1)*1=2,OR(P$1=2031,P$1=2032,P$1=2033,P$1=2034,P$1=2035,P$1=2036,P$1=2037)),$E87*1/10,IF(AND(RIGHT($A87,1)*1=2,OR(P$1=2038,P$1=2039,P$1=2040)),$E87*1/20,
IF(AND(RIGHT($A87,1)*1=3,P$1&gt;=INDEX('4. Mengen- und Kostenannahmen'!$L:$L,MATCH($B87,#REF!,0)),P$1&lt;=INDEX('4. Mengen- und Kostenannahmen'!$M:$M,MATCH($B87,#REF!,0))),$E87*(1/(1+INDEX('4. Mengen- und Kostenannahmen'!$M:$M,MATCH($B87,#REF!,0))-INDEX('4. Mengen- und Kostenannahmen'!$L:$L,MATCH($B87,#REF!,0)))),
IF(AND(RIGHT($A87,1)*1=4,P$1=INDEX('4. Mengen- und Kostenannahmen'!$H:$H,MATCH($B87,#REF!,0))),$E87,"")))))))</f>
        <v>#N/A</v>
      </c>
      <c r="Q87" s="233" t="str">
        <f t="array" ref="Q87">IF(RIGHT($A87,1)*1=0,"",
IF(AND(RIGHT($A87,1)*1=1,OR(Q$1=2026,Q$1=2027)),$E87/2,
IF(AND(RIGHT($A87,1)*1=2,OR(Q$1=2028,Q$1=2029,Q$1=2030)),$E87*1/20,IF(AND(RIGHT($A87,1)*1=2,OR(Q$1=2031,Q$1=2032,Q$1=2033,Q$1=2034,Q$1=2035,Q$1=2036,Q$1=2037)),$E87*1/10,IF(AND(RIGHT($A87,1)*1=2,OR(Q$1=2038,Q$1=2039,Q$1=2040)),$E87*1/20,
IF(AND(RIGHT($A87,1)*1=3,Q$1&gt;=INDEX('4. Mengen- und Kostenannahmen'!$L:$L,MATCH($B87,#REF!,0)),Q$1&lt;=INDEX('4. Mengen- und Kostenannahmen'!$M:$M,MATCH($B87,#REF!,0))),$E87*(1/(1+INDEX('4. Mengen- und Kostenannahmen'!$M:$M,MATCH($B87,#REF!,0))-INDEX('4. Mengen- und Kostenannahmen'!$L:$L,MATCH($B87,#REF!,0)))),
IF(AND(RIGHT($A87,1)*1=4,Q$1=INDEX('4. Mengen- und Kostenannahmen'!$H:$H,MATCH($B87,#REF!,0))),$E87,"")))))))</f>
        <v>#N/A</v>
      </c>
      <c r="R87" s="233" t="str">
        <f t="array" ref="R87">IF(RIGHT($A87,1)*1=0,"",
IF(AND(RIGHT($A87,1)*1=1,OR(R$1=2026,R$1=2027)),$E87/2,
IF(AND(RIGHT($A87,1)*1=2,OR(R$1=2028,R$1=2029,R$1=2030)),$E87*1/20,IF(AND(RIGHT($A87,1)*1=2,OR(R$1=2031,R$1=2032,R$1=2033,R$1=2034,R$1=2035,R$1=2036,R$1=2037)),$E87*1/10,IF(AND(RIGHT($A87,1)*1=2,OR(R$1=2038,R$1=2039,R$1=2040)),$E87*1/20,
IF(AND(RIGHT($A87,1)*1=3,R$1&gt;=INDEX('4. Mengen- und Kostenannahmen'!$L:$L,MATCH($B87,#REF!,0)),R$1&lt;=INDEX('4. Mengen- und Kostenannahmen'!$M:$M,MATCH($B87,#REF!,0))),$E87*(1/(1+INDEX('4. Mengen- und Kostenannahmen'!$M:$M,MATCH($B87,#REF!,0))-INDEX('4. Mengen- und Kostenannahmen'!$L:$L,MATCH($B87,#REF!,0)))),
IF(AND(RIGHT($A87,1)*1=4,R$1=INDEX('4. Mengen- und Kostenannahmen'!$H:$H,MATCH($B87,#REF!,0))),$E87,"")))))))</f>
        <v>#N/A</v>
      </c>
      <c r="S87" s="233" t="str">
        <f t="array" ref="S87">IF(RIGHT($A87,1)*1=0,"",
IF(AND(RIGHT($A87,1)*1=1,OR(S$1=2026,S$1=2027)),$E87/2,
IF(AND(RIGHT($A87,1)*1=2,OR(S$1=2028,S$1=2029,S$1=2030)),$E87*1/20,IF(AND(RIGHT($A87,1)*1=2,OR(S$1=2031,S$1=2032,S$1=2033,S$1=2034,S$1=2035,S$1=2036,S$1=2037)),$E87*1/10,IF(AND(RIGHT($A87,1)*1=2,OR(S$1=2038,S$1=2039,S$1=2040)),$E87*1/20,
IF(AND(RIGHT($A87,1)*1=3,S$1&gt;=INDEX('4. Mengen- und Kostenannahmen'!$L:$L,MATCH($B87,#REF!,0)),S$1&lt;=INDEX('4. Mengen- und Kostenannahmen'!$M:$M,MATCH($B87,#REF!,0))),$E87*(1/(1+INDEX('4. Mengen- und Kostenannahmen'!$M:$M,MATCH($B87,#REF!,0))-INDEX('4. Mengen- und Kostenannahmen'!$L:$L,MATCH($B87,#REF!,0)))),
IF(AND(RIGHT($A87,1)*1=4,S$1=INDEX('4. Mengen- und Kostenannahmen'!$H:$H,MATCH($B87,#REF!,0))),$E87,"")))))))</f>
        <v>#N/A</v>
      </c>
      <c r="T87" s="233" t="str">
        <f t="array" ref="T87">IF(RIGHT($A87,1)*1=0,"",
IF(AND(RIGHT($A87,1)*1=1,OR(T$1=2026,T$1=2027)),$E87/2,
IF(AND(RIGHT($A87,1)*1=2,OR(T$1=2028,T$1=2029,T$1=2030)),$E87*1/20,IF(AND(RIGHT($A87,1)*1=2,OR(T$1=2031,T$1=2032,T$1=2033,T$1=2034,T$1=2035,T$1=2036,T$1=2037)),$E87*1/10,IF(AND(RIGHT($A87,1)*1=2,OR(T$1=2038,T$1=2039,T$1=2040)),$E87*1/20,
IF(AND(RIGHT($A87,1)*1=3,T$1&gt;=INDEX('4. Mengen- und Kostenannahmen'!$L:$L,MATCH($B87,#REF!,0)),T$1&lt;=INDEX('4. Mengen- und Kostenannahmen'!$M:$M,MATCH($B87,#REF!,0))),$E87*(1/(1+INDEX('4. Mengen- und Kostenannahmen'!$M:$M,MATCH($B87,#REF!,0))-INDEX('4. Mengen- und Kostenannahmen'!$L:$L,MATCH($B87,#REF!,0)))),
IF(AND(RIGHT($A87,1)*1=4,T$1=INDEX('4. Mengen- und Kostenannahmen'!$H:$H,MATCH($B87,#REF!,0))),$E87,"")))))))</f>
        <v>#N/A</v>
      </c>
    </row>
    <row r="88" ht="12.75" customHeight="1">
      <c r="A88" s="230" t="str">
        <f t="array" ref="A88">INDEX('4. Mengen- und Kostenannahmen'!$A:$A,MATCH(B88,'4. Mengen- und Kostenannahmen'!B:B,0))</f>
        <v>#N/A</v>
      </c>
      <c r="B88" s="231" t="str">
        <f>'4. Mengen- und Kostenannahmen'!B89</f>
        <v/>
      </c>
      <c r="C88" s="231" t="str">
        <f t="array" ref="C88">IF(RIGHT($A88,1)*1&lt;&gt;0,INDEX('4. Mengen- und Kostenannahmen'!D:D,MATCH($B88,'4. Mengen- und Kostenannahmen'!$B:$B,0)),"")</f>
        <v>#N/A</v>
      </c>
      <c r="D88" s="231" t="str">
        <f t="array" ref="D88">IF(RIGHT($A88,1)*1&lt;&gt;0,INDEX('4. Mengen- und Kostenannahmen'!E:E,MATCH($B88,'4. Mengen- und Kostenannahmen'!$B:$B,0)),"")</f>
        <v>#N/A</v>
      </c>
      <c r="E88" s="232" t="str">
        <f t="array" ref="E88">IF(C88&lt;&gt;"",INDEX('4. Mengen- und Kostenannahmen'!X:X,MATCH($B88,'4. Mengen- und Kostenannahmen'!B:B,0))*INDEX('4. Mengen- und Kostenannahmen'!AC:AC,MATCH($B88,'4. Mengen- und Kostenannahmen'!B:B,0)),"")</f>
        <v>#N/A</v>
      </c>
      <c r="F88" s="233" t="str">
        <f t="array" ref="F88">IF(RIGHT($A88,1)*1=0,"",
IF(AND(RIGHT($A88,1)*1=1,OR(F$1=2026,F$1=2027)),$E88/2,
IF(AND(RIGHT($A88,1)*1=2,OR(F$1=2028,F$1=2029,F$1=2030)),$E88*1/20,IF(AND(RIGHT($A88,1)*1=2,OR(F$1=2031,F$1=2032,F$1=2033,F$1=2034,F$1=2035,F$1=2036,F$1=2037)),$E88*1/10,IF(AND(RIGHT($A88,1)*1=2,OR(F$1=2038,F$1=2039,F$1=2040)),$E88*1/20,
IF(AND(RIGHT($A88,1)*1=3,F$1&gt;=INDEX('4. Mengen- und Kostenannahmen'!$L:$L,MATCH($B88,#REF!,0)),F$1&lt;=INDEX('4. Mengen- und Kostenannahmen'!$M:$M,MATCH($B88,#REF!,0))),$E88*(1/(1+INDEX('4. Mengen- und Kostenannahmen'!$M:$M,MATCH($B88,#REF!,0))-INDEX('4. Mengen- und Kostenannahmen'!$L:$L,MATCH($B88,#REF!,0)))),
IF(AND(RIGHT($A88,1)*1=4,F$1=INDEX('4. Mengen- und Kostenannahmen'!$H:$H,MATCH($B88,#REF!,0))),$E88,"")))))))</f>
        <v>#N/A</v>
      </c>
      <c r="G88" s="233" t="str">
        <f t="array" ref="G88">IF(RIGHT($A88,1)*1=0,"",
IF(AND(RIGHT($A88,1)*1=1,OR(G$1=2026,G$1=2027)),$E88/2,
IF(AND(RIGHT($A88,1)*1=2,OR(G$1=2028,G$1=2029,G$1=2030)),$E88*1/20,IF(AND(RIGHT($A88,1)*1=2,OR(G$1=2031,G$1=2032,G$1=2033,G$1=2034,G$1=2035,G$1=2036,G$1=2037)),$E88*1/10,IF(AND(RIGHT($A88,1)*1=2,OR(G$1=2038,G$1=2039,G$1=2040)),$E88*1/20,
IF(AND(RIGHT($A88,1)*1=3,G$1&gt;=INDEX('4. Mengen- und Kostenannahmen'!$L:$L,MATCH($B88,#REF!,0)),G$1&lt;=INDEX('4. Mengen- und Kostenannahmen'!$M:$M,MATCH($B88,#REF!,0))),$E88*(1/(1+INDEX('4. Mengen- und Kostenannahmen'!$M:$M,MATCH($B88,#REF!,0))-INDEX('4. Mengen- und Kostenannahmen'!$L:$L,MATCH($B88,#REF!,0)))),
IF(AND(RIGHT($A88,1)*1=4,G$1=INDEX('4. Mengen- und Kostenannahmen'!$H:$H,MATCH($B88,#REF!,0))),$E88,"")))))))</f>
        <v>#N/A</v>
      </c>
      <c r="H88" s="233" t="str">
        <f t="array" ref="H88">IF(RIGHT($A88,1)*1=0,"",
IF(AND(RIGHT($A88,1)*1=1,OR(H$1=2026,H$1=2027)),$E88/2,
IF(AND(RIGHT($A88,1)*1=2,OR(H$1=2028,H$1=2029,H$1=2030)),$E88*1/20,IF(AND(RIGHT($A88,1)*1=2,OR(H$1=2031,H$1=2032,H$1=2033,H$1=2034,H$1=2035,H$1=2036,H$1=2037)),$E88*1/10,IF(AND(RIGHT($A88,1)*1=2,OR(H$1=2038,H$1=2039,H$1=2040)),$E88*1/20,
IF(AND(RIGHT($A88,1)*1=3,H$1&gt;=INDEX('4. Mengen- und Kostenannahmen'!$L:$L,MATCH($B88,#REF!,0)),H$1&lt;=INDEX('4. Mengen- und Kostenannahmen'!$M:$M,MATCH($B88,#REF!,0))),$E88*(1/(1+INDEX('4. Mengen- und Kostenannahmen'!$M:$M,MATCH($B88,#REF!,0))-INDEX('4. Mengen- und Kostenannahmen'!$L:$L,MATCH($B88,#REF!,0)))),
IF(AND(RIGHT($A88,1)*1=4,H$1=INDEX('4. Mengen- und Kostenannahmen'!$H:$H,MATCH($B88,#REF!,0))),$E88,"")))))))</f>
        <v>#N/A</v>
      </c>
      <c r="I88" s="233" t="str">
        <f t="array" ref="I88">IF(RIGHT($A88,1)*1=0,"",
IF(AND(RIGHT($A88,1)*1=1,OR(I$1=2026,I$1=2027)),$E88/2,
IF(AND(RIGHT($A88,1)*1=2,OR(I$1=2028,I$1=2029,I$1=2030)),$E88*1/20,IF(AND(RIGHT($A88,1)*1=2,OR(I$1=2031,I$1=2032,I$1=2033,I$1=2034,I$1=2035,I$1=2036,I$1=2037)),$E88*1/10,IF(AND(RIGHT($A88,1)*1=2,OR(I$1=2038,I$1=2039,I$1=2040)),$E88*1/20,
IF(AND(RIGHT($A88,1)*1=3,I$1&gt;=INDEX('4. Mengen- und Kostenannahmen'!$L:$L,MATCH($B88,#REF!,0)),I$1&lt;=INDEX('4. Mengen- und Kostenannahmen'!$M:$M,MATCH($B88,#REF!,0))),$E88*(1/(1+INDEX('4. Mengen- und Kostenannahmen'!$M:$M,MATCH($B88,#REF!,0))-INDEX('4. Mengen- und Kostenannahmen'!$L:$L,MATCH($B88,#REF!,0)))),
IF(AND(RIGHT($A88,1)*1=4,I$1=INDEX('4. Mengen- und Kostenannahmen'!$H:$H,MATCH($B88,#REF!,0))),$E88,"")))))))</f>
        <v>#N/A</v>
      </c>
      <c r="J88" s="233" t="str">
        <f t="array" ref="J88">IF(RIGHT($A88,1)*1=0,"",
IF(AND(RIGHT($A88,1)*1=1,OR(J$1=2026,J$1=2027)),$E88/2,
IF(AND(RIGHT($A88,1)*1=2,OR(J$1=2028,J$1=2029,J$1=2030)),$E88*1/20,IF(AND(RIGHT($A88,1)*1=2,OR(J$1=2031,J$1=2032,J$1=2033,J$1=2034,J$1=2035,J$1=2036,J$1=2037)),$E88*1/10,IF(AND(RIGHT($A88,1)*1=2,OR(J$1=2038,J$1=2039,J$1=2040)),$E88*1/20,
IF(AND(RIGHT($A88,1)*1=3,J$1&gt;=INDEX('4. Mengen- und Kostenannahmen'!$L:$L,MATCH($B88,#REF!,0)),J$1&lt;=INDEX('4. Mengen- und Kostenannahmen'!$M:$M,MATCH($B88,#REF!,0))),$E88*(1/(1+INDEX('4. Mengen- und Kostenannahmen'!$M:$M,MATCH($B88,#REF!,0))-INDEX('4. Mengen- und Kostenannahmen'!$L:$L,MATCH($B88,#REF!,0)))),
IF(AND(RIGHT($A88,1)*1=4,J$1=INDEX('4. Mengen- und Kostenannahmen'!$H:$H,MATCH($B88,#REF!,0))),$E88,"")))))))</f>
        <v>#N/A</v>
      </c>
      <c r="K88" s="233" t="str">
        <f t="array" ref="K88">IF(RIGHT($A88,1)*1=0,"",
IF(AND(RIGHT($A88,1)*1=1,OR(K$1=2026,K$1=2027)),$E88/2,
IF(AND(RIGHT($A88,1)*1=2,OR(K$1=2028,K$1=2029,K$1=2030)),$E88*1/20,IF(AND(RIGHT($A88,1)*1=2,OR(K$1=2031,K$1=2032,K$1=2033,K$1=2034,K$1=2035,K$1=2036,K$1=2037)),$E88*1/10,IF(AND(RIGHT($A88,1)*1=2,OR(K$1=2038,K$1=2039,K$1=2040)),$E88*1/20,
IF(AND(RIGHT($A88,1)*1=3,K$1&gt;=INDEX('4. Mengen- und Kostenannahmen'!$L:$L,MATCH($B88,#REF!,0)),K$1&lt;=INDEX('4. Mengen- und Kostenannahmen'!$M:$M,MATCH($B88,#REF!,0))),$E88*(1/(1+INDEX('4. Mengen- und Kostenannahmen'!$M:$M,MATCH($B88,#REF!,0))-INDEX('4. Mengen- und Kostenannahmen'!$L:$L,MATCH($B88,#REF!,0)))),
IF(AND(RIGHT($A88,1)*1=4,K$1=INDEX('4. Mengen- und Kostenannahmen'!$H:$H,MATCH($B88,#REF!,0))),$E88,"")))))))</f>
        <v>#N/A</v>
      </c>
      <c r="L88" s="233" t="str">
        <f t="array" ref="L88">IF(RIGHT($A88,1)*1=0,"",
IF(AND(RIGHT($A88,1)*1=1,OR(L$1=2026,L$1=2027)),$E88/2,
IF(AND(RIGHT($A88,1)*1=2,OR(L$1=2028,L$1=2029,L$1=2030)),$E88*1/20,IF(AND(RIGHT($A88,1)*1=2,OR(L$1=2031,L$1=2032,L$1=2033,L$1=2034,L$1=2035,L$1=2036,L$1=2037)),$E88*1/10,IF(AND(RIGHT($A88,1)*1=2,OR(L$1=2038,L$1=2039,L$1=2040)),$E88*1/20,
IF(AND(RIGHT($A88,1)*1=3,L$1&gt;=INDEX('4. Mengen- und Kostenannahmen'!$L:$L,MATCH($B88,#REF!,0)),L$1&lt;=INDEX('4. Mengen- und Kostenannahmen'!$M:$M,MATCH($B88,#REF!,0))),$E88*(1/(1+INDEX('4. Mengen- und Kostenannahmen'!$M:$M,MATCH($B88,#REF!,0))-INDEX('4. Mengen- und Kostenannahmen'!$L:$L,MATCH($B88,#REF!,0)))),
IF(AND(RIGHT($A88,1)*1=4,L$1=INDEX('4. Mengen- und Kostenannahmen'!$H:$H,MATCH($B88,#REF!,0))),$E88,"")))))))</f>
        <v>#N/A</v>
      </c>
      <c r="M88" s="233" t="str">
        <f t="array" ref="M88">IF(RIGHT($A88,1)*1=0,"",
IF(AND(RIGHT($A88,1)*1=1,OR(M$1=2026,M$1=2027)),$E88/2,
IF(AND(RIGHT($A88,1)*1=2,OR(M$1=2028,M$1=2029,M$1=2030)),$E88*1/20,IF(AND(RIGHT($A88,1)*1=2,OR(M$1=2031,M$1=2032,M$1=2033,M$1=2034,M$1=2035,M$1=2036,M$1=2037)),$E88*1/10,IF(AND(RIGHT($A88,1)*1=2,OR(M$1=2038,M$1=2039,M$1=2040)),$E88*1/20,
IF(AND(RIGHT($A88,1)*1=3,M$1&gt;=INDEX('4. Mengen- und Kostenannahmen'!$L:$L,MATCH($B88,#REF!,0)),M$1&lt;=INDEX('4. Mengen- und Kostenannahmen'!$M:$M,MATCH($B88,#REF!,0))),$E88*(1/(1+INDEX('4. Mengen- und Kostenannahmen'!$M:$M,MATCH($B88,#REF!,0))-INDEX('4. Mengen- und Kostenannahmen'!$L:$L,MATCH($B88,#REF!,0)))),
IF(AND(RIGHT($A88,1)*1=4,M$1=INDEX('4. Mengen- und Kostenannahmen'!$H:$H,MATCH($B88,#REF!,0))),$E88,"")))))))</f>
        <v>#N/A</v>
      </c>
      <c r="N88" s="233" t="str">
        <f t="array" ref="N88">IF(RIGHT($A88,1)*1=0,"",
IF(AND(RIGHT($A88,1)*1=1,OR(N$1=2026,N$1=2027)),$E88/2,
IF(AND(RIGHT($A88,1)*1=2,OR(N$1=2028,N$1=2029,N$1=2030)),$E88*1/20,IF(AND(RIGHT($A88,1)*1=2,OR(N$1=2031,N$1=2032,N$1=2033,N$1=2034,N$1=2035,N$1=2036,N$1=2037)),$E88*1/10,IF(AND(RIGHT($A88,1)*1=2,OR(N$1=2038,N$1=2039,N$1=2040)),$E88*1/20,
IF(AND(RIGHT($A88,1)*1=3,N$1&gt;=INDEX('4. Mengen- und Kostenannahmen'!$L:$L,MATCH($B88,#REF!,0)),N$1&lt;=INDEX('4. Mengen- und Kostenannahmen'!$M:$M,MATCH($B88,#REF!,0))),$E88*(1/(1+INDEX('4. Mengen- und Kostenannahmen'!$M:$M,MATCH($B88,#REF!,0))-INDEX('4. Mengen- und Kostenannahmen'!$L:$L,MATCH($B88,#REF!,0)))),
IF(AND(RIGHT($A88,1)*1=4,N$1=INDEX('4. Mengen- und Kostenannahmen'!$H:$H,MATCH($B88,#REF!,0))),$E88,"")))))))</f>
        <v>#N/A</v>
      </c>
      <c r="O88" s="233" t="str">
        <f t="array" ref="O88">IF(RIGHT($A88,1)*1=0,"",
IF(AND(RIGHT($A88,1)*1=1,OR(O$1=2026,O$1=2027)),$E88/2,
IF(AND(RIGHT($A88,1)*1=2,OR(O$1=2028,O$1=2029,O$1=2030)),$E88*1/20,IF(AND(RIGHT($A88,1)*1=2,OR(O$1=2031,O$1=2032,O$1=2033,O$1=2034,O$1=2035,O$1=2036,O$1=2037)),$E88*1/10,IF(AND(RIGHT($A88,1)*1=2,OR(O$1=2038,O$1=2039,O$1=2040)),$E88*1/20,
IF(AND(RIGHT($A88,1)*1=3,O$1&gt;=INDEX('4. Mengen- und Kostenannahmen'!$L:$L,MATCH($B88,#REF!,0)),O$1&lt;=INDEX('4. Mengen- und Kostenannahmen'!$M:$M,MATCH($B88,#REF!,0))),$E88*(1/(1+INDEX('4. Mengen- und Kostenannahmen'!$M:$M,MATCH($B88,#REF!,0))-INDEX('4. Mengen- und Kostenannahmen'!$L:$L,MATCH($B88,#REF!,0)))),
IF(AND(RIGHT($A88,1)*1=4,O$1=INDEX('4. Mengen- und Kostenannahmen'!$H:$H,MATCH($B88,#REF!,0))),$E88,"")))))))</f>
        <v>#N/A</v>
      </c>
      <c r="P88" s="233" t="str">
        <f t="array" ref="P88">IF(RIGHT($A88,1)*1=0,"",
IF(AND(RIGHT($A88,1)*1=1,OR(P$1=2026,P$1=2027)),$E88/2,
IF(AND(RIGHT($A88,1)*1=2,OR(P$1=2028,P$1=2029,P$1=2030)),$E88*1/20,IF(AND(RIGHT($A88,1)*1=2,OR(P$1=2031,P$1=2032,P$1=2033,P$1=2034,P$1=2035,P$1=2036,P$1=2037)),$E88*1/10,IF(AND(RIGHT($A88,1)*1=2,OR(P$1=2038,P$1=2039,P$1=2040)),$E88*1/20,
IF(AND(RIGHT($A88,1)*1=3,P$1&gt;=INDEX('4. Mengen- und Kostenannahmen'!$L:$L,MATCH($B88,#REF!,0)),P$1&lt;=INDEX('4. Mengen- und Kostenannahmen'!$M:$M,MATCH($B88,#REF!,0))),$E88*(1/(1+INDEX('4. Mengen- und Kostenannahmen'!$M:$M,MATCH($B88,#REF!,0))-INDEX('4. Mengen- und Kostenannahmen'!$L:$L,MATCH($B88,#REF!,0)))),
IF(AND(RIGHT($A88,1)*1=4,P$1=INDEX('4. Mengen- und Kostenannahmen'!$H:$H,MATCH($B88,#REF!,0))),$E88,"")))))))</f>
        <v>#N/A</v>
      </c>
      <c r="Q88" s="233" t="str">
        <f t="array" ref="Q88">IF(RIGHT($A88,1)*1=0,"",
IF(AND(RIGHT($A88,1)*1=1,OR(Q$1=2026,Q$1=2027)),$E88/2,
IF(AND(RIGHT($A88,1)*1=2,OR(Q$1=2028,Q$1=2029,Q$1=2030)),$E88*1/20,IF(AND(RIGHT($A88,1)*1=2,OR(Q$1=2031,Q$1=2032,Q$1=2033,Q$1=2034,Q$1=2035,Q$1=2036,Q$1=2037)),$E88*1/10,IF(AND(RIGHT($A88,1)*1=2,OR(Q$1=2038,Q$1=2039,Q$1=2040)),$E88*1/20,
IF(AND(RIGHT($A88,1)*1=3,Q$1&gt;=INDEX('4. Mengen- und Kostenannahmen'!$L:$L,MATCH($B88,#REF!,0)),Q$1&lt;=INDEX('4. Mengen- und Kostenannahmen'!$M:$M,MATCH($B88,#REF!,0))),$E88*(1/(1+INDEX('4. Mengen- und Kostenannahmen'!$M:$M,MATCH($B88,#REF!,0))-INDEX('4. Mengen- und Kostenannahmen'!$L:$L,MATCH($B88,#REF!,0)))),
IF(AND(RIGHT($A88,1)*1=4,Q$1=INDEX('4. Mengen- und Kostenannahmen'!$H:$H,MATCH($B88,#REF!,0))),$E88,"")))))))</f>
        <v>#N/A</v>
      </c>
      <c r="R88" s="233" t="str">
        <f t="array" ref="R88">IF(RIGHT($A88,1)*1=0,"",
IF(AND(RIGHT($A88,1)*1=1,OR(R$1=2026,R$1=2027)),$E88/2,
IF(AND(RIGHT($A88,1)*1=2,OR(R$1=2028,R$1=2029,R$1=2030)),$E88*1/20,IF(AND(RIGHT($A88,1)*1=2,OR(R$1=2031,R$1=2032,R$1=2033,R$1=2034,R$1=2035,R$1=2036,R$1=2037)),$E88*1/10,IF(AND(RIGHT($A88,1)*1=2,OR(R$1=2038,R$1=2039,R$1=2040)),$E88*1/20,
IF(AND(RIGHT($A88,1)*1=3,R$1&gt;=INDEX('4. Mengen- und Kostenannahmen'!$L:$L,MATCH($B88,#REF!,0)),R$1&lt;=INDEX('4. Mengen- und Kostenannahmen'!$M:$M,MATCH($B88,#REF!,0))),$E88*(1/(1+INDEX('4. Mengen- und Kostenannahmen'!$M:$M,MATCH($B88,#REF!,0))-INDEX('4. Mengen- und Kostenannahmen'!$L:$L,MATCH($B88,#REF!,0)))),
IF(AND(RIGHT($A88,1)*1=4,R$1=INDEX('4. Mengen- und Kostenannahmen'!$H:$H,MATCH($B88,#REF!,0))),$E88,"")))))))</f>
        <v>#N/A</v>
      </c>
      <c r="S88" s="233" t="str">
        <f t="array" ref="S88">IF(RIGHT($A88,1)*1=0,"",
IF(AND(RIGHT($A88,1)*1=1,OR(S$1=2026,S$1=2027)),$E88/2,
IF(AND(RIGHT($A88,1)*1=2,OR(S$1=2028,S$1=2029,S$1=2030)),$E88*1/20,IF(AND(RIGHT($A88,1)*1=2,OR(S$1=2031,S$1=2032,S$1=2033,S$1=2034,S$1=2035,S$1=2036,S$1=2037)),$E88*1/10,IF(AND(RIGHT($A88,1)*1=2,OR(S$1=2038,S$1=2039,S$1=2040)),$E88*1/20,
IF(AND(RIGHT($A88,1)*1=3,S$1&gt;=INDEX('4. Mengen- und Kostenannahmen'!$L:$L,MATCH($B88,#REF!,0)),S$1&lt;=INDEX('4. Mengen- und Kostenannahmen'!$M:$M,MATCH($B88,#REF!,0))),$E88*(1/(1+INDEX('4. Mengen- und Kostenannahmen'!$M:$M,MATCH($B88,#REF!,0))-INDEX('4. Mengen- und Kostenannahmen'!$L:$L,MATCH($B88,#REF!,0)))),
IF(AND(RIGHT($A88,1)*1=4,S$1=INDEX('4. Mengen- und Kostenannahmen'!$H:$H,MATCH($B88,#REF!,0))),$E88,"")))))))</f>
        <v>#N/A</v>
      </c>
      <c r="T88" s="233" t="str">
        <f t="array" ref="T88">IF(RIGHT($A88,1)*1=0,"",
IF(AND(RIGHT($A88,1)*1=1,OR(T$1=2026,T$1=2027)),$E88/2,
IF(AND(RIGHT($A88,1)*1=2,OR(T$1=2028,T$1=2029,T$1=2030)),$E88*1/20,IF(AND(RIGHT($A88,1)*1=2,OR(T$1=2031,T$1=2032,T$1=2033,T$1=2034,T$1=2035,T$1=2036,T$1=2037)),$E88*1/10,IF(AND(RIGHT($A88,1)*1=2,OR(T$1=2038,T$1=2039,T$1=2040)),$E88*1/20,
IF(AND(RIGHT($A88,1)*1=3,T$1&gt;=INDEX('4. Mengen- und Kostenannahmen'!$L:$L,MATCH($B88,#REF!,0)),T$1&lt;=INDEX('4. Mengen- und Kostenannahmen'!$M:$M,MATCH($B88,#REF!,0))),$E88*(1/(1+INDEX('4. Mengen- und Kostenannahmen'!$M:$M,MATCH($B88,#REF!,0))-INDEX('4. Mengen- und Kostenannahmen'!$L:$L,MATCH($B88,#REF!,0)))),
IF(AND(RIGHT($A88,1)*1=4,T$1=INDEX('4. Mengen- und Kostenannahmen'!$H:$H,MATCH($B88,#REF!,0))),$E88,"")))))))</f>
        <v>#N/A</v>
      </c>
    </row>
    <row r="89" ht="12.75" customHeight="1">
      <c r="A89" s="230" t="str">
        <f t="array" ref="A89">INDEX('4. Mengen- und Kostenannahmen'!$A:$A,MATCH(B89,'4. Mengen- und Kostenannahmen'!B:B,0))</f>
        <v>#N/A</v>
      </c>
      <c r="B89" s="231" t="str">
        <f>'4. Mengen- und Kostenannahmen'!B90</f>
        <v/>
      </c>
      <c r="C89" s="231" t="str">
        <f t="array" ref="C89">IF(RIGHT($A89,1)*1&lt;&gt;0,INDEX('4. Mengen- und Kostenannahmen'!D:D,MATCH($B89,'4. Mengen- und Kostenannahmen'!$B:$B,0)),"")</f>
        <v>#N/A</v>
      </c>
      <c r="D89" s="231" t="str">
        <f t="array" ref="D89">IF(RIGHT($A89,1)*1&lt;&gt;0,INDEX('4. Mengen- und Kostenannahmen'!E:E,MATCH($B89,'4. Mengen- und Kostenannahmen'!$B:$B,0)),"")</f>
        <v>#N/A</v>
      </c>
      <c r="E89" s="232" t="str">
        <f t="array" ref="E89">IF(C89&lt;&gt;"",INDEX('4. Mengen- und Kostenannahmen'!X:X,MATCH($B89,'4. Mengen- und Kostenannahmen'!B:B,0))*INDEX('4. Mengen- und Kostenannahmen'!AC:AC,MATCH($B89,'4. Mengen- und Kostenannahmen'!B:B,0)),"")</f>
        <v>#N/A</v>
      </c>
      <c r="F89" s="233" t="str">
        <f t="array" ref="F89">IF(RIGHT($A89,1)*1=0,"",
IF(AND(RIGHT($A89,1)*1=1,OR(F$1=2026,F$1=2027)),$E89/2,
IF(AND(RIGHT($A89,1)*1=2,OR(F$1=2028,F$1=2029,F$1=2030)),$E89*1/20,IF(AND(RIGHT($A89,1)*1=2,OR(F$1=2031,F$1=2032,F$1=2033,F$1=2034,F$1=2035,F$1=2036,F$1=2037)),$E89*1/10,IF(AND(RIGHT($A89,1)*1=2,OR(F$1=2038,F$1=2039,F$1=2040)),$E89*1/20,
IF(AND(RIGHT($A89,1)*1=3,F$1&gt;=INDEX('4. Mengen- und Kostenannahmen'!$L:$L,MATCH($B89,#REF!,0)),F$1&lt;=INDEX('4. Mengen- und Kostenannahmen'!$M:$M,MATCH($B89,#REF!,0))),$E89*(1/(1+INDEX('4. Mengen- und Kostenannahmen'!$M:$M,MATCH($B89,#REF!,0))-INDEX('4. Mengen- und Kostenannahmen'!$L:$L,MATCH($B89,#REF!,0)))),
IF(AND(RIGHT($A89,1)*1=4,F$1=INDEX('4. Mengen- und Kostenannahmen'!$H:$H,MATCH($B89,#REF!,0))),$E89,"")))))))</f>
        <v>#N/A</v>
      </c>
      <c r="G89" s="233" t="str">
        <f t="array" ref="G89">IF(RIGHT($A89,1)*1=0,"",
IF(AND(RIGHT($A89,1)*1=1,OR(G$1=2026,G$1=2027)),$E89/2,
IF(AND(RIGHT($A89,1)*1=2,OR(G$1=2028,G$1=2029,G$1=2030)),$E89*1/20,IF(AND(RIGHT($A89,1)*1=2,OR(G$1=2031,G$1=2032,G$1=2033,G$1=2034,G$1=2035,G$1=2036,G$1=2037)),$E89*1/10,IF(AND(RIGHT($A89,1)*1=2,OR(G$1=2038,G$1=2039,G$1=2040)),$E89*1/20,
IF(AND(RIGHT($A89,1)*1=3,G$1&gt;=INDEX('4. Mengen- und Kostenannahmen'!$L:$L,MATCH($B89,#REF!,0)),G$1&lt;=INDEX('4. Mengen- und Kostenannahmen'!$M:$M,MATCH($B89,#REF!,0))),$E89*(1/(1+INDEX('4. Mengen- und Kostenannahmen'!$M:$M,MATCH($B89,#REF!,0))-INDEX('4. Mengen- und Kostenannahmen'!$L:$L,MATCH($B89,#REF!,0)))),
IF(AND(RIGHT($A89,1)*1=4,G$1=INDEX('4. Mengen- und Kostenannahmen'!$H:$H,MATCH($B89,#REF!,0))),$E89,"")))))))</f>
        <v>#N/A</v>
      </c>
      <c r="H89" s="233" t="str">
        <f t="array" ref="H89">IF(RIGHT($A89,1)*1=0,"",
IF(AND(RIGHT($A89,1)*1=1,OR(H$1=2026,H$1=2027)),$E89/2,
IF(AND(RIGHT($A89,1)*1=2,OR(H$1=2028,H$1=2029,H$1=2030)),$E89*1/20,IF(AND(RIGHT($A89,1)*1=2,OR(H$1=2031,H$1=2032,H$1=2033,H$1=2034,H$1=2035,H$1=2036,H$1=2037)),$E89*1/10,IF(AND(RIGHT($A89,1)*1=2,OR(H$1=2038,H$1=2039,H$1=2040)),$E89*1/20,
IF(AND(RIGHT($A89,1)*1=3,H$1&gt;=INDEX('4. Mengen- und Kostenannahmen'!$L:$L,MATCH($B89,#REF!,0)),H$1&lt;=INDEX('4. Mengen- und Kostenannahmen'!$M:$M,MATCH($B89,#REF!,0))),$E89*(1/(1+INDEX('4. Mengen- und Kostenannahmen'!$M:$M,MATCH($B89,#REF!,0))-INDEX('4. Mengen- und Kostenannahmen'!$L:$L,MATCH($B89,#REF!,0)))),
IF(AND(RIGHT($A89,1)*1=4,H$1=INDEX('4. Mengen- und Kostenannahmen'!$H:$H,MATCH($B89,#REF!,0))),$E89,"")))))))</f>
        <v>#N/A</v>
      </c>
      <c r="I89" s="233" t="str">
        <f t="array" ref="I89">IF(RIGHT($A89,1)*1=0,"",
IF(AND(RIGHT($A89,1)*1=1,OR(I$1=2026,I$1=2027)),$E89/2,
IF(AND(RIGHT($A89,1)*1=2,OR(I$1=2028,I$1=2029,I$1=2030)),$E89*1/20,IF(AND(RIGHT($A89,1)*1=2,OR(I$1=2031,I$1=2032,I$1=2033,I$1=2034,I$1=2035,I$1=2036,I$1=2037)),$E89*1/10,IF(AND(RIGHT($A89,1)*1=2,OR(I$1=2038,I$1=2039,I$1=2040)),$E89*1/20,
IF(AND(RIGHT($A89,1)*1=3,I$1&gt;=INDEX('4. Mengen- und Kostenannahmen'!$L:$L,MATCH($B89,#REF!,0)),I$1&lt;=INDEX('4. Mengen- und Kostenannahmen'!$M:$M,MATCH($B89,#REF!,0))),$E89*(1/(1+INDEX('4. Mengen- und Kostenannahmen'!$M:$M,MATCH($B89,#REF!,0))-INDEX('4. Mengen- und Kostenannahmen'!$L:$L,MATCH($B89,#REF!,0)))),
IF(AND(RIGHT($A89,1)*1=4,I$1=INDEX('4. Mengen- und Kostenannahmen'!$H:$H,MATCH($B89,#REF!,0))),$E89,"")))))))</f>
        <v>#N/A</v>
      </c>
      <c r="J89" s="233" t="str">
        <f t="array" ref="J89">IF(RIGHT($A89,1)*1=0,"",
IF(AND(RIGHT($A89,1)*1=1,OR(J$1=2026,J$1=2027)),$E89/2,
IF(AND(RIGHT($A89,1)*1=2,OR(J$1=2028,J$1=2029,J$1=2030)),$E89*1/20,IF(AND(RIGHT($A89,1)*1=2,OR(J$1=2031,J$1=2032,J$1=2033,J$1=2034,J$1=2035,J$1=2036,J$1=2037)),$E89*1/10,IF(AND(RIGHT($A89,1)*1=2,OR(J$1=2038,J$1=2039,J$1=2040)),$E89*1/20,
IF(AND(RIGHT($A89,1)*1=3,J$1&gt;=INDEX('4. Mengen- und Kostenannahmen'!$L:$L,MATCH($B89,#REF!,0)),J$1&lt;=INDEX('4. Mengen- und Kostenannahmen'!$M:$M,MATCH($B89,#REF!,0))),$E89*(1/(1+INDEX('4. Mengen- und Kostenannahmen'!$M:$M,MATCH($B89,#REF!,0))-INDEX('4. Mengen- und Kostenannahmen'!$L:$L,MATCH($B89,#REF!,0)))),
IF(AND(RIGHT($A89,1)*1=4,J$1=INDEX('4. Mengen- und Kostenannahmen'!$H:$H,MATCH($B89,#REF!,0))),$E89,"")))))))</f>
        <v>#N/A</v>
      </c>
      <c r="K89" s="233" t="str">
        <f t="array" ref="K89">IF(RIGHT($A89,1)*1=0,"",
IF(AND(RIGHT($A89,1)*1=1,OR(K$1=2026,K$1=2027)),$E89/2,
IF(AND(RIGHT($A89,1)*1=2,OR(K$1=2028,K$1=2029,K$1=2030)),$E89*1/20,IF(AND(RIGHT($A89,1)*1=2,OR(K$1=2031,K$1=2032,K$1=2033,K$1=2034,K$1=2035,K$1=2036,K$1=2037)),$E89*1/10,IF(AND(RIGHT($A89,1)*1=2,OR(K$1=2038,K$1=2039,K$1=2040)),$E89*1/20,
IF(AND(RIGHT($A89,1)*1=3,K$1&gt;=INDEX('4. Mengen- und Kostenannahmen'!$L:$L,MATCH($B89,#REF!,0)),K$1&lt;=INDEX('4. Mengen- und Kostenannahmen'!$M:$M,MATCH($B89,#REF!,0))),$E89*(1/(1+INDEX('4. Mengen- und Kostenannahmen'!$M:$M,MATCH($B89,#REF!,0))-INDEX('4. Mengen- und Kostenannahmen'!$L:$L,MATCH($B89,#REF!,0)))),
IF(AND(RIGHT($A89,1)*1=4,K$1=INDEX('4. Mengen- und Kostenannahmen'!$H:$H,MATCH($B89,#REF!,0))),$E89,"")))))))</f>
        <v>#N/A</v>
      </c>
      <c r="L89" s="233" t="str">
        <f t="array" ref="L89">IF(RIGHT($A89,1)*1=0,"",
IF(AND(RIGHT($A89,1)*1=1,OR(L$1=2026,L$1=2027)),$E89/2,
IF(AND(RIGHT($A89,1)*1=2,OR(L$1=2028,L$1=2029,L$1=2030)),$E89*1/20,IF(AND(RIGHT($A89,1)*1=2,OR(L$1=2031,L$1=2032,L$1=2033,L$1=2034,L$1=2035,L$1=2036,L$1=2037)),$E89*1/10,IF(AND(RIGHT($A89,1)*1=2,OR(L$1=2038,L$1=2039,L$1=2040)),$E89*1/20,
IF(AND(RIGHT($A89,1)*1=3,L$1&gt;=INDEX('4. Mengen- und Kostenannahmen'!$L:$L,MATCH($B89,#REF!,0)),L$1&lt;=INDEX('4. Mengen- und Kostenannahmen'!$M:$M,MATCH($B89,#REF!,0))),$E89*(1/(1+INDEX('4. Mengen- und Kostenannahmen'!$M:$M,MATCH($B89,#REF!,0))-INDEX('4. Mengen- und Kostenannahmen'!$L:$L,MATCH($B89,#REF!,0)))),
IF(AND(RIGHT($A89,1)*1=4,L$1=INDEX('4. Mengen- und Kostenannahmen'!$H:$H,MATCH($B89,#REF!,0))),$E89,"")))))))</f>
        <v>#N/A</v>
      </c>
      <c r="M89" s="233" t="str">
        <f t="array" ref="M89">IF(RIGHT($A89,1)*1=0,"",
IF(AND(RIGHT($A89,1)*1=1,OR(M$1=2026,M$1=2027)),$E89/2,
IF(AND(RIGHT($A89,1)*1=2,OR(M$1=2028,M$1=2029,M$1=2030)),$E89*1/20,IF(AND(RIGHT($A89,1)*1=2,OR(M$1=2031,M$1=2032,M$1=2033,M$1=2034,M$1=2035,M$1=2036,M$1=2037)),$E89*1/10,IF(AND(RIGHT($A89,1)*1=2,OR(M$1=2038,M$1=2039,M$1=2040)),$E89*1/20,
IF(AND(RIGHT($A89,1)*1=3,M$1&gt;=INDEX('4. Mengen- und Kostenannahmen'!$L:$L,MATCH($B89,#REF!,0)),M$1&lt;=INDEX('4. Mengen- und Kostenannahmen'!$M:$M,MATCH($B89,#REF!,0))),$E89*(1/(1+INDEX('4. Mengen- und Kostenannahmen'!$M:$M,MATCH($B89,#REF!,0))-INDEX('4. Mengen- und Kostenannahmen'!$L:$L,MATCH($B89,#REF!,0)))),
IF(AND(RIGHT($A89,1)*1=4,M$1=INDEX('4. Mengen- und Kostenannahmen'!$H:$H,MATCH($B89,#REF!,0))),$E89,"")))))))</f>
        <v>#N/A</v>
      </c>
      <c r="N89" s="233" t="str">
        <f t="array" ref="N89">IF(RIGHT($A89,1)*1=0,"",
IF(AND(RIGHT($A89,1)*1=1,OR(N$1=2026,N$1=2027)),$E89/2,
IF(AND(RIGHT($A89,1)*1=2,OR(N$1=2028,N$1=2029,N$1=2030)),$E89*1/20,IF(AND(RIGHT($A89,1)*1=2,OR(N$1=2031,N$1=2032,N$1=2033,N$1=2034,N$1=2035,N$1=2036,N$1=2037)),$E89*1/10,IF(AND(RIGHT($A89,1)*1=2,OR(N$1=2038,N$1=2039,N$1=2040)),$E89*1/20,
IF(AND(RIGHT($A89,1)*1=3,N$1&gt;=INDEX('4. Mengen- und Kostenannahmen'!$L:$L,MATCH($B89,#REF!,0)),N$1&lt;=INDEX('4. Mengen- und Kostenannahmen'!$M:$M,MATCH($B89,#REF!,0))),$E89*(1/(1+INDEX('4. Mengen- und Kostenannahmen'!$M:$M,MATCH($B89,#REF!,0))-INDEX('4. Mengen- und Kostenannahmen'!$L:$L,MATCH($B89,#REF!,0)))),
IF(AND(RIGHT($A89,1)*1=4,N$1=INDEX('4. Mengen- und Kostenannahmen'!$H:$H,MATCH($B89,#REF!,0))),$E89,"")))))))</f>
        <v>#N/A</v>
      </c>
      <c r="O89" s="233" t="str">
        <f t="array" ref="O89">IF(RIGHT($A89,1)*1=0,"",
IF(AND(RIGHT($A89,1)*1=1,OR(O$1=2026,O$1=2027)),$E89/2,
IF(AND(RIGHT($A89,1)*1=2,OR(O$1=2028,O$1=2029,O$1=2030)),$E89*1/20,IF(AND(RIGHT($A89,1)*1=2,OR(O$1=2031,O$1=2032,O$1=2033,O$1=2034,O$1=2035,O$1=2036,O$1=2037)),$E89*1/10,IF(AND(RIGHT($A89,1)*1=2,OR(O$1=2038,O$1=2039,O$1=2040)),$E89*1/20,
IF(AND(RIGHT($A89,1)*1=3,O$1&gt;=INDEX('4. Mengen- und Kostenannahmen'!$L:$L,MATCH($B89,#REF!,0)),O$1&lt;=INDEX('4. Mengen- und Kostenannahmen'!$M:$M,MATCH($B89,#REF!,0))),$E89*(1/(1+INDEX('4. Mengen- und Kostenannahmen'!$M:$M,MATCH($B89,#REF!,0))-INDEX('4. Mengen- und Kostenannahmen'!$L:$L,MATCH($B89,#REF!,0)))),
IF(AND(RIGHT($A89,1)*1=4,O$1=INDEX('4. Mengen- und Kostenannahmen'!$H:$H,MATCH($B89,#REF!,0))),$E89,"")))))))</f>
        <v>#N/A</v>
      </c>
      <c r="P89" s="233" t="str">
        <f t="array" ref="P89">IF(RIGHT($A89,1)*1=0,"",
IF(AND(RIGHT($A89,1)*1=1,OR(P$1=2026,P$1=2027)),$E89/2,
IF(AND(RIGHT($A89,1)*1=2,OR(P$1=2028,P$1=2029,P$1=2030)),$E89*1/20,IF(AND(RIGHT($A89,1)*1=2,OR(P$1=2031,P$1=2032,P$1=2033,P$1=2034,P$1=2035,P$1=2036,P$1=2037)),$E89*1/10,IF(AND(RIGHT($A89,1)*1=2,OR(P$1=2038,P$1=2039,P$1=2040)),$E89*1/20,
IF(AND(RIGHT($A89,1)*1=3,P$1&gt;=INDEX('4. Mengen- und Kostenannahmen'!$L:$L,MATCH($B89,#REF!,0)),P$1&lt;=INDEX('4. Mengen- und Kostenannahmen'!$M:$M,MATCH($B89,#REF!,0))),$E89*(1/(1+INDEX('4. Mengen- und Kostenannahmen'!$M:$M,MATCH($B89,#REF!,0))-INDEX('4. Mengen- und Kostenannahmen'!$L:$L,MATCH($B89,#REF!,0)))),
IF(AND(RIGHT($A89,1)*1=4,P$1=INDEX('4. Mengen- und Kostenannahmen'!$H:$H,MATCH($B89,#REF!,0))),$E89,"")))))))</f>
        <v>#N/A</v>
      </c>
      <c r="Q89" s="233" t="str">
        <f t="array" ref="Q89">IF(RIGHT($A89,1)*1=0,"",
IF(AND(RIGHT($A89,1)*1=1,OR(Q$1=2026,Q$1=2027)),$E89/2,
IF(AND(RIGHT($A89,1)*1=2,OR(Q$1=2028,Q$1=2029,Q$1=2030)),$E89*1/20,IF(AND(RIGHT($A89,1)*1=2,OR(Q$1=2031,Q$1=2032,Q$1=2033,Q$1=2034,Q$1=2035,Q$1=2036,Q$1=2037)),$E89*1/10,IF(AND(RIGHT($A89,1)*1=2,OR(Q$1=2038,Q$1=2039,Q$1=2040)),$E89*1/20,
IF(AND(RIGHT($A89,1)*1=3,Q$1&gt;=INDEX('4. Mengen- und Kostenannahmen'!$L:$L,MATCH($B89,#REF!,0)),Q$1&lt;=INDEX('4. Mengen- und Kostenannahmen'!$M:$M,MATCH($B89,#REF!,0))),$E89*(1/(1+INDEX('4. Mengen- und Kostenannahmen'!$M:$M,MATCH($B89,#REF!,0))-INDEX('4. Mengen- und Kostenannahmen'!$L:$L,MATCH($B89,#REF!,0)))),
IF(AND(RIGHT($A89,1)*1=4,Q$1=INDEX('4. Mengen- und Kostenannahmen'!$H:$H,MATCH($B89,#REF!,0))),$E89,"")))))))</f>
        <v>#N/A</v>
      </c>
      <c r="R89" s="233" t="str">
        <f t="array" ref="R89">IF(RIGHT($A89,1)*1=0,"",
IF(AND(RIGHT($A89,1)*1=1,OR(R$1=2026,R$1=2027)),$E89/2,
IF(AND(RIGHT($A89,1)*1=2,OR(R$1=2028,R$1=2029,R$1=2030)),$E89*1/20,IF(AND(RIGHT($A89,1)*1=2,OR(R$1=2031,R$1=2032,R$1=2033,R$1=2034,R$1=2035,R$1=2036,R$1=2037)),$E89*1/10,IF(AND(RIGHT($A89,1)*1=2,OR(R$1=2038,R$1=2039,R$1=2040)),$E89*1/20,
IF(AND(RIGHT($A89,1)*1=3,R$1&gt;=INDEX('4. Mengen- und Kostenannahmen'!$L:$L,MATCH($B89,#REF!,0)),R$1&lt;=INDEX('4. Mengen- und Kostenannahmen'!$M:$M,MATCH($B89,#REF!,0))),$E89*(1/(1+INDEX('4. Mengen- und Kostenannahmen'!$M:$M,MATCH($B89,#REF!,0))-INDEX('4. Mengen- und Kostenannahmen'!$L:$L,MATCH($B89,#REF!,0)))),
IF(AND(RIGHT($A89,1)*1=4,R$1=INDEX('4. Mengen- und Kostenannahmen'!$H:$H,MATCH($B89,#REF!,0))),$E89,"")))))))</f>
        <v>#N/A</v>
      </c>
      <c r="S89" s="233" t="str">
        <f t="array" ref="S89">IF(RIGHT($A89,1)*1=0,"",
IF(AND(RIGHT($A89,1)*1=1,OR(S$1=2026,S$1=2027)),$E89/2,
IF(AND(RIGHT($A89,1)*1=2,OR(S$1=2028,S$1=2029,S$1=2030)),$E89*1/20,IF(AND(RIGHT($A89,1)*1=2,OR(S$1=2031,S$1=2032,S$1=2033,S$1=2034,S$1=2035,S$1=2036,S$1=2037)),$E89*1/10,IF(AND(RIGHT($A89,1)*1=2,OR(S$1=2038,S$1=2039,S$1=2040)),$E89*1/20,
IF(AND(RIGHT($A89,1)*1=3,S$1&gt;=INDEX('4. Mengen- und Kostenannahmen'!$L:$L,MATCH($B89,#REF!,0)),S$1&lt;=INDEX('4. Mengen- und Kostenannahmen'!$M:$M,MATCH($B89,#REF!,0))),$E89*(1/(1+INDEX('4. Mengen- und Kostenannahmen'!$M:$M,MATCH($B89,#REF!,0))-INDEX('4. Mengen- und Kostenannahmen'!$L:$L,MATCH($B89,#REF!,0)))),
IF(AND(RIGHT($A89,1)*1=4,S$1=INDEX('4. Mengen- und Kostenannahmen'!$H:$H,MATCH($B89,#REF!,0))),$E89,"")))))))</f>
        <v>#N/A</v>
      </c>
      <c r="T89" s="233" t="str">
        <f t="array" ref="T89">IF(RIGHT($A89,1)*1=0,"",
IF(AND(RIGHT($A89,1)*1=1,OR(T$1=2026,T$1=2027)),$E89/2,
IF(AND(RIGHT($A89,1)*1=2,OR(T$1=2028,T$1=2029,T$1=2030)),$E89*1/20,IF(AND(RIGHT($A89,1)*1=2,OR(T$1=2031,T$1=2032,T$1=2033,T$1=2034,T$1=2035,T$1=2036,T$1=2037)),$E89*1/10,IF(AND(RIGHT($A89,1)*1=2,OR(T$1=2038,T$1=2039,T$1=2040)),$E89*1/20,
IF(AND(RIGHT($A89,1)*1=3,T$1&gt;=INDEX('4. Mengen- und Kostenannahmen'!$L:$L,MATCH($B89,#REF!,0)),T$1&lt;=INDEX('4. Mengen- und Kostenannahmen'!$M:$M,MATCH($B89,#REF!,0))),$E89*(1/(1+INDEX('4. Mengen- und Kostenannahmen'!$M:$M,MATCH($B89,#REF!,0))-INDEX('4. Mengen- und Kostenannahmen'!$L:$L,MATCH($B89,#REF!,0)))),
IF(AND(RIGHT($A89,1)*1=4,T$1=INDEX('4. Mengen- und Kostenannahmen'!$H:$H,MATCH($B89,#REF!,0))),$E89,"")))))))</f>
        <v>#N/A</v>
      </c>
    </row>
    <row r="90" ht="12.75" customHeight="1">
      <c r="A90" s="230" t="str">
        <f t="array" ref="A90">INDEX('4. Mengen- und Kostenannahmen'!$A:$A,MATCH(B90,'4. Mengen- und Kostenannahmen'!B:B,0))</f>
        <v>#N/A</v>
      </c>
      <c r="B90" s="231" t="str">
        <f>'4. Mengen- und Kostenannahmen'!B91</f>
        <v/>
      </c>
      <c r="C90" s="231" t="str">
        <f t="array" ref="C90">IF(RIGHT($A90,1)*1&lt;&gt;0,INDEX('4. Mengen- und Kostenannahmen'!D:D,MATCH($B90,'4. Mengen- und Kostenannahmen'!$B:$B,0)),"")</f>
        <v>#N/A</v>
      </c>
      <c r="D90" s="231" t="str">
        <f t="array" ref="D90">IF(RIGHT($A90,1)*1&lt;&gt;0,INDEX('4. Mengen- und Kostenannahmen'!E:E,MATCH($B90,'4. Mengen- und Kostenannahmen'!$B:$B,0)),"")</f>
        <v>#N/A</v>
      </c>
      <c r="E90" s="232" t="str">
        <f t="array" ref="E90">IF(C90&lt;&gt;"",INDEX('4. Mengen- und Kostenannahmen'!X:X,MATCH($B90,'4. Mengen- und Kostenannahmen'!B:B,0))*INDEX('4. Mengen- und Kostenannahmen'!AC:AC,MATCH($B90,'4. Mengen- und Kostenannahmen'!B:B,0)),"")</f>
        <v>#N/A</v>
      </c>
      <c r="F90" s="233" t="str">
        <f t="array" ref="F90">IF(RIGHT($A90,1)*1=0,"",
IF(AND(RIGHT($A90,1)*1=1,OR(F$1=2026,F$1=2027)),$E90/2,
IF(AND(RIGHT($A90,1)*1=2,OR(F$1=2028,F$1=2029,F$1=2030)),$E90*1/20,IF(AND(RIGHT($A90,1)*1=2,OR(F$1=2031,F$1=2032,F$1=2033,F$1=2034,F$1=2035,F$1=2036,F$1=2037)),$E90*1/10,IF(AND(RIGHT($A90,1)*1=2,OR(F$1=2038,F$1=2039,F$1=2040)),$E90*1/20,
IF(AND(RIGHT($A90,1)*1=3,F$1&gt;=INDEX('4. Mengen- und Kostenannahmen'!$L:$L,MATCH($B90,#REF!,0)),F$1&lt;=INDEX('4. Mengen- und Kostenannahmen'!$M:$M,MATCH($B90,#REF!,0))),$E90*(1/(1+INDEX('4. Mengen- und Kostenannahmen'!$M:$M,MATCH($B90,#REF!,0))-INDEX('4. Mengen- und Kostenannahmen'!$L:$L,MATCH($B90,#REF!,0)))),
IF(AND(RIGHT($A90,1)*1=4,F$1=INDEX('4. Mengen- und Kostenannahmen'!$H:$H,MATCH($B90,#REF!,0))),$E90,"")))))))</f>
        <v>#N/A</v>
      </c>
      <c r="G90" s="233" t="str">
        <f t="array" ref="G90">IF(RIGHT($A90,1)*1=0,"",
IF(AND(RIGHT($A90,1)*1=1,OR(G$1=2026,G$1=2027)),$E90/2,
IF(AND(RIGHT($A90,1)*1=2,OR(G$1=2028,G$1=2029,G$1=2030)),$E90*1/20,IF(AND(RIGHT($A90,1)*1=2,OR(G$1=2031,G$1=2032,G$1=2033,G$1=2034,G$1=2035,G$1=2036,G$1=2037)),$E90*1/10,IF(AND(RIGHT($A90,1)*1=2,OR(G$1=2038,G$1=2039,G$1=2040)),$E90*1/20,
IF(AND(RIGHT($A90,1)*1=3,G$1&gt;=INDEX('4. Mengen- und Kostenannahmen'!$L:$L,MATCH($B90,#REF!,0)),G$1&lt;=INDEX('4. Mengen- und Kostenannahmen'!$M:$M,MATCH($B90,#REF!,0))),$E90*(1/(1+INDEX('4. Mengen- und Kostenannahmen'!$M:$M,MATCH($B90,#REF!,0))-INDEX('4. Mengen- und Kostenannahmen'!$L:$L,MATCH($B90,#REF!,0)))),
IF(AND(RIGHT($A90,1)*1=4,G$1=INDEX('4. Mengen- und Kostenannahmen'!$H:$H,MATCH($B90,#REF!,0))),$E90,"")))))))</f>
        <v>#N/A</v>
      </c>
      <c r="H90" s="233" t="str">
        <f t="array" ref="H90">IF(RIGHT($A90,1)*1=0,"",
IF(AND(RIGHT($A90,1)*1=1,OR(H$1=2026,H$1=2027)),$E90/2,
IF(AND(RIGHT($A90,1)*1=2,OR(H$1=2028,H$1=2029,H$1=2030)),$E90*1/20,IF(AND(RIGHT($A90,1)*1=2,OR(H$1=2031,H$1=2032,H$1=2033,H$1=2034,H$1=2035,H$1=2036,H$1=2037)),$E90*1/10,IF(AND(RIGHT($A90,1)*1=2,OR(H$1=2038,H$1=2039,H$1=2040)),$E90*1/20,
IF(AND(RIGHT($A90,1)*1=3,H$1&gt;=INDEX('4. Mengen- und Kostenannahmen'!$L:$L,MATCH($B90,#REF!,0)),H$1&lt;=INDEX('4. Mengen- und Kostenannahmen'!$M:$M,MATCH($B90,#REF!,0))),$E90*(1/(1+INDEX('4. Mengen- und Kostenannahmen'!$M:$M,MATCH($B90,#REF!,0))-INDEX('4. Mengen- und Kostenannahmen'!$L:$L,MATCH($B90,#REF!,0)))),
IF(AND(RIGHT($A90,1)*1=4,H$1=INDEX('4. Mengen- und Kostenannahmen'!$H:$H,MATCH($B90,#REF!,0))),$E90,"")))))))</f>
        <v>#N/A</v>
      </c>
      <c r="I90" s="233" t="str">
        <f t="array" ref="I90">IF(RIGHT($A90,1)*1=0,"",
IF(AND(RIGHT($A90,1)*1=1,OR(I$1=2026,I$1=2027)),$E90/2,
IF(AND(RIGHT($A90,1)*1=2,OR(I$1=2028,I$1=2029,I$1=2030)),$E90*1/20,IF(AND(RIGHT($A90,1)*1=2,OR(I$1=2031,I$1=2032,I$1=2033,I$1=2034,I$1=2035,I$1=2036,I$1=2037)),$E90*1/10,IF(AND(RIGHT($A90,1)*1=2,OR(I$1=2038,I$1=2039,I$1=2040)),$E90*1/20,
IF(AND(RIGHT($A90,1)*1=3,I$1&gt;=INDEX('4. Mengen- und Kostenannahmen'!$L:$L,MATCH($B90,#REF!,0)),I$1&lt;=INDEX('4. Mengen- und Kostenannahmen'!$M:$M,MATCH($B90,#REF!,0))),$E90*(1/(1+INDEX('4. Mengen- und Kostenannahmen'!$M:$M,MATCH($B90,#REF!,0))-INDEX('4. Mengen- und Kostenannahmen'!$L:$L,MATCH($B90,#REF!,0)))),
IF(AND(RIGHT($A90,1)*1=4,I$1=INDEX('4. Mengen- und Kostenannahmen'!$H:$H,MATCH($B90,#REF!,0))),$E90,"")))))))</f>
        <v>#N/A</v>
      </c>
      <c r="J90" s="233" t="str">
        <f t="array" ref="J90">IF(RIGHT($A90,1)*1=0,"",
IF(AND(RIGHT($A90,1)*1=1,OR(J$1=2026,J$1=2027)),$E90/2,
IF(AND(RIGHT($A90,1)*1=2,OR(J$1=2028,J$1=2029,J$1=2030)),$E90*1/20,IF(AND(RIGHT($A90,1)*1=2,OR(J$1=2031,J$1=2032,J$1=2033,J$1=2034,J$1=2035,J$1=2036,J$1=2037)),$E90*1/10,IF(AND(RIGHT($A90,1)*1=2,OR(J$1=2038,J$1=2039,J$1=2040)),$E90*1/20,
IF(AND(RIGHT($A90,1)*1=3,J$1&gt;=INDEX('4. Mengen- und Kostenannahmen'!$L:$L,MATCH($B90,#REF!,0)),J$1&lt;=INDEX('4. Mengen- und Kostenannahmen'!$M:$M,MATCH($B90,#REF!,0))),$E90*(1/(1+INDEX('4. Mengen- und Kostenannahmen'!$M:$M,MATCH($B90,#REF!,0))-INDEX('4. Mengen- und Kostenannahmen'!$L:$L,MATCH($B90,#REF!,0)))),
IF(AND(RIGHT($A90,1)*1=4,J$1=INDEX('4. Mengen- und Kostenannahmen'!$H:$H,MATCH($B90,#REF!,0))),$E90,"")))))))</f>
        <v>#N/A</v>
      </c>
      <c r="K90" s="233" t="str">
        <f t="array" ref="K90">IF(RIGHT($A90,1)*1=0,"",
IF(AND(RIGHT($A90,1)*1=1,OR(K$1=2026,K$1=2027)),$E90/2,
IF(AND(RIGHT($A90,1)*1=2,OR(K$1=2028,K$1=2029,K$1=2030)),$E90*1/20,IF(AND(RIGHT($A90,1)*1=2,OR(K$1=2031,K$1=2032,K$1=2033,K$1=2034,K$1=2035,K$1=2036,K$1=2037)),$E90*1/10,IF(AND(RIGHT($A90,1)*1=2,OR(K$1=2038,K$1=2039,K$1=2040)),$E90*1/20,
IF(AND(RIGHT($A90,1)*1=3,K$1&gt;=INDEX('4. Mengen- und Kostenannahmen'!$L:$L,MATCH($B90,#REF!,0)),K$1&lt;=INDEX('4. Mengen- und Kostenannahmen'!$M:$M,MATCH($B90,#REF!,0))),$E90*(1/(1+INDEX('4. Mengen- und Kostenannahmen'!$M:$M,MATCH($B90,#REF!,0))-INDEX('4. Mengen- und Kostenannahmen'!$L:$L,MATCH($B90,#REF!,0)))),
IF(AND(RIGHT($A90,1)*1=4,K$1=INDEX('4. Mengen- und Kostenannahmen'!$H:$H,MATCH($B90,#REF!,0))),$E90,"")))))))</f>
        <v>#N/A</v>
      </c>
      <c r="L90" s="233" t="str">
        <f t="array" ref="L90">IF(RIGHT($A90,1)*1=0,"",
IF(AND(RIGHT($A90,1)*1=1,OR(L$1=2026,L$1=2027)),$E90/2,
IF(AND(RIGHT($A90,1)*1=2,OR(L$1=2028,L$1=2029,L$1=2030)),$E90*1/20,IF(AND(RIGHT($A90,1)*1=2,OR(L$1=2031,L$1=2032,L$1=2033,L$1=2034,L$1=2035,L$1=2036,L$1=2037)),$E90*1/10,IF(AND(RIGHT($A90,1)*1=2,OR(L$1=2038,L$1=2039,L$1=2040)),$E90*1/20,
IF(AND(RIGHT($A90,1)*1=3,L$1&gt;=INDEX('4. Mengen- und Kostenannahmen'!$L:$L,MATCH($B90,#REF!,0)),L$1&lt;=INDEX('4. Mengen- und Kostenannahmen'!$M:$M,MATCH($B90,#REF!,0))),$E90*(1/(1+INDEX('4. Mengen- und Kostenannahmen'!$M:$M,MATCH($B90,#REF!,0))-INDEX('4. Mengen- und Kostenannahmen'!$L:$L,MATCH($B90,#REF!,0)))),
IF(AND(RIGHT($A90,1)*1=4,L$1=INDEX('4. Mengen- und Kostenannahmen'!$H:$H,MATCH($B90,#REF!,0))),$E90,"")))))))</f>
        <v>#N/A</v>
      </c>
      <c r="M90" s="233" t="str">
        <f t="array" ref="M90">IF(RIGHT($A90,1)*1=0,"",
IF(AND(RIGHT($A90,1)*1=1,OR(M$1=2026,M$1=2027)),$E90/2,
IF(AND(RIGHT($A90,1)*1=2,OR(M$1=2028,M$1=2029,M$1=2030)),$E90*1/20,IF(AND(RIGHT($A90,1)*1=2,OR(M$1=2031,M$1=2032,M$1=2033,M$1=2034,M$1=2035,M$1=2036,M$1=2037)),$E90*1/10,IF(AND(RIGHT($A90,1)*1=2,OR(M$1=2038,M$1=2039,M$1=2040)),$E90*1/20,
IF(AND(RIGHT($A90,1)*1=3,M$1&gt;=INDEX('4. Mengen- und Kostenannahmen'!$L:$L,MATCH($B90,#REF!,0)),M$1&lt;=INDEX('4. Mengen- und Kostenannahmen'!$M:$M,MATCH($B90,#REF!,0))),$E90*(1/(1+INDEX('4. Mengen- und Kostenannahmen'!$M:$M,MATCH($B90,#REF!,0))-INDEX('4. Mengen- und Kostenannahmen'!$L:$L,MATCH($B90,#REF!,0)))),
IF(AND(RIGHT($A90,1)*1=4,M$1=INDEX('4. Mengen- und Kostenannahmen'!$H:$H,MATCH($B90,#REF!,0))),$E90,"")))))))</f>
        <v>#N/A</v>
      </c>
      <c r="N90" s="233" t="str">
        <f t="array" ref="N90">IF(RIGHT($A90,1)*1=0,"",
IF(AND(RIGHT($A90,1)*1=1,OR(N$1=2026,N$1=2027)),$E90/2,
IF(AND(RIGHT($A90,1)*1=2,OR(N$1=2028,N$1=2029,N$1=2030)),$E90*1/20,IF(AND(RIGHT($A90,1)*1=2,OR(N$1=2031,N$1=2032,N$1=2033,N$1=2034,N$1=2035,N$1=2036,N$1=2037)),$E90*1/10,IF(AND(RIGHT($A90,1)*1=2,OR(N$1=2038,N$1=2039,N$1=2040)),$E90*1/20,
IF(AND(RIGHT($A90,1)*1=3,N$1&gt;=INDEX('4. Mengen- und Kostenannahmen'!$L:$L,MATCH($B90,#REF!,0)),N$1&lt;=INDEX('4. Mengen- und Kostenannahmen'!$M:$M,MATCH($B90,#REF!,0))),$E90*(1/(1+INDEX('4. Mengen- und Kostenannahmen'!$M:$M,MATCH($B90,#REF!,0))-INDEX('4. Mengen- und Kostenannahmen'!$L:$L,MATCH($B90,#REF!,0)))),
IF(AND(RIGHT($A90,1)*1=4,N$1=INDEX('4. Mengen- und Kostenannahmen'!$H:$H,MATCH($B90,#REF!,0))),$E90,"")))))))</f>
        <v>#N/A</v>
      </c>
      <c r="O90" s="233" t="str">
        <f t="array" ref="O90">IF(RIGHT($A90,1)*1=0,"",
IF(AND(RIGHT($A90,1)*1=1,OR(O$1=2026,O$1=2027)),$E90/2,
IF(AND(RIGHT($A90,1)*1=2,OR(O$1=2028,O$1=2029,O$1=2030)),$E90*1/20,IF(AND(RIGHT($A90,1)*1=2,OR(O$1=2031,O$1=2032,O$1=2033,O$1=2034,O$1=2035,O$1=2036,O$1=2037)),$E90*1/10,IF(AND(RIGHT($A90,1)*1=2,OR(O$1=2038,O$1=2039,O$1=2040)),$E90*1/20,
IF(AND(RIGHT($A90,1)*1=3,O$1&gt;=INDEX('4. Mengen- und Kostenannahmen'!$L:$L,MATCH($B90,#REF!,0)),O$1&lt;=INDEX('4. Mengen- und Kostenannahmen'!$M:$M,MATCH($B90,#REF!,0))),$E90*(1/(1+INDEX('4. Mengen- und Kostenannahmen'!$M:$M,MATCH($B90,#REF!,0))-INDEX('4. Mengen- und Kostenannahmen'!$L:$L,MATCH($B90,#REF!,0)))),
IF(AND(RIGHT($A90,1)*1=4,O$1=INDEX('4. Mengen- und Kostenannahmen'!$H:$H,MATCH($B90,#REF!,0))),$E90,"")))))))</f>
        <v>#N/A</v>
      </c>
      <c r="P90" s="233" t="str">
        <f t="array" ref="P90">IF(RIGHT($A90,1)*1=0,"",
IF(AND(RIGHT($A90,1)*1=1,OR(P$1=2026,P$1=2027)),$E90/2,
IF(AND(RIGHT($A90,1)*1=2,OR(P$1=2028,P$1=2029,P$1=2030)),$E90*1/20,IF(AND(RIGHT($A90,1)*1=2,OR(P$1=2031,P$1=2032,P$1=2033,P$1=2034,P$1=2035,P$1=2036,P$1=2037)),$E90*1/10,IF(AND(RIGHT($A90,1)*1=2,OR(P$1=2038,P$1=2039,P$1=2040)),$E90*1/20,
IF(AND(RIGHT($A90,1)*1=3,P$1&gt;=INDEX('4. Mengen- und Kostenannahmen'!$L:$L,MATCH($B90,#REF!,0)),P$1&lt;=INDEX('4. Mengen- und Kostenannahmen'!$M:$M,MATCH($B90,#REF!,0))),$E90*(1/(1+INDEX('4. Mengen- und Kostenannahmen'!$M:$M,MATCH($B90,#REF!,0))-INDEX('4. Mengen- und Kostenannahmen'!$L:$L,MATCH($B90,#REF!,0)))),
IF(AND(RIGHT($A90,1)*1=4,P$1=INDEX('4. Mengen- und Kostenannahmen'!$H:$H,MATCH($B90,#REF!,0))),$E90,"")))))))</f>
        <v>#N/A</v>
      </c>
      <c r="Q90" s="233" t="str">
        <f t="array" ref="Q90">IF(RIGHT($A90,1)*1=0,"",
IF(AND(RIGHT($A90,1)*1=1,OR(Q$1=2026,Q$1=2027)),$E90/2,
IF(AND(RIGHT($A90,1)*1=2,OR(Q$1=2028,Q$1=2029,Q$1=2030)),$E90*1/20,IF(AND(RIGHT($A90,1)*1=2,OR(Q$1=2031,Q$1=2032,Q$1=2033,Q$1=2034,Q$1=2035,Q$1=2036,Q$1=2037)),$E90*1/10,IF(AND(RIGHT($A90,1)*1=2,OR(Q$1=2038,Q$1=2039,Q$1=2040)),$E90*1/20,
IF(AND(RIGHT($A90,1)*1=3,Q$1&gt;=INDEX('4. Mengen- und Kostenannahmen'!$L:$L,MATCH($B90,#REF!,0)),Q$1&lt;=INDEX('4. Mengen- und Kostenannahmen'!$M:$M,MATCH($B90,#REF!,0))),$E90*(1/(1+INDEX('4. Mengen- und Kostenannahmen'!$M:$M,MATCH($B90,#REF!,0))-INDEX('4. Mengen- und Kostenannahmen'!$L:$L,MATCH($B90,#REF!,0)))),
IF(AND(RIGHT($A90,1)*1=4,Q$1=INDEX('4. Mengen- und Kostenannahmen'!$H:$H,MATCH($B90,#REF!,0))),$E90,"")))))))</f>
        <v>#N/A</v>
      </c>
      <c r="R90" s="233" t="str">
        <f t="array" ref="R90">IF(RIGHT($A90,1)*1=0,"",
IF(AND(RIGHT($A90,1)*1=1,OR(R$1=2026,R$1=2027)),$E90/2,
IF(AND(RIGHT($A90,1)*1=2,OR(R$1=2028,R$1=2029,R$1=2030)),$E90*1/20,IF(AND(RIGHT($A90,1)*1=2,OR(R$1=2031,R$1=2032,R$1=2033,R$1=2034,R$1=2035,R$1=2036,R$1=2037)),$E90*1/10,IF(AND(RIGHT($A90,1)*1=2,OR(R$1=2038,R$1=2039,R$1=2040)),$E90*1/20,
IF(AND(RIGHT($A90,1)*1=3,R$1&gt;=INDEX('4. Mengen- und Kostenannahmen'!$L:$L,MATCH($B90,#REF!,0)),R$1&lt;=INDEX('4. Mengen- und Kostenannahmen'!$M:$M,MATCH($B90,#REF!,0))),$E90*(1/(1+INDEX('4. Mengen- und Kostenannahmen'!$M:$M,MATCH($B90,#REF!,0))-INDEX('4. Mengen- und Kostenannahmen'!$L:$L,MATCH($B90,#REF!,0)))),
IF(AND(RIGHT($A90,1)*1=4,R$1=INDEX('4. Mengen- und Kostenannahmen'!$H:$H,MATCH($B90,#REF!,0))),$E90,"")))))))</f>
        <v>#N/A</v>
      </c>
      <c r="S90" s="233" t="str">
        <f t="array" ref="S90">IF(RIGHT($A90,1)*1=0,"",
IF(AND(RIGHT($A90,1)*1=1,OR(S$1=2026,S$1=2027)),$E90/2,
IF(AND(RIGHT($A90,1)*1=2,OR(S$1=2028,S$1=2029,S$1=2030)),$E90*1/20,IF(AND(RIGHT($A90,1)*1=2,OR(S$1=2031,S$1=2032,S$1=2033,S$1=2034,S$1=2035,S$1=2036,S$1=2037)),$E90*1/10,IF(AND(RIGHT($A90,1)*1=2,OR(S$1=2038,S$1=2039,S$1=2040)),$E90*1/20,
IF(AND(RIGHT($A90,1)*1=3,S$1&gt;=INDEX('4. Mengen- und Kostenannahmen'!$L:$L,MATCH($B90,#REF!,0)),S$1&lt;=INDEX('4. Mengen- und Kostenannahmen'!$M:$M,MATCH($B90,#REF!,0))),$E90*(1/(1+INDEX('4. Mengen- und Kostenannahmen'!$M:$M,MATCH($B90,#REF!,0))-INDEX('4. Mengen- und Kostenannahmen'!$L:$L,MATCH($B90,#REF!,0)))),
IF(AND(RIGHT($A90,1)*1=4,S$1=INDEX('4. Mengen- und Kostenannahmen'!$H:$H,MATCH($B90,#REF!,0))),$E90,"")))))))</f>
        <v>#N/A</v>
      </c>
      <c r="T90" s="233" t="str">
        <f t="array" ref="T90">IF(RIGHT($A90,1)*1=0,"",
IF(AND(RIGHT($A90,1)*1=1,OR(T$1=2026,T$1=2027)),$E90/2,
IF(AND(RIGHT($A90,1)*1=2,OR(T$1=2028,T$1=2029,T$1=2030)),$E90*1/20,IF(AND(RIGHT($A90,1)*1=2,OR(T$1=2031,T$1=2032,T$1=2033,T$1=2034,T$1=2035,T$1=2036,T$1=2037)),$E90*1/10,IF(AND(RIGHT($A90,1)*1=2,OR(T$1=2038,T$1=2039,T$1=2040)),$E90*1/20,
IF(AND(RIGHT($A90,1)*1=3,T$1&gt;=INDEX('4. Mengen- und Kostenannahmen'!$L:$L,MATCH($B90,#REF!,0)),T$1&lt;=INDEX('4. Mengen- und Kostenannahmen'!$M:$M,MATCH($B90,#REF!,0))),$E90*(1/(1+INDEX('4. Mengen- und Kostenannahmen'!$M:$M,MATCH($B90,#REF!,0))-INDEX('4. Mengen- und Kostenannahmen'!$L:$L,MATCH($B90,#REF!,0)))),
IF(AND(RIGHT($A90,1)*1=4,T$1=INDEX('4. Mengen- und Kostenannahmen'!$H:$H,MATCH($B90,#REF!,0))),$E90,"")))))))</f>
        <v>#N/A</v>
      </c>
    </row>
    <row r="91" ht="12.75" customHeight="1">
      <c r="A91" s="230" t="str">
        <f t="array" ref="A91">INDEX('4. Mengen- und Kostenannahmen'!$A:$A,MATCH(B91,'4. Mengen- und Kostenannahmen'!B:B,0))</f>
        <v>#N/A</v>
      </c>
      <c r="B91" s="231" t="str">
        <f>'4. Mengen- und Kostenannahmen'!B92</f>
        <v/>
      </c>
      <c r="C91" s="231" t="str">
        <f t="array" ref="C91">IF(RIGHT($A91,1)*1&lt;&gt;0,INDEX('4. Mengen- und Kostenannahmen'!D:D,MATCH($B91,'4. Mengen- und Kostenannahmen'!$B:$B,0)),"")</f>
        <v>#N/A</v>
      </c>
      <c r="D91" s="231" t="str">
        <f t="array" ref="D91">IF(RIGHT($A91,1)*1&lt;&gt;0,INDEX('4. Mengen- und Kostenannahmen'!E:E,MATCH($B91,'4. Mengen- und Kostenannahmen'!$B:$B,0)),"")</f>
        <v>#N/A</v>
      </c>
      <c r="E91" s="232" t="str">
        <f t="array" ref="E91">IF(C91&lt;&gt;"",INDEX('4. Mengen- und Kostenannahmen'!X:X,MATCH($B91,'4. Mengen- und Kostenannahmen'!B:B,0))*INDEX('4. Mengen- und Kostenannahmen'!AC:AC,MATCH($B91,'4. Mengen- und Kostenannahmen'!B:B,0)),"")</f>
        <v>#N/A</v>
      </c>
      <c r="F91" s="233" t="str">
        <f t="array" ref="F91">IF(RIGHT($A91,1)*1=0,"",
IF(AND(RIGHT($A91,1)*1=1,OR(F$1=2026,F$1=2027)),$E91/2,
IF(AND(RIGHT($A91,1)*1=2,OR(F$1=2028,F$1=2029,F$1=2030)),$E91*1/20,IF(AND(RIGHT($A91,1)*1=2,OR(F$1=2031,F$1=2032,F$1=2033,F$1=2034,F$1=2035,F$1=2036,F$1=2037)),$E91*1/10,IF(AND(RIGHT($A91,1)*1=2,OR(F$1=2038,F$1=2039,F$1=2040)),$E91*1/20,
IF(AND(RIGHT($A91,1)*1=3,F$1&gt;=INDEX('4. Mengen- und Kostenannahmen'!$L:$L,MATCH($B91,#REF!,0)),F$1&lt;=INDEX('4. Mengen- und Kostenannahmen'!$M:$M,MATCH($B91,#REF!,0))),$E91*(1/(1+INDEX('4. Mengen- und Kostenannahmen'!$M:$M,MATCH($B91,#REF!,0))-INDEX('4. Mengen- und Kostenannahmen'!$L:$L,MATCH($B91,#REF!,0)))),
IF(AND(RIGHT($A91,1)*1=4,F$1=INDEX('4. Mengen- und Kostenannahmen'!$H:$H,MATCH($B91,#REF!,0))),$E91,"")))))))</f>
        <v>#N/A</v>
      </c>
      <c r="G91" s="233" t="str">
        <f t="array" ref="G91">IF(RIGHT($A91,1)*1=0,"",
IF(AND(RIGHT($A91,1)*1=1,OR(G$1=2026,G$1=2027)),$E91/2,
IF(AND(RIGHT($A91,1)*1=2,OR(G$1=2028,G$1=2029,G$1=2030)),$E91*1/20,IF(AND(RIGHT($A91,1)*1=2,OR(G$1=2031,G$1=2032,G$1=2033,G$1=2034,G$1=2035,G$1=2036,G$1=2037)),$E91*1/10,IF(AND(RIGHT($A91,1)*1=2,OR(G$1=2038,G$1=2039,G$1=2040)),$E91*1/20,
IF(AND(RIGHT($A91,1)*1=3,G$1&gt;=INDEX('4. Mengen- und Kostenannahmen'!$L:$L,MATCH($B91,#REF!,0)),G$1&lt;=INDEX('4. Mengen- und Kostenannahmen'!$M:$M,MATCH($B91,#REF!,0))),$E91*(1/(1+INDEX('4. Mengen- und Kostenannahmen'!$M:$M,MATCH($B91,#REF!,0))-INDEX('4. Mengen- und Kostenannahmen'!$L:$L,MATCH($B91,#REF!,0)))),
IF(AND(RIGHT($A91,1)*1=4,G$1=INDEX('4. Mengen- und Kostenannahmen'!$H:$H,MATCH($B91,#REF!,0))),$E91,"")))))))</f>
        <v>#N/A</v>
      </c>
      <c r="H91" s="233" t="str">
        <f t="array" ref="H91">IF(RIGHT($A91,1)*1=0,"",
IF(AND(RIGHT($A91,1)*1=1,OR(H$1=2026,H$1=2027)),$E91/2,
IF(AND(RIGHT($A91,1)*1=2,OR(H$1=2028,H$1=2029,H$1=2030)),$E91*1/20,IF(AND(RIGHT($A91,1)*1=2,OR(H$1=2031,H$1=2032,H$1=2033,H$1=2034,H$1=2035,H$1=2036,H$1=2037)),$E91*1/10,IF(AND(RIGHT($A91,1)*1=2,OR(H$1=2038,H$1=2039,H$1=2040)),$E91*1/20,
IF(AND(RIGHT($A91,1)*1=3,H$1&gt;=INDEX('4. Mengen- und Kostenannahmen'!$L:$L,MATCH($B91,#REF!,0)),H$1&lt;=INDEX('4. Mengen- und Kostenannahmen'!$M:$M,MATCH($B91,#REF!,0))),$E91*(1/(1+INDEX('4. Mengen- und Kostenannahmen'!$M:$M,MATCH($B91,#REF!,0))-INDEX('4. Mengen- und Kostenannahmen'!$L:$L,MATCH($B91,#REF!,0)))),
IF(AND(RIGHT($A91,1)*1=4,H$1=INDEX('4. Mengen- und Kostenannahmen'!$H:$H,MATCH($B91,#REF!,0))),$E91,"")))))))</f>
        <v>#N/A</v>
      </c>
      <c r="I91" s="233" t="str">
        <f t="array" ref="I91">IF(RIGHT($A91,1)*1=0,"",
IF(AND(RIGHT($A91,1)*1=1,OR(I$1=2026,I$1=2027)),$E91/2,
IF(AND(RIGHT($A91,1)*1=2,OR(I$1=2028,I$1=2029,I$1=2030)),$E91*1/20,IF(AND(RIGHT($A91,1)*1=2,OR(I$1=2031,I$1=2032,I$1=2033,I$1=2034,I$1=2035,I$1=2036,I$1=2037)),$E91*1/10,IF(AND(RIGHT($A91,1)*1=2,OR(I$1=2038,I$1=2039,I$1=2040)),$E91*1/20,
IF(AND(RIGHT($A91,1)*1=3,I$1&gt;=INDEX('4. Mengen- und Kostenannahmen'!$L:$L,MATCH($B91,#REF!,0)),I$1&lt;=INDEX('4. Mengen- und Kostenannahmen'!$M:$M,MATCH($B91,#REF!,0))),$E91*(1/(1+INDEX('4. Mengen- und Kostenannahmen'!$M:$M,MATCH($B91,#REF!,0))-INDEX('4. Mengen- und Kostenannahmen'!$L:$L,MATCH($B91,#REF!,0)))),
IF(AND(RIGHT($A91,1)*1=4,I$1=INDEX('4. Mengen- und Kostenannahmen'!$H:$H,MATCH($B91,#REF!,0))),$E91,"")))))))</f>
        <v>#N/A</v>
      </c>
      <c r="J91" s="233" t="str">
        <f t="array" ref="J91">IF(RIGHT($A91,1)*1=0,"",
IF(AND(RIGHT($A91,1)*1=1,OR(J$1=2026,J$1=2027)),$E91/2,
IF(AND(RIGHT($A91,1)*1=2,OR(J$1=2028,J$1=2029,J$1=2030)),$E91*1/20,IF(AND(RIGHT($A91,1)*1=2,OR(J$1=2031,J$1=2032,J$1=2033,J$1=2034,J$1=2035,J$1=2036,J$1=2037)),$E91*1/10,IF(AND(RIGHT($A91,1)*1=2,OR(J$1=2038,J$1=2039,J$1=2040)),$E91*1/20,
IF(AND(RIGHT($A91,1)*1=3,J$1&gt;=INDEX('4. Mengen- und Kostenannahmen'!$L:$L,MATCH($B91,#REF!,0)),J$1&lt;=INDEX('4. Mengen- und Kostenannahmen'!$M:$M,MATCH($B91,#REF!,0))),$E91*(1/(1+INDEX('4. Mengen- und Kostenannahmen'!$M:$M,MATCH($B91,#REF!,0))-INDEX('4. Mengen- und Kostenannahmen'!$L:$L,MATCH($B91,#REF!,0)))),
IF(AND(RIGHT($A91,1)*1=4,J$1=INDEX('4. Mengen- und Kostenannahmen'!$H:$H,MATCH($B91,#REF!,0))),$E91,"")))))))</f>
        <v>#N/A</v>
      </c>
      <c r="K91" s="233" t="str">
        <f t="array" ref="K91">IF(RIGHT($A91,1)*1=0,"",
IF(AND(RIGHT($A91,1)*1=1,OR(K$1=2026,K$1=2027)),$E91/2,
IF(AND(RIGHT($A91,1)*1=2,OR(K$1=2028,K$1=2029,K$1=2030)),$E91*1/20,IF(AND(RIGHT($A91,1)*1=2,OR(K$1=2031,K$1=2032,K$1=2033,K$1=2034,K$1=2035,K$1=2036,K$1=2037)),$E91*1/10,IF(AND(RIGHT($A91,1)*1=2,OR(K$1=2038,K$1=2039,K$1=2040)),$E91*1/20,
IF(AND(RIGHT($A91,1)*1=3,K$1&gt;=INDEX('4. Mengen- und Kostenannahmen'!$L:$L,MATCH($B91,#REF!,0)),K$1&lt;=INDEX('4. Mengen- und Kostenannahmen'!$M:$M,MATCH($B91,#REF!,0))),$E91*(1/(1+INDEX('4. Mengen- und Kostenannahmen'!$M:$M,MATCH($B91,#REF!,0))-INDEX('4. Mengen- und Kostenannahmen'!$L:$L,MATCH($B91,#REF!,0)))),
IF(AND(RIGHT($A91,1)*1=4,K$1=INDEX('4. Mengen- und Kostenannahmen'!$H:$H,MATCH($B91,#REF!,0))),$E91,"")))))))</f>
        <v>#N/A</v>
      </c>
      <c r="L91" s="233" t="str">
        <f t="array" ref="L91">IF(RIGHT($A91,1)*1=0,"",
IF(AND(RIGHT($A91,1)*1=1,OR(L$1=2026,L$1=2027)),$E91/2,
IF(AND(RIGHT($A91,1)*1=2,OR(L$1=2028,L$1=2029,L$1=2030)),$E91*1/20,IF(AND(RIGHT($A91,1)*1=2,OR(L$1=2031,L$1=2032,L$1=2033,L$1=2034,L$1=2035,L$1=2036,L$1=2037)),$E91*1/10,IF(AND(RIGHT($A91,1)*1=2,OR(L$1=2038,L$1=2039,L$1=2040)),$E91*1/20,
IF(AND(RIGHT($A91,1)*1=3,L$1&gt;=INDEX('4. Mengen- und Kostenannahmen'!$L:$L,MATCH($B91,#REF!,0)),L$1&lt;=INDEX('4. Mengen- und Kostenannahmen'!$M:$M,MATCH($B91,#REF!,0))),$E91*(1/(1+INDEX('4. Mengen- und Kostenannahmen'!$M:$M,MATCH($B91,#REF!,0))-INDEX('4. Mengen- und Kostenannahmen'!$L:$L,MATCH($B91,#REF!,0)))),
IF(AND(RIGHT($A91,1)*1=4,L$1=INDEX('4. Mengen- und Kostenannahmen'!$H:$H,MATCH($B91,#REF!,0))),$E91,"")))))))</f>
        <v>#N/A</v>
      </c>
      <c r="M91" s="233" t="str">
        <f t="array" ref="M91">IF(RIGHT($A91,1)*1=0,"",
IF(AND(RIGHT($A91,1)*1=1,OR(M$1=2026,M$1=2027)),$E91/2,
IF(AND(RIGHT($A91,1)*1=2,OR(M$1=2028,M$1=2029,M$1=2030)),$E91*1/20,IF(AND(RIGHT($A91,1)*1=2,OR(M$1=2031,M$1=2032,M$1=2033,M$1=2034,M$1=2035,M$1=2036,M$1=2037)),$E91*1/10,IF(AND(RIGHT($A91,1)*1=2,OR(M$1=2038,M$1=2039,M$1=2040)),$E91*1/20,
IF(AND(RIGHT($A91,1)*1=3,M$1&gt;=INDEX('4. Mengen- und Kostenannahmen'!$L:$L,MATCH($B91,#REF!,0)),M$1&lt;=INDEX('4. Mengen- und Kostenannahmen'!$M:$M,MATCH($B91,#REF!,0))),$E91*(1/(1+INDEX('4. Mengen- und Kostenannahmen'!$M:$M,MATCH($B91,#REF!,0))-INDEX('4. Mengen- und Kostenannahmen'!$L:$L,MATCH($B91,#REF!,0)))),
IF(AND(RIGHT($A91,1)*1=4,M$1=INDEX('4. Mengen- und Kostenannahmen'!$H:$H,MATCH($B91,#REF!,0))),$E91,"")))))))</f>
        <v>#N/A</v>
      </c>
      <c r="N91" s="233" t="str">
        <f t="array" ref="N91">IF(RIGHT($A91,1)*1=0,"",
IF(AND(RIGHT($A91,1)*1=1,OR(N$1=2026,N$1=2027)),$E91/2,
IF(AND(RIGHT($A91,1)*1=2,OR(N$1=2028,N$1=2029,N$1=2030)),$E91*1/20,IF(AND(RIGHT($A91,1)*1=2,OR(N$1=2031,N$1=2032,N$1=2033,N$1=2034,N$1=2035,N$1=2036,N$1=2037)),$E91*1/10,IF(AND(RIGHT($A91,1)*1=2,OR(N$1=2038,N$1=2039,N$1=2040)),$E91*1/20,
IF(AND(RIGHT($A91,1)*1=3,N$1&gt;=INDEX('4. Mengen- und Kostenannahmen'!$L:$L,MATCH($B91,#REF!,0)),N$1&lt;=INDEX('4. Mengen- und Kostenannahmen'!$M:$M,MATCH($B91,#REF!,0))),$E91*(1/(1+INDEX('4. Mengen- und Kostenannahmen'!$M:$M,MATCH($B91,#REF!,0))-INDEX('4. Mengen- und Kostenannahmen'!$L:$L,MATCH($B91,#REF!,0)))),
IF(AND(RIGHT($A91,1)*1=4,N$1=INDEX('4. Mengen- und Kostenannahmen'!$H:$H,MATCH($B91,#REF!,0))),$E91,"")))))))</f>
        <v>#N/A</v>
      </c>
      <c r="O91" s="233" t="str">
        <f t="array" ref="O91">IF(RIGHT($A91,1)*1=0,"",
IF(AND(RIGHT($A91,1)*1=1,OR(O$1=2026,O$1=2027)),$E91/2,
IF(AND(RIGHT($A91,1)*1=2,OR(O$1=2028,O$1=2029,O$1=2030)),$E91*1/20,IF(AND(RIGHT($A91,1)*1=2,OR(O$1=2031,O$1=2032,O$1=2033,O$1=2034,O$1=2035,O$1=2036,O$1=2037)),$E91*1/10,IF(AND(RIGHT($A91,1)*1=2,OR(O$1=2038,O$1=2039,O$1=2040)),$E91*1/20,
IF(AND(RIGHT($A91,1)*1=3,O$1&gt;=INDEX('4. Mengen- und Kostenannahmen'!$L:$L,MATCH($B91,#REF!,0)),O$1&lt;=INDEX('4. Mengen- und Kostenannahmen'!$M:$M,MATCH($B91,#REF!,0))),$E91*(1/(1+INDEX('4. Mengen- und Kostenannahmen'!$M:$M,MATCH($B91,#REF!,0))-INDEX('4. Mengen- und Kostenannahmen'!$L:$L,MATCH($B91,#REF!,0)))),
IF(AND(RIGHT($A91,1)*1=4,O$1=INDEX('4. Mengen- und Kostenannahmen'!$H:$H,MATCH($B91,#REF!,0))),$E91,"")))))))</f>
        <v>#N/A</v>
      </c>
      <c r="P91" s="233" t="str">
        <f t="array" ref="P91">IF(RIGHT($A91,1)*1=0,"",
IF(AND(RIGHT($A91,1)*1=1,OR(P$1=2026,P$1=2027)),$E91/2,
IF(AND(RIGHT($A91,1)*1=2,OR(P$1=2028,P$1=2029,P$1=2030)),$E91*1/20,IF(AND(RIGHT($A91,1)*1=2,OR(P$1=2031,P$1=2032,P$1=2033,P$1=2034,P$1=2035,P$1=2036,P$1=2037)),$E91*1/10,IF(AND(RIGHT($A91,1)*1=2,OR(P$1=2038,P$1=2039,P$1=2040)),$E91*1/20,
IF(AND(RIGHT($A91,1)*1=3,P$1&gt;=INDEX('4. Mengen- und Kostenannahmen'!$L:$L,MATCH($B91,#REF!,0)),P$1&lt;=INDEX('4. Mengen- und Kostenannahmen'!$M:$M,MATCH($B91,#REF!,0))),$E91*(1/(1+INDEX('4. Mengen- und Kostenannahmen'!$M:$M,MATCH($B91,#REF!,0))-INDEX('4. Mengen- und Kostenannahmen'!$L:$L,MATCH($B91,#REF!,0)))),
IF(AND(RIGHT($A91,1)*1=4,P$1=INDEX('4. Mengen- und Kostenannahmen'!$H:$H,MATCH($B91,#REF!,0))),$E91,"")))))))</f>
        <v>#N/A</v>
      </c>
      <c r="Q91" s="233" t="str">
        <f t="array" ref="Q91">IF(RIGHT($A91,1)*1=0,"",
IF(AND(RIGHT($A91,1)*1=1,OR(Q$1=2026,Q$1=2027)),$E91/2,
IF(AND(RIGHT($A91,1)*1=2,OR(Q$1=2028,Q$1=2029,Q$1=2030)),$E91*1/20,IF(AND(RIGHT($A91,1)*1=2,OR(Q$1=2031,Q$1=2032,Q$1=2033,Q$1=2034,Q$1=2035,Q$1=2036,Q$1=2037)),$E91*1/10,IF(AND(RIGHT($A91,1)*1=2,OR(Q$1=2038,Q$1=2039,Q$1=2040)),$E91*1/20,
IF(AND(RIGHT($A91,1)*1=3,Q$1&gt;=INDEX('4. Mengen- und Kostenannahmen'!$L:$L,MATCH($B91,#REF!,0)),Q$1&lt;=INDEX('4. Mengen- und Kostenannahmen'!$M:$M,MATCH($B91,#REF!,0))),$E91*(1/(1+INDEX('4. Mengen- und Kostenannahmen'!$M:$M,MATCH($B91,#REF!,0))-INDEX('4. Mengen- und Kostenannahmen'!$L:$L,MATCH($B91,#REF!,0)))),
IF(AND(RIGHT($A91,1)*1=4,Q$1=INDEX('4. Mengen- und Kostenannahmen'!$H:$H,MATCH($B91,#REF!,0))),$E91,"")))))))</f>
        <v>#N/A</v>
      </c>
      <c r="R91" s="233" t="str">
        <f t="array" ref="R91">IF(RIGHT($A91,1)*1=0,"",
IF(AND(RIGHT($A91,1)*1=1,OR(R$1=2026,R$1=2027)),$E91/2,
IF(AND(RIGHT($A91,1)*1=2,OR(R$1=2028,R$1=2029,R$1=2030)),$E91*1/20,IF(AND(RIGHT($A91,1)*1=2,OR(R$1=2031,R$1=2032,R$1=2033,R$1=2034,R$1=2035,R$1=2036,R$1=2037)),$E91*1/10,IF(AND(RIGHT($A91,1)*1=2,OR(R$1=2038,R$1=2039,R$1=2040)),$E91*1/20,
IF(AND(RIGHT($A91,1)*1=3,R$1&gt;=INDEX('4. Mengen- und Kostenannahmen'!$L:$L,MATCH($B91,#REF!,0)),R$1&lt;=INDEX('4. Mengen- und Kostenannahmen'!$M:$M,MATCH($B91,#REF!,0))),$E91*(1/(1+INDEX('4. Mengen- und Kostenannahmen'!$M:$M,MATCH($B91,#REF!,0))-INDEX('4. Mengen- und Kostenannahmen'!$L:$L,MATCH($B91,#REF!,0)))),
IF(AND(RIGHT($A91,1)*1=4,R$1=INDEX('4. Mengen- und Kostenannahmen'!$H:$H,MATCH($B91,#REF!,0))),$E91,"")))))))</f>
        <v>#N/A</v>
      </c>
      <c r="S91" s="233" t="str">
        <f t="array" ref="S91">IF(RIGHT($A91,1)*1=0,"",
IF(AND(RIGHT($A91,1)*1=1,OR(S$1=2026,S$1=2027)),$E91/2,
IF(AND(RIGHT($A91,1)*1=2,OR(S$1=2028,S$1=2029,S$1=2030)),$E91*1/20,IF(AND(RIGHT($A91,1)*1=2,OR(S$1=2031,S$1=2032,S$1=2033,S$1=2034,S$1=2035,S$1=2036,S$1=2037)),$E91*1/10,IF(AND(RIGHT($A91,1)*1=2,OR(S$1=2038,S$1=2039,S$1=2040)),$E91*1/20,
IF(AND(RIGHT($A91,1)*1=3,S$1&gt;=INDEX('4. Mengen- und Kostenannahmen'!$L:$L,MATCH($B91,#REF!,0)),S$1&lt;=INDEX('4. Mengen- und Kostenannahmen'!$M:$M,MATCH($B91,#REF!,0))),$E91*(1/(1+INDEX('4. Mengen- und Kostenannahmen'!$M:$M,MATCH($B91,#REF!,0))-INDEX('4. Mengen- und Kostenannahmen'!$L:$L,MATCH($B91,#REF!,0)))),
IF(AND(RIGHT($A91,1)*1=4,S$1=INDEX('4. Mengen- und Kostenannahmen'!$H:$H,MATCH($B91,#REF!,0))),$E91,"")))))))</f>
        <v>#N/A</v>
      </c>
      <c r="T91" s="233" t="str">
        <f t="array" ref="T91">IF(RIGHT($A91,1)*1=0,"",
IF(AND(RIGHT($A91,1)*1=1,OR(T$1=2026,T$1=2027)),$E91/2,
IF(AND(RIGHT($A91,1)*1=2,OR(T$1=2028,T$1=2029,T$1=2030)),$E91*1/20,IF(AND(RIGHT($A91,1)*1=2,OR(T$1=2031,T$1=2032,T$1=2033,T$1=2034,T$1=2035,T$1=2036,T$1=2037)),$E91*1/10,IF(AND(RIGHT($A91,1)*1=2,OR(T$1=2038,T$1=2039,T$1=2040)),$E91*1/20,
IF(AND(RIGHT($A91,1)*1=3,T$1&gt;=INDEX('4. Mengen- und Kostenannahmen'!$L:$L,MATCH($B91,#REF!,0)),T$1&lt;=INDEX('4. Mengen- und Kostenannahmen'!$M:$M,MATCH($B91,#REF!,0))),$E91*(1/(1+INDEX('4. Mengen- und Kostenannahmen'!$M:$M,MATCH($B91,#REF!,0))-INDEX('4. Mengen- und Kostenannahmen'!$L:$L,MATCH($B91,#REF!,0)))),
IF(AND(RIGHT($A91,1)*1=4,T$1=INDEX('4. Mengen- und Kostenannahmen'!$H:$H,MATCH($B91,#REF!,0))),$E91,"")))))))</f>
        <v>#N/A</v>
      </c>
    </row>
    <row r="92" ht="12.75" customHeight="1">
      <c r="A92" s="230" t="str">
        <f t="array" ref="A92">INDEX('4. Mengen- und Kostenannahmen'!$A:$A,MATCH(B92,'4. Mengen- und Kostenannahmen'!B:B,0))</f>
        <v>#N/A</v>
      </c>
      <c r="B92" s="231" t="str">
        <f>'4. Mengen- und Kostenannahmen'!B93</f>
        <v/>
      </c>
      <c r="C92" s="231" t="str">
        <f t="array" ref="C92">IF(RIGHT($A92,1)*1&lt;&gt;0,INDEX('4. Mengen- und Kostenannahmen'!D:D,MATCH($B92,'4. Mengen- und Kostenannahmen'!$B:$B,0)),"")</f>
        <v>#N/A</v>
      </c>
      <c r="D92" s="231" t="str">
        <f t="array" ref="D92">IF(RIGHT($A92,1)*1&lt;&gt;0,INDEX('4. Mengen- und Kostenannahmen'!E:E,MATCH($B92,'4. Mengen- und Kostenannahmen'!$B:$B,0)),"")</f>
        <v>#N/A</v>
      </c>
      <c r="E92" s="232" t="str">
        <f t="array" ref="E92">IF(C92&lt;&gt;"",INDEX('4. Mengen- und Kostenannahmen'!X:X,MATCH($B92,'4. Mengen- und Kostenannahmen'!B:B,0))*INDEX('4. Mengen- und Kostenannahmen'!AC:AC,MATCH($B92,'4. Mengen- und Kostenannahmen'!B:B,0)),"")</f>
        <v>#N/A</v>
      </c>
      <c r="F92" s="233" t="str">
        <f t="array" ref="F92">IF(RIGHT($A92,1)*1=0,"",
IF(AND(RIGHT($A92,1)*1=1,OR(F$1=2026,F$1=2027)),$E92/2,
IF(AND(RIGHT($A92,1)*1=2,OR(F$1=2028,F$1=2029,F$1=2030)),$E92*1/20,IF(AND(RIGHT($A92,1)*1=2,OR(F$1=2031,F$1=2032,F$1=2033,F$1=2034,F$1=2035,F$1=2036,F$1=2037)),$E92*1/10,IF(AND(RIGHT($A92,1)*1=2,OR(F$1=2038,F$1=2039,F$1=2040)),$E92*1/20,
IF(AND(RIGHT($A92,1)*1=3,F$1&gt;=INDEX('4. Mengen- und Kostenannahmen'!$L:$L,MATCH($B92,#REF!,0)),F$1&lt;=INDEX('4. Mengen- und Kostenannahmen'!$M:$M,MATCH($B92,#REF!,0))),$E92*(1/(1+INDEX('4. Mengen- und Kostenannahmen'!$M:$M,MATCH($B92,#REF!,0))-INDEX('4. Mengen- und Kostenannahmen'!$L:$L,MATCH($B92,#REF!,0)))),
IF(AND(RIGHT($A92,1)*1=4,F$1=INDEX('4. Mengen- und Kostenannahmen'!$H:$H,MATCH($B92,#REF!,0))),$E92,"")))))))</f>
        <v>#N/A</v>
      </c>
      <c r="G92" s="233" t="str">
        <f t="array" ref="G92">IF(RIGHT($A92,1)*1=0,"",
IF(AND(RIGHT($A92,1)*1=1,OR(G$1=2026,G$1=2027)),$E92/2,
IF(AND(RIGHT($A92,1)*1=2,OR(G$1=2028,G$1=2029,G$1=2030)),$E92*1/20,IF(AND(RIGHT($A92,1)*1=2,OR(G$1=2031,G$1=2032,G$1=2033,G$1=2034,G$1=2035,G$1=2036,G$1=2037)),$E92*1/10,IF(AND(RIGHT($A92,1)*1=2,OR(G$1=2038,G$1=2039,G$1=2040)),$E92*1/20,
IF(AND(RIGHT($A92,1)*1=3,G$1&gt;=INDEX('4. Mengen- und Kostenannahmen'!$L:$L,MATCH($B92,#REF!,0)),G$1&lt;=INDEX('4. Mengen- und Kostenannahmen'!$M:$M,MATCH($B92,#REF!,0))),$E92*(1/(1+INDEX('4. Mengen- und Kostenannahmen'!$M:$M,MATCH($B92,#REF!,0))-INDEX('4. Mengen- und Kostenannahmen'!$L:$L,MATCH($B92,#REF!,0)))),
IF(AND(RIGHT($A92,1)*1=4,G$1=INDEX('4. Mengen- und Kostenannahmen'!$H:$H,MATCH($B92,#REF!,0))),$E92,"")))))))</f>
        <v>#N/A</v>
      </c>
      <c r="H92" s="233" t="str">
        <f t="array" ref="H92">IF(RIGHT($A92,1)*1=0,"",
IF(AND(RIGHT($A92,1)*1=1,OR(H$1=2026,H$1=2027)),$E92/2,
IF(AND(RIGHT($A92,1)*1=2,OR(H$1=2028,H$1=2029,H$1=2030)),$E92*1/20,IF(AND(RIGHT($A92,1)*1=2,OR(H$1=2031,H$1=2032,H$1=2033,H$1=2034,H$1=2035,H$1=2036,H$1=2037)),$E92*1/10,IF(AND(RIGHT($A92,1)*1=2,OR(H$1=2038,H$1=2039,H$1=2040)),$E92*1/20,
IF(AND(RIGHT($A92,1)*1=3,H$1&gt;=INDEX('4. Mengen- und Kostenannahmen'!$L:$L,MATCH($B92,#REF!,0)),H$1&lt;=INDEX('4. Mengen- und Kostenannahmen'!$M:$M,MATCH($B92,#REF!,0))),$E92*(1/(1+INDEX('4. Mengen- und Kostenannahmen'!$M:$M,MATCH($B92,#REF!,0))-INDEX('4. Mengen- und Kostenannahmen'!$L:$L,MATCH($B92,#REF!,0)))),
IF(AND(RIGHT($A92,1)*1=4,H$1=INDEX('4. Mengen- und Kostenannahmen'!$H:$H,MATCH($B92,#REF!,0))),$E92,"")))))))</f>
        <v>#N/A</v>
      </c>
      <c r="I92" s="233" t="str">
        <f t="array" ref="I92">IF(RIGHT($A92,1)*1=0,"",
IF(AND(RIGHT($A92,1)*1=1,OR(I$1=2026,I$1=2027)),$E92/2,
IF(AND(RIGHT($A92,1)*1=2,OR(I$1=2028,I$1=2029,I$1=2030)),$E92*1/20,IF(AND(RIGHT($A92,1)*1=2,OR(I$1=2031,I$1=2032,I$1=2033,I$1=2034,I$1=2035,I$1=2036,I$1=2037)),$E92*1/10,IF(AND(RIGHT($A92,1)*1=2,OR(I$1=2038,I$1=2039,I$1=2040)),$E92*1/20,
IF(AND(RIGHT($A92,1)*1=3,I$1&gt;=INDEX('4. Mengen- und Kostenannahmen'!$L:$L,MATCH($B92,#REF!,0)),I$1&lt;=INDEX('4. Mengen- und Kostenannahmen'!$M:$M,MATCH($B92,#REF!,0))),$E92*(1/(1+INDEX('4. Mengen- und Kostenannahmen'!$M:$M,MATCH($B92,#REF!,0))-INDEX('4. Mengen- und Kostenannahmen'!$L:$L,MATCH($B92,#REF!,0)))),
IF(AND(RIGHT($A92,1)*1=4,I$1=INDEX('4. Mengen- und Kostenannahmen'!$H:$H,MATCH($B92,#REF!,0))),$E92,"")))))))</f>
        <v>#N/A</v>
      </c>
      <c r="J92" s="233" t="str">
        <f t="array" ref="J92">IF(RIGHT($A92,1)*1=0,"",
IF(AND(RIGHT($A92,1)*1=1,OR(J$1=2026,J$1=2027)),$E92/2,
IF(AND(RIGHT($A92,1)*1=2,OR(J$1=2028,J$1=2029,J$1=2030)),$E92*1/20,IF(AND(RIGHT($A92,1)*1=2,OR(J$1=2031,J$1=2032,J$1=2033,J$1=2034,J$1=2035,J$1=2036,J$1=2037)),$E92*1/10,IF(AND(RIGHT($A92,1)*1=2,OR(J$1=2038,J$1=2039,J$1=2040)),$E92*1/20,
IF(AND(RIGHT($A92,1)*1=3,J$1&gt;=INDEX('4. Mengen- und Kostenannahmen'!$L:$L,MATCH($B92,#REF!,0)),J$1&lt;=INDEX('4. Mengen- und Kostenannahmen'!$M:$M,MATCH($B92,#REF!,0))),$E92*(1/(1+INDEX('4. Mengen- und Kostenannahmen'!$M:$M,MATCH($B92,#REF!,0))-INDEX('4. Mengen- und Kostenannahmen'!$L:$L,MATCH($B92,#REF!,0)))),
IF(AND(RIGHT($A92,1)*1=4,J$1=INDEX('4. Mengen- und Kostenannahmen'!$H:$H,MATCH($B92,#REF!,0))),$E92,"")))))))</f>
        <v>#N/A</v>
      </c>
      <c r="K92" s="233" t="str">
        <f t="array" ref="K92">IF(RIGHT($A92,1)*1=0,"",
IF(AND(RIGHT($A92,1)*1=1,OR(K$1=2026,K$1=2027)),$E92/2,
IF(AND(RIGHT($A92,1)*1=2,OR(K$1=2028,K$1=2029,K$1=2030)),$E92*1/20,IF(AND(RIGHT($A92,1)*1=2,OR(K$1=2031,K$1=2032,K$1=2033,K$1=2034,K$1=2035,K$1=2036,K$1=2037)),$E92*1/10,IF(AND(RIGHT($A92,1)*1=2,OR(K$1=2038,K$1=2039,K$1=2040)),$E92*1/20,
IF(AND(RIGHT($A92,1)*1=3,K$1&gt;=INDEX('4. Mengen- und Kostenannahmen'!$L:$L,MATCH($B92,#REF!,0)),K$1&lt;=INDEX('4. Mengen- und Kostenannahmen'!$M:$M,MATCH($B92,#REF!,0))),$E92*(1/(1+INDEX('4. Mengen- und Kostenannahmen'!$M:$M,MATCH($B92,#REF!,0))-INDEX('4. Mengen- und Kostenannahmen'!$L:$L,MATCH($B92,#REF!,0)))),
IF(AND(RIGHT($A92,1)*1=4,K$1=INDEX('4. Mengen- und Kostenannahmen'!$H:$H,MATCH($B92,#REF!,0))),$E92,"")))))))</f>
        <v>#N/A</v>
      </c>
      <c r="L92" s="233" t="str">
        <f t="array" ref="L92">IF(RIGHT($A92,1)*1=0,"",
IF(AND(RIGHT($A92,1)*1=1,OR(L$1=2026,L$1=2027)),$E92/2,
IF(AND(RIGHT($A92,1)*1=2,OR(L$1=2028,L$1=2029,L$1=2030)),$E92*1/20,IF(AND(RIGHT($A92,1)*1=2,OR(L$1=2031,L$1=2032,L$1=2033,L$1=2034,L$1=2035,L$1=2036,L$1=2037)),$E92*1/10,IF(AND(RIGHT($A92,1)*1=2,OR(L$1=2038,L$1=2039,L$1=2040)),$E92*1/20,
IF(AND(RIGHT($A92,1)*1=3,L$1&gt;=INDEX('4. Mengen- und Kostenannahmen'!$L:$L,MATCH($B92,#REF!,0)),L$1&lt;=INDEX('4. Mengen- und Kostenannahmen'!$M:$M,MATCH($B92,#REF!,0))),$E92*(1/(1+INDEX('4. Mengen- und Kostenannahmen'!$M:$M,MATCH($B92,#REF!,0))-INDEX('4. Mengen- und Kostenannahmen'!$L:$L,MATCH($B92,#REF!,0)))),
IF(AND(RIGHT($A92,1)*1=4,L$1=INDEX('4. Mengen- und Kostenannahmen'!$H:$H,MATCH($B92,#REF!,0))),$E92,"")))))))</f>
        <v>#N/A</v>
      </c>
      <c r="M92" s="233" t="str">
        <f t="array" ref="M92">IF(RIGHT($A92,1)*1=0,"",
IF(AND(RIGHT($A92,1)*1=1,OR(M$1=2026,M$1=2027)),$E92/2,
IF(AND(RIGHT($A92,1)*1=2,OR(M$1=2028,M$1=2029,M$1=2030)),$E92*1/20,IF(AND(RIGHT($A92,1)*1=2,OR(M$1=2031,M$1=2032,M$1=2033,M$1=2034,M$1=2035,M$1=2036,M$1=2037)),$E92*1/10,IF(AND(RIGHT($A92,1)*1=2,OR(M$1=2038,M$1=2039,M$1=2040)),$E92*1/20,
IF(AND(RIGHT($A92,1)*1=3,M$1&gt;=INDEX('4. Mengen- und Kostenannahmen'!$L:$L,MATCH($B92,#REF!,0)),M$1&lt;=INDEX('4. Mengen- und Kostenannahmen'!$M:$M,MATCH($B92,#REF!,0))),$E92*(1/(1+INDEX('4. Mengen- und Kostenannahmen'!$M:$M,MATCH($B92,#REF!,0))-INDEX('4. Mengen- und Kostenannahmen'!$L:$L,MATCH($B92,#REF!,0)))),
IF(AND(RIGHT($A92,1)*1=4,M$1=INDEX('4. Mengen- und Kostenannahmen'!$H:$H,MATCH($B92,#REF!,0))),$E92,"")))))))</f>
        <v>#N/A</v>
      </c>
      <c r="N92" s="233" t="str">
        <f t="array" ref="N92">IF(RIGHT($A92,1)*1=0,"",
IF(AND(RIGHT($A92,1)*1=1,OR(N$1=2026,N$1=2027)),$E92/2,
IF(AND(RIGHT($A92,1)*1=2,OR(N$1=2028,N$1=2029,N$1=2030)),$E92*1/20,IF(AND(RIGHT($A92,1)*1=2,OR(N$1=2031,N$1=2032,N$1=2033,N$1=2034,N$1=2035,N$1=2036,N$1=2037)),$E92*1/10,IF(AND(RIGHT($A92,1)*1=2,OR(N$1=2038,N$1=2039,N$1=2040)),$E92*1/20,
IF(AND(RIGHT($A92,1)*1=3,N$1&gt;=INDEX('4. Mengen- und Kostenannahmen'!$L:$L,MATCH($B92,#REF!,0)),N$1&lt;=INDEX('4. Mengen- und Kostenannahmen'!$M:$M,MATCH($B92,#REF!,0))),$E92*(1/(1+INDEX('4. Mengen- und Kostenannahmen'!$M:$M,MATCH($B92,#REF!,0))-INDEX('4. Mengen- und Kostenannahmen'!$L:$L,MATCH($B92,#REF!,0)))),
IF(AND(RIGHT($A92,1)*1=4,N$1=INDEX('4. Mengen- und Kostenannahmen'!$H:$H,MATCH($B92,#REF!,0))),$E92,"")))))))</f>
        <v>#N/A</v>
      </c>
      <c r="O92" s="233" t="str">
        <f t="array" ref="O92">IF(RIGHT($A92,1)*1=0,"",
IF(AND(RIGHT($A92,1)*1=1,OR(O$1=2026,O$1=2027)),$E92/2,
IF(AND(RIGHT($A92,1)*1=2,OR(O$1=2028,O$1=2029,O$1=2030)),$E92*1/20,IF(AND(RIGHT($A92,1)*1=2,OR(O$1=2031,O$1=2032,O$1=2033,O$1=2034,O$1=2035,O$1=2036,O$1=2037)),$E92*1/10,IF(AND(RIGHT($A92,1)*1=2,OR(O$1=2038,O$1=2039,O$1=2040)),$E92*1/20,
IF(AND(RIGHT($A92,1)*1=3,O$1&gt;=INDEX('4. Mengen- und Kostenannahmen'!$L:$L,MATCH($B92,#REF!,0)),O$1&lt;=INDEX('4. Mengen- und Kostenannahmen'!$M:$M,MATCH($B92,#REF!,0))),$E92*(1/(1+INDEX('4. Mengen- und Kostenannahmen'!$M:$M,MATCH($B92,#REF!,0))-INDEX('4. Mengen- und Kostenannahmen'!$L:$L,MATCH($B92,#REF!,0)))),
IF(AND(RIGHT($A92,1)*1=4,O$1=INDEX('4. Mengen- und Kostenannahmen'!$H:$H,MATCH($B92,#REF!,0))),$E92,"")))))))</f>
        <v>#N/A</v>
      </c>
      <c r="P92" s="233" t="str">
        <f t="array" ref="P92">IF(RIGHT($A92,1)*1=0,"",
IF(AND(RIGHT($A92,1)*1=1,OR(P$1=2026,P$1=2027)),$E92/2,
IF(AND(RIGHT($A92,1)*1=2,OR(P$1=2028,P$1=2029,P$1=2030)),$E92*1/20,IF(AND(RIGHT($A92,1)*1=2,OR(P$1=2031,P$1=2032,P$1=2033,P$1=2034,P$1=2035,P$1=2036,P$1=2037)),$E92*1/10,IF(AND(RIGHT($A92,1)*1=2,OR(P$1=2038,P$1=2039,P$1=2040)),$E92*1/20,
IF(AND(RIGHT($A92,1)*1=3,P$1&gt;=INDEX('4. Mengen- und Kostenannahmen'!$L:$L,MATCH($B92,#REF!,0)),P$1&lt;=INDEX('4. Mengen- und Kostenannahmen'!$M:$M,MATCH($B92,#REF!,0))),$E92*(1/(1+INDEX('4. Mengen- und Kostenannahmen'!$M:$M,MATCH($B92,#REF!,0))-INDEX('4. Mengen- und Kostenannahmen'!$L:$L,MATCH($B92,#REF!,0)))),
IF(AND(RIGHT($A92,1)*1=4,P$1=INDEX('4. Mengen- und Kostenannahmen'!$H:$H,MATCH($B92,#REF!,0))),$E92,"")))))))</f>
        <v>#N/A</v>
      </c>
      <c r="Q92" s="233" t="str">
        <f t="array" ref="Q92">IF(RIGHT($A92,1)*1=0,"",
IF(AND(RIGHT($A92,1)*1=1,OR(Q$1=2026,Q$1=2027)),$E92/2,
IF(AND(RIGHT($A92,1)*1=2,OR(Q$1=2028,Q$1=2029,Q$1=2030)),$E92*1/20,IF(AND(RIGHT($A92,1)*1=2,OR(Q$1=2031,Q$1=2032,Q$1=2033,Q$1=2034,Q$1=2035,Q$1=2036,Q$1=2037)),$E92*1/10,IF(AND(RIGHT($A92,1)*1=2,OR(Q$1=2038,Q$1=2039,Q$1=2040)),$E92*1/20,
IF(AND(RIGHT($A92,1)*1=3,Q$1&gt;=INDEX('4. Mengen- und Kostenannahmen'!$L:$L,MATCH($B92,#REF!,0)),Q$1&lt;=INDEX('4. Mengen- und Kostenannahmen'!$M:$M,MATCH($B92,#REF!,0))),$E92*(1/(1+INDEX('4. Mengen- und Kostenannahmen'!$M:$M,MATCH($B92,#REF!,0))-INDEX('4. Mengen- und Kostenannahmen'!$L:$L,MATCH($B92,#REF!,0)))),
IF(AND(RIGHT($A92,1)*1=4,Q$1=INDEX('4. Mengen- und Kostenannahmen'!$H:$H,MATCH($B92,#REF!,0))),$E92,"")))))))</f>
        <v>#N/A</v>
      </c>
      <c r="R92" s="233" t="str">
        <f t="array" ref="R92">IF(RIGHT($A92,1)*1=0,"",
IF(AND(RIGHT($A92,1)*1=1,OR(R$1=2026,R$1=2027)),$E92/2,
IF(AND(RIGHT($A92,1)*1=2,OR(R$1=2028,R$1=2029,R$1=2030)),$E92*1/20,IF(AND(RIGHT($A92,1)*1=2,OR(R$1=2031,R$1=2032,R$1=2033,R$1=2034,R$1=2035,R$1=2036,R$1=2037)),$E92*1/10,IF(AND(RIGHT($A92,1)*1=2,OR(R$1=2038,R$1=2039,R$1=2040)),$E92*1/20,
IF(AND(RIGHT($A92,1)*1=3,R$1&gt;=INDEX('4. Mengen- und Kostenannahmen'!$L:$L,MATCH($B92,#REF!,0)),R$1&lt;=INDEX('4. Mengen- und Kostenannahmen'!$M:$M,MATCH($B92,#REF!,0))),$E92*(1/(1+INDEX('4. Mengen- und Kostenannahmen'!$M:$M,MATCH($B92,#REF!,0))-INDEX('4. Mengen- und Kostenannahmen'!$L:$L,MATCH($B92,#REF!,0)))),
IF(AND(RIGHT($A92,1)*1=4,R$1=INDEX('4. Mengen- und Kostenannahmen'!$H:$H,MATCH($B92,#REF!,0))),$E92,"")))))))</f>
        <v>#N/A</v>
      </c>
      <c r="S92" s="233" t="str">
        <f t="array" ref="S92">IF(RIGHT($A92,1)*1=0,"",
IF(AND(RIGHT($A92,1)*1=1,OR(S$1=2026,S$1=2027)),$E92/2,
IF(AND(RIGHT($A92,1)*1=2,OR(S$1=2028,S$1=2029,S$1=2030)),$E92*1/20,IF(AND(RIGHT($A92,1)*1=2,OR(S$1=2031,S$1=2032,S$1=2033,S$1=2034,S$1=2035,S$1=2036,S$1=2037)),$E92*1/10,IF(AND(RIGHT($A92,1)*1=2,OR(S$1=2038,S$1=2039,S$1=2040)),$E92*1/20,
IF(AND(RIGHT($A92,1)*1=3,S$1&gt;=INDEX('4. Mengen- und Kostenannahmen'!$L:$L,MATCH($B92,#REF!,0)),S$1&lt;=INDEX('4. Mengen- und Kostenannahmen'!$M:$M,MATCH($B92,#REF!,0))),$E92*(1/(1+INDEX('4. Mengen- und Kostenannahmen'!$M:$M,MATCH($B92,#REF!,0))-INDEX('4. Mengen- und Kostenannahmen'!$L:$L,MATCH($B92,#REF!,0)))),
IF(AND(RIGHT($A92,1)*1=4,S$1=INDEX('4. Mengen- und Kostenannahmen'!$H:$H,MATCH($B92,#REF!,0))),$E92,"")))))))</f>
        <v>#N/A</v>
      </c>
      <c r="T92" s="233" t="str">
        <f t="array" ref="T92">IF(RIGHT($A92,1)*1=0,"",
IF(AND(RIGHT($A92,1)*1=1,OR(T$1=2026,T$1=2027)),$E92/2,
IF(AND(RIGHT($A92,1)*1=2,OR(T$1=2028,T$1=2029,T$1=2030)),$E92*1/20,IF(AND(RIGHT($A92,1)*1=2,OR(T$1=2031,T$1=2032,T$1=2033,T$1=2034,T$1=2035,T$1=2036,T$1=2037)),$E92*1/10,IF(AND(RIGHT($A92,1)*1=2,OR(T$1=2038,T$1=2039,T$1=2040)),$E92*1/20,
IF(AND(RIGHT($A92,1)*1=3,T$1&gt;=INDEX('4. Mengen- und Kostenannahmen'!$L:$L,MATCH($B92,#REF!,0)),T$1&lt;=INDEX('4. Mengen- und Kostenannahmen'!$M:$M,MATCH($B92,#REF!,0))),$E92*(1/(1+INDEX('4. Mengen- und Kostenannahmen'!$M:$M,MATCH($B92,#REF!,0))-INDEX('4. Mengen- und Kostenannahmen'!$L:$L,MATCH($B92,#REF!,0)))),
IF(AND(RIGHT($A92,1)*1=4,T$1=INDEX('4. Mengen- und Kostenannahmen'!$H:$H,MATCH($B92,#REF!,0))),$E92,"")))))))</f>
        <v>#N/A</v>
      </c>
    </row>
    <row r="93" ht="12.75" customHeight="1">
      <c r="A93" s="230" t="str">
        <f t="array" ref="A93">INDEX('4. Mengen- und Kostenannahmen'!$A:$A,MATCH(B93,'4. Mengen- und Kostenannahmen'!B:B,0))</f>
        <v>#N/A</v>
      </c>
      <c r="B93" s="231" t="str">
        <f>'4. Mengen- und Kostenannahmen'!B94</f>
        <v/>
      </c>
      <c r="C93" s="231" t="str">
        <f t="array" ref="C93">IF(RIGHT($A93,1)*1&lt;&gt;0,INDEX('4. Mengen- und Kostenannahmen'!D:D,MATCH($B93,'4. Mengen- und Kostenannahmen'!$B:$B,0)),"")</f>
        <v>#N/A</v>
      </c>
      <c r="D93" s="231" t="str">
        <f t="array" ref="D93">IF(RIGHT($A93,1)*1&lt;&gt;0,INDEX('4. Mengen- und Kostenannahmen'!E:E,MATCH($B93,'4. Mengen- und Kostenannahmen'!$B:$B,0)),"")</f>
        <v>#N/A</v>
      </c>
      <c r="E93" s="232" t="str">
        <f t="array" ref="E93">IF(C93&lt;&gt;"",INDEX('4. Mengen- und Kostenannahmen'!X:X,MATCH($B93,'4. Mengen- und Kostenannahmen'!B:B,0))*INDEX('4. Mengen- und Kostenannahmen'!AC:AC,MATCH($B93,'4. Mengen- und Kostenannahmen'!B:B,0)),"")</f>
        <v>#N/A</v>
      </c>
      <c r="F93" s="233" t="str">
        <f t="array" ref="F93">IF(RIGHT($A93,1)*1=0,"",
IF(AND(RIGHT($A93,1)*1=1,OR(F$1=2026,F$1=2027)),$E93/2,
IF(AND(RIGHT($A93,1)*1=2,OR(F$1=2028,F$1=2029,F$1=2030)),$E93*1/20,IF(AND(RIGHT($A93,1)*1=2,OR(F$1=2031,F$1=2032,F$1=2033,F$1=2034,F$1=2035,F$1=2036,F$1=2037)),$E93*1/10,IF(AND(RIGHT($A93,1)*1=2,OR(F$1=2038,F$1=2039,F$1=2040)),$E93*1/20,
IF(AND(RIGHT($A93,1)*1=3,F$1&gt;=INDEX('4. Mengen- und Kostenannahmen'!$L:$L,MATCH($B93,#REF!,0)),F$1&lt;=INDEX('4. Mengen- und Kostenannahmen'!$M:$M,MATCH($B93,#REF!,0))),$E93*(1/(1+INDEX('4. Mengen- und Kostenannahmen'!$M:$M,MATCH($B93,#REF!,0))-INDEX('4. Mengen- und Kostenannahmen'!$L:$L,MATCH($B93,#REF!,0)))),
IF(AND(RIGHT($A93,1)*1=4,F$1=INDEX('4. Mengen- und Kostenannahmen'!$H:$H,MATCH($B93,#REF!,0))),$E93,"")))))))</f>
        <v>#N/A</v>
      </c>
      <c r="G93" s="233" t="str">
        <f t="array" ref="G93">IF(RIGHT($A93,1)*1=0,"",
IF(AND(RIGHT($A93,1)*1=1,OR(G$1=2026,G$1=2027)),$E93/2,
IF(AND(RIGHT($A93,1)*1=2,OR(G$1=2028,G$1=2029,G$1=2030)),$E93*1/20,IF(AND(RIGHT($A93,1)*1=2,OR(G$1=2031,G$1=2032,G$1=2033,G$1=2034,G$1=2035,G$1=2036,G$1=2037)),$E93*1/10,IF(AND(RIGHT($A93,1)*1=2,OR(G$1=2038,G$1=2039,G$1=2040)),$E93*1/20,
IF(AND(RIGHT($A93,1)*1=3,G$1&gt;=INDEX('4. Mengen- und Kostenannahmen'!$L:$L,MATCH($B93,#REF!,0)),G$1&lt;=INDEX('4. Mengen- und Kostenannahmen'!$M:$M,MATCH($B93,#REF!,0))),$E93*(1/(1+INDEX('4. Mengen- und Kostenannahmen'!$M:$M,MATCH($B93,#REF!,0))-INDEX('4. Mengen- und Kostenannahmen'!$L:$L,MATCH($B93,#REF!,0)))),
IF(AND(RIGHT($A93,1)*1=4,G$1=INDEX('4. Mengen- und Kostenannahmen'!$H:$H,MATCH($B93,#REF!,0))),$E93,"")))))))</f>
        <v>#N/A</v>
      </c>
      <c r="H93" s="233" t="str">
        <f t="array" ref="H93">IF(RIGHT($A93,1)*1=0,"",
IF(AND(RIGHT($A93,1)*1=1,OR(H$1=2026,H$1=2027)),$E93/2,
IF(AND(RIGHT($A93,1)*1=2,OR(H$1=2028,H$1=2029,H$1=2030)),$E93*1/20,IF(AND(RIGHT($A93,1)*1=2,OR(H$1=2031,H$1=2032,H$1=2033,H$1=2034,H$1=2035,H$1=2036,H$1=2037)),$E93*1/10,IF(AND(RIGHT($A93,1)*1=2,OR(H$1=2038,H$1=2039,H$1=2040)),$E93*1/20,
IF(AND(RIGHT($A93,1)*1=3,H$1&gt;=INDEX('4. Mengen- und Kostenannahmen'!$L:$L,MATCH($B93,#REF!,0)),H$1&lt;=INDEX('4. Mengen- und Kostenannahmen'!$M:$M,MATCH($B93,#REF!,0))),$E93*(1/(1+INDEX('4. Mengen- und Kostenannahmen'!$M:$M,MATCH($B93,#REF!,0))-INDEX('4. Mengen- und Kostenannahmen'!$L:$L,MATCH($B93,#REF!,0)))),
IF(AND(RIGHT($A93,1)*1=4,H$1=INDEX('4. Mengen- und Kostenannahmen'!$H:$H,MATCH($B93,#REF!,0))),$E93,"")))))))</f>
        <v>#N/A</v>
      </c>
      <c r="I93" s="233" t="str">
        <f t="array" ref="I93">IF(RIGHT($A93,1)*1=0,"",
IF(AND(RIGHT($A93,1)*1=1,OR(I$1=2026,I$1=2027)),$E93/2,
IF(AND(RIGHT($A93,1)*1=2,OR(I$1=2028,I$1=2029,I$1=2030)),$E93*1/20,IF(AND(RIGHT($A93,1)*1=2,OR(I$1=2031,I$1=2032,I$1=2033,I$1=2034,I$1=2035,I$1=2036,I$1=2037)),$E93*1/10,IF(AND(RIGHT($A93,1)*1=2,OR(I$1=2038,I$1=2039,I$1=2040)),$E93*1/20,
IF(AND(RIGHT($A93,1)*1=3,I$1&gt;=INDEX('4. Mengen- und Kostenannahmen'!$L:$L,MATCH($B93,#REF!,0)),I$1&lt;=INDEX('4. Mengen- und Kostenannahmen'!$M:$M,MATCH($B93,#REF!,0))),$E93*(1/(1+INDEX('4. Mengen- und Kostenannahmen'!$M:$M,MATCH($B93,#REF!,0))-INDEX('4. Mengen- und Kostenannahmen'!$L:$L,MATCH($B93,#REF!,0)))),
IF(AND(RIGHT($A93,1)*1=4,I$1=INDEX('4. Mengen- und Kostenannahmen'!$H:$H,MATCH($B93,#REF!,0))),$E93,"")))))))</f>
        <v>#N/A</v>
      </c>
      <c r="J93" s="233" t="str">
        <f t="array" ref="J93">IF(RIGHT($A93,1)*1=0,"",
IF(AND(RIGHT($A93,1)*1=1,OR(J$1=2026,J$1=2027)),$E93/2,
IF(AND(RIGHT($A93,1)*1=2,OR(J$1=2028,J$1=2029,J$1=2030)),$E93*1/20,IF(AND(RIGHT($A93,1)*1=2,OR(J$1=2031,J$1=2032,J$1=2033,J$1=2034,J$1=2035,J$1=2036,J$1=2037)),$E93*1/10,IF(AND(RIGHT($A93,1)*1=2,OR(J$1=2038,J$1=2039,J$1=2040)),$E93*1/20,
IF(AND(RIGHT($A93,1)*1=3,J$1&gt;=INDEX('4. Mengen- und Kostenannahmen'!$L:$L,MATCH($B93,#REF!,0)),J$1&lt;=INDEX('4. Mengen- und Kostenannahmen'!$M:$M,MATCH($B93,#REF!,0))),$E93*(1/(1+INDEX('4. Mengen- und Kostenannahmen'!$M:$M,MATCH($B93,#REF!,0))-INDEX('4. Mengen- und Kostenannahmen'!$L:$L,MATCH($B93,#REF!,0)))),
IF(AND(RIGHT($A93,1)*1=4,J$1=INDEX('4. Mengen- und Kostenannahmen'!$H:$H,MATCH($B93,#REF!,0))),$E93,"")))))))</f>
        <v>#N/A</v>
      </c>
      <c r="K93" s="233" t="str">
        <f t="array" ref="K93">IF(RIGHT($A93,1)*1=0,"",
IF(AND(RIGHT($A93,1)*1=1,OR(K$1=2026,K$1=2027)),$E93/2,
IF(AND(RIGHT($A93,1)*1=2,OR(K$1=2028,K$1=2029,K$1=2030)),$E93*1/20,IF(AND(RIGHT($A93,1)*1=2,OR(K$1=2031,K$1=2032,K$1=2033,K$1=2034,K$1=2035,K$1=2036,K$1=2037)),$E93*1/10,IF(AND(RIGHT($A93,1)*1=2,OR(K$1=2038,K$1=2039,K$1=2040)),$E93*1/20,
IF(AND(RIGHT($A93,1)*1=3,K$1&gt;=INDEX('4. Mengen- und Kostenannahmen'!$L:$L,MATCH($B93,#REF!,0)),K$1&lt;=INDEX('4. Mengen- und Kostenannahmen'!$M:$M,MATCH($B93,#REF!,0))),$E93*(1/(1+INDEX('4. Mengen- und Kostenannahmen'!$M:$M,MATCH($B93,#REF!,0))-INDEX('4. Mengen- und Kostenannahmen'!$L:$L,MATCH($B93,#REF!,0)))),
IF(AND(RIGHT($A93,1)*1=4,K$1=INDEX('4. Mengen- und Kostenannahmen'!$H:$H,MATCH($B93,#REF!,0))),$E93,"")))))))</f>
        <v>#N/A</v>
      </c>
      <c r="L93" s="233" t="str">
        <f t="array" ref="L93">IF(RIGHT($A93,1)*1=0,"",
IF(AND(RIGHT($A93,1)*1=1,OR(L$1=2026,L$1=2027)),$E93/2,
IF(AND(RIGHT($A93,1)*1=2,OR(L$1=2028,L$1=2029,L$1=2030)),$E93*1/20,IF(AND(RIGHT($A93,1)*1=2,OR(L$1=2031,L$1=2032,L$1=2033,L$1=2034,L$1=2035,L$1=2036,L$1=2037)),$E93*1/10,IF(AND(RIGHT($A93,1)*1=2,OR(L$1=2038,L$1=2039,L$1=2040)),$E93*1/20,
IF(AND(RIGHT($A93,1)*1=3,L$1&gt;=INDEX('4. Mengen- und Kostenannahmen'!$L:$L,MATCH($B93,#REF!,0)),L$1&lt;=INDEX('4. Mengen- und Kostenannahmen'!$M:$M,MATCH($B93,#REF!,0))),$E93*(1/(1+INDEX('4. Mengen- und Kostenannahmen'!$M:$M,MATCH($B93,#REF!,0))-INDEX('4. Mengen- und Kostenannahmen'!$L:$L,MATCH($B93,#REF!,0)))),
IF(AND(RIGHT($A93,1)*1=4,L$1=INDEX('4. Mengen- und Kostenannahmen'!$H:$H,MATCH($B93,#REF!,0))),$E93,"")))))))</f>
        <v>#N/A</v>
      </c>
      <c r="M93" s="233" t="str">
        <f t="array" ref="M93">IF(RIGHT($A93,1)*1=0,"",
IF(AND(RIGHT($A93,1)*1=1,OR(M$1=2026,M$1=2027)),$E93/2,
IF(AND(RIGHT($A93,1)*1=2,OR(M$1=2028,M$1=2029,M$1=2030)),$E93*1/20,IF(AND(RIGHT($A93,1)*1=2,OR(M$1=2031,M$1=2032,M$1=2033,M$1=2034,M$1=2035,M$1=2036,M$1=2037)),$E93*1/10,IF(AND(RIGHT($A93,1)*1=2,OR(M$1=2038,M$1=2039,M$1=2040)),$E93*1/20,
IF(AND(RIGHT($A93,1)*1=3,M$1&gt;=INDEX('4. Mengen- und Kostenannahmen'!$L:$L,MATCH($B93,#REF!,0)),M$1&lt;=INDEX('4. Mengen- und Kostenannahmen'!$M:$M,MATCH($B93,#REF!,0))),$E93*(1/(1+INDEX('4. Mengen- und Kostenannahmen'!$M:$M,MATCH($B93,#REF!,0))-INDEX('4. Mengen- und Kostenannahmen'!$L:$L,MATCH($B93,#REF!,0)))),
IF(AND(RIGHT($A93,1)*1=4,M$1=INDEX('4. Mengen- und Kostenannahmen'!$H:$H,MATCH($B93,#REF!,0))),$E93,"")))))))</f>
        <v>#N/A</v>
      </c>
      <c r="N93" s="233" t="str">
        <f t="array" ref="N93">IF(RIGHT($A93,1)*1=0,"",
IF(AND(RIGHT($A93,1)*1=1,OR(N$1=2026,N$1=2027)),$E93/2,
IF(AND(RIGHT($A93,1)*1=2,OR(N$1=2028,N$1=2029,N$1=2030)),$E93*1/20,IF(AND(RIGHT($A93,1)*1=2,OR(N$1=2031,N$1=2032,N$1=2033,N$1=2034,N$1=2035,N$1=2036,N$1=2037)),$E93*1/10,IF(AND(RIGHT($A93,1)*1=2,OR(N$1=2038,N$1=2039,N$1=2040)),$E93*1/20,
IF(AND(RIGHT($A93,1)*1=3,N$1&gt;=INDEX('4. Mengen- und Kostenannahmen'!$L:$L,MATCH($B93,#REF!,0)),N$1&lt;=INDEX('4. Mengen- und Kostenannahmen'!$M:$M,MATCH($B93,#REF!,0))),$E93*(1/(1+INDEX('4. Mengen- und Kostenannahmen'!$M:$M,MATCH($B93,#REF!,0))-INDEX('4. Mengen- und Kostenannahmen'!$L:$L,MATCH($B93,#REF!,0)))),
IF(AND(RIGHT($A93,1)*1=4,N$1=INDEX('4. Mengen- und Kostenannahmen'!$H:$H,MATCH($B93,#REF!,0))),$E93,"")))))))</f>
        <v>#N/A</v>
      </c>
      <c r="O93" s="233" t="str">
        <f t="array" ref="O93">IF(RIGHT($A93,1)*1=0,"",
IF(AND(RIGHT($A93,1)*1=1,OR(O$1=2026,O$1=2027)),$E93/2,
IF(AND(RIGHT($A93,1)*1=2,OR(O$1=2028,O$1=2029,O$1=2030)),$E93*1/20,IF(AND(RIGHT($A93,1)*1=2,OR(O$1=2031,O$1=2032,O$1=2033,O$1=2034,O$1=2035,O$1=2036,O$1=2037)),$E93*1/10,IF(AND(RIGHT($A93,1)*1=2,OR(O$1=2038,O$1=2039,O$1=2040)),$E93*1/20,
IF(AND(RIGHT($A93,1)*1=3,O$1&gt;=INDEX('4. Mengen- und Kostenannahmen'!$L:$L,MATCH($B93,#REF!,0)),O$1&lt;=INDEX('4. Mengen- und Kostenannahmen'!$M:$M,MATCH($B93,#REF!,0))),$E93*(1/(1+INDEX('4. Mengen- und Kostenannahmen'!$M:$M,MATCH($B93,#REF!,0))-INDEX('4. Mengen- und Kostenannahmen'!$L:$L,MATCH($B93,#REF!,0)))),
IF(AND(RIGHT($A93,1)*1=4,O$1=INDEX('4. Mengen- und Kostenannahmen'!$H:$H,MATCH($B93,#REF!,0))),$E93,"")))))))</f>
        <v>#N/A</v>
      </c>
      <c r="P93" s="233" t="str">
        <f t="array" ref="P93">IF(RIGHT($A93,1)*1=0,"",
IF(AND(RIGHT($A93,1)*1=1,OR(P$1=2026,P$1=2027)),$E93/2,
IF(AND(RIGHT($A93,1)*1=2,OR(P$1=2028,P$1=2029,P$1=2030)),$E93*1/20,IF(AND(RIGHT($A93,1)*1=2,OR(P$1=2031,P$1=2032,P$1=2033,P$1=2034,P$1=2035,P$1=2036,P$1=2037)),$E93*1/10,IF(AND(RIGHT($A93,1)*1=2,OR(P$1=2038,P$1=2039,P$1=2040)),$E93*1/20,
IF(AND(RIGHT($A93,1)*1=3,P$1&gt;=INDEX('4. Mengen- und Kostenannahmen'!$L:$L,MATCH($B93,#REF!,0)),P$1&lt;=INDEX('4. Mengen- und Kostenannahmen'!$M:$M,MATCH($B93,#REF!,0))),$E93*(1/(1+INDEX('4. Mengen- und Kostenannahmen'!$M:$M,MATCH($B93,#REF!,0))-INDEX('4. Mengen- und Kostenannahmen'!$L:$L,MATCH($B93,#REF!,0)))),
IF(AND(RIGHT($A93,1)*1=4,P$1=INDEX('4. Mengen- und Kostenannahmen'!$H:$H,MATCH($B93,#REF!,0))),$E93,"")))))))</f>
        <v>#N/A</v>
      </c>
      <c r="Q93" s="233" t="str">
        <f t="array" ref="Q93">IF(RIGHT($A93,1)*1=0,"",
IF(AND(RIGHT($A93,1)*1=1,OR(Q$1=2026,Q$1=2027)),$E93/2,
IF(AND(RIGHT($A93,1)*1=2,OR(Q$1=2028,Q$1=2029,Q$1=2030)),$E93*1/20,IF(AND(RIGHT($A93,1)*1=2,OR(Q$1=2031,Q$1=2032,Q$1=2033,Q$1=2034,Q$1=2035,Q$1=2036,Q$1=2037)),$E93*1/10,IF(AND(RIGHT($A93,1)*1=2,OR(Q$1=2038,Q$1=2039,Q$1=2040)),$E93*1/20,
IF(AND(RIGHT($A93,1)*1=3,Q$1&gt;=INDEX('4. Mengen- und Kostenannahmen'!$L:$L,MATCH($B93,#REF!,0)),Q$1&lt;=INDEX('4. Mengen- und Kostenannahmen'!$M:$M,MATCH($B93,#REF!,0))),$E93*(1/(1+INDEX('4. Mengen- und Kostenannahmen'!$M:$M,MATCH($B93,#REF!,0))-INDEX('4. Mengen- und Kostenannahmen'!$L:$L,MATCH($B93,#REF!,0)))),
IF(AND(RIGHT($A93,1)*1=4,Q$1=INDEX('4. Mengen- und Kostenannahmen'!$H:$H,MATCH($B93,#REF!,0))),$E93,"")))))))</f>
        <v>#N/A</v>
      </c>
      <c r="R93" s="233" t="str">
        <f t="array" ref="R93">IF(RIGHT($A93,1)*1=0,"",
IF(AND(RIGHT($A93,1)*1=1,OR(R$1=2026,R$1=2027)),$E93/2,
IF(AND(RIGHT($A93,1)*1=2,OR(R$1=2028,R$1=2029,R$1=2030)),$E93*1/20,IF(AND(RIGHT($A93,1)*1=2,OR(R$1=2031,R$1=2032,R$1=2033,R$1=2034,R$1=2035,R$1=2036,R$1=2037)),$E93*1/10,IF(AND(RIGHT($A93,1)*1=2,OR(R$1=2038,R$1=2039,R$1=2040)),$E93*1/20,
IF(AND(RIGHT($A93,1)*1=3,R$1&gt;=INDEX('4. Mengen- und Kostenannahmen'!$L:$L,MATCH($B93,#REF!,0)),R$1&lt;=INDEX('4. Mengen- und Kostenannahmen'!$M:$M,MATCH($B93,#REF!,0))),$E93*(1/(1+INDEX('4. Mengen- und Kostenannahmen'!$M:$M,MATCH($B93,#REF!,0))-INDEX('4. Mengen- und Kostenannahmen'!$L:$L,MATCH($B93,#REF!,0)))),
IF(AND(RIGHT($A93,1)*1=4,R$1=INDEX('4. Mengen- und Kostenannahmen'!$H:$H,MATCH($B93,#REF!,0))),$E93,"")))))))</f>
        <v>#N/A</v>
      </c>
      <c r="S93" s="233" t="str">
        <f t="array" ref="S93">IF(RIGHT($A93,1)*1=0,"",
IF(AND(RIGHT($A93,1)*1=1,OR(S$1=2026,S$1=2027)),$E93/2,
IF(AND(RIGHT($A93,1)*1=2,OR(S$1=2028,S$1=2029,S$1=2030)),$E93*1/20,IF(AND(RIGHT($A93,1)*1=2,OR(S$1=2031,S$1=2032,S$1=2033,S$1=2034,S$1=2035,S$1=2036,S$1=2037)),$E93*1/10,IF(AND(RIGHT($A93,1)*1=2,OR(S$1=2038,S$1=2039,S$1=2040)),$E93*1/20,
IF(AND(RIGHT($A93,1)*1=3,S$1&gt;=INDEX('4. Mengen- und Kostenannahmen'!$L:$L,MATCH($B93,#REF!,0)),S$1&lt;=INDEX('4. Mengen- und Kostenannahmen'!$M:$M,MATCH($B93,#REF!,0))),$E93*(1/(1+INDEX('4. Mengen- und Kostenannahmen'!$M:$M,MATCH($B93,#REF!,0))-INDEX('4. Mengen- und Kostenannahmen'!$L:$L,MATCH($B93,#REF!,0)))),
IF(AND(RIGHT($A93,1)*1=4,S$1=INDEX('4. Mengen- und Kostenannahmen'!$H:$H,MATCH($B93,#REF!,0))),$E93,"")))))))</f>
        <v>#N/A</v>
      </c>
      <c r="T93" s="233" t="str">
        <f t="array" ref="T93">IF(RIGHT($A93,1)*1=0,"",
IF(AND(RIGHT($A93,1)*1=1,OR(T$1=2026,T$1=2027)),$E93/2,
IF(AND(RIGHT($A93,1)*1=2,OR(T$1=2028,T$1=2029,T$1=2030)),$E93*1/20,IF(AND(RIGHT($A93,1)*1=2,OR(T$1=2031,T$1=2032,T$1=2033,T$1=2034,T$1=2035,T$1=2036,T$1=2037)),$E93*1/10,IF(AND(RIGHT($A93,1)*1=2,OR(T$1=2038,T$1=2039,T$1=2040)),$E93*1/20,
IF(AND(RIGHT($A93,1)*1=3,T$1&gt;=INDEX('4. Mengen- und Kostenannahmen'!$L:$L,MATCH($B93,#REF!,0)),T$1&lt;=INDEX('4. Mengen- und Kostenannahmen'!$M:$M,MATCH($B93,#REF!,0))),$E93*(1/(1+INDEX('4. Mengen- und Kostenannahmen'!$M:$M,MATCH($B93,#REF!,0))-INDEX('4. Mengen- und Kostenannahmen'!$L:$L,MATCH($B93,#REF!,0)))),
IF(AND(RIGHT($A93,1)*1=4,T$1=INDEX('4. Mengen- und Kostenannahmen'!$H:$H,MATCH($B93,#REF!,0))),$E93,"")))))))</f>
        <v>#N/A</v>
      </c>
    </row>
    <row r="94" ht="12.75" customHeight="1">
      <c r="A94" s="230" t="str">
        <f t="array" ref="A94">INDEX('4. Mengen- und Kostenannahmen'!$A:$A,MATCH(B94,'4. Mengen- und Kostenannahmen'!B:B,0))</f>
        <v>#N/A</v>
      </c>
      <c r="B94" s="231" t="str">
        <f>'4. Mengen- und Kostenannahmen'!B95</f>
        <v/>
      </c>
      <c r="C94" s="231" t="str">
        <f t="array" ref="C94">IF(RIGHT($A94,1)*1&lt;&gt;0,INDEX('4. Mengen- und Kostenannahmen'!D:D,MATCH($B94,'4. Mengen- und Kostenannahmen'!$B:$B,0)),"")</f>
        <v>#N/A</v>
      </c>
      <c r="D94" s="231" t="str">
        <f t="array" ref="D94">IF(RIGHT($A94,1)*1&lt;&gt;0,INDEX('4. Mengen- und Kostenannahmen'!E:E,MATCH($B94,'4. Mengen- und Kostenannahmen'!$B:$B,0)),"")</f>
        <v>#N/A</v>
      </c>
      <c r="E94" s="232" t="str">
        <f t="array" ref="E94">IF(C94&lt;&gt;"",INDEX('4. Mengen- und Kostenannahmen'!X:X,MATCH($B94,'4. Mengen- und Kostenannahmen'!B:B,0))*INDEX('4. Mengen- und Kostenannahmen'!AC:AC,MATCH($B94,'4. Mengen- und Kostenannahmen'!B:B,0)),"")</f>
        <v>#N/A</v>
      </c>
      <c r="F94" s="233" t="str">
        <f t="array" ref="F94">IF(RIGHT($A94,1)*1=0,"",
IF(AND(RIGHT($A94,1)*1=1,OR(F$1=2026,F$1=2027)),$E94/2,
IF(AND(RIGHT($A94,1)*1=2,OR(F$1=2028,F$1=2029,F$1=2030)),$E94*1/20,IF(AND(RIGHT($A94,1)*1=2,OR(F$1=2031,F$1=2032,F$1=2033,F$1=2034,F$1=2035,F$1=2036,F$1=2037)),$E94*1/10,IF(AND(RIGHT($A94,1)*1=2,OR(F$1=2038,F$1=2039,F$1=2040)),$E94*1/20,
IF(AND(RIGHT($A94,1)*1=3,F$1&gt;=INDEX('4. Mengen- und Kostenannahmen'!$L:$L,MATCH($B94,#REF!,0)),F$1&lt;=INDEX('4. Mengen- und Kostenannahmen'!$M:$M,MATCH($B94,#REF!,0))),$E94*(1/(1+INDEX('4. Mengen- und Kostenannahmen'!$M:$M,MATCH($B94,#REF!,0))-INDEX('4. Mengen- und Kostenannahmen'!$L:$L,MATCH($B94,#REF!,0)))),
IF(AND(RIGHT($A94,1)*1=4,F$1=INDEX('4. Mengen- und Kostenannahmen'!$H:$H,MATCH($B94,#REF!,0))),$E94,"")))))))</f>
        <v>#N/A</v>
      </c>
      <c r="G94" s="233" t="str">
        <f t="array" ref="G94">IF(RIGHT($A94,1)*1=0,"",
IF(AND(RIGHT($A94,1)*1=1,OR(G$1=2026,G$1=2027)),$E94/2,
IF(AND(RIGHT($A94,1)*1=2,OR(G$1=2028,G$1=2029,G$1=2030)),$E94*1/20,IF(AND(RIGHT($A94,1)*1=2,OR(G$1=2031,G$1=2032,G$1=2033,G$1=2034,G$1=2035,G$1=2036,G$1=2037)),$E94*1/10,IF(AND(RIGHT($A94,1)*1=2,OR(G$1=2038,G$1=2039,G$1=2040)),$E94*1/20,
IF(AND(RIGHT($A94,1)*1=3,G$1&gt;=INDEX('4. Mengen- und Kostenannahmen'!$L:$L,MATCH($B94,#REF!,0)),G$1&lt;=INDEX('4. Mengen- und Kostenannahmen'!$M:$M,MATCH($B94,#REF!,0))),$E94*(1/(1+INDEX('4. Mengen- und Kostenannahmen'!$M:$M,MATCH($B94,#REF!,0))-INDEX('4. Mengen- und Kostenannahmen'!$L:$L,MATCH($B94,#REF!,0)))),
IF(AND(RIGHT($A94,1)*1=4,G$1=INDEX('4. Mengen- und Kostenannahmen'!$H:$H,MATCH($B94,#REF!,0))),$E94,"")))))))</f>
        <v>#N/A</v>
      </c>
      <c r="H94" s="233" t="str">
        <f t="array" ref="H94">IF(RIGHT($A94,1)*1=0,"",
IF(AND(RIGHT($A94,1)*1=1,OR(H$1=2026,H$1=2027)),$E94/2,
IF(AND(RIGHT($A94,1)*1=2,OR(H$1=2028,H$1=2029,H$1=2030)),$E94*1/20,IF(AND(RIGHT($A94,1)*1=2,OR(H$1=2031,H$1=2032,H$1=2033,H$1=2034,H$1=2035,H$1=2036,H$1=2037)),$E94*1/10,IF(AND(RIGHT($A94,1)*1=2,OR(H$1=2038,H$1=2039,H$1=2040)),$E94*1/20,
IF(AND(RIGHT($A94,1)*1=3,H$1&gt;=INDEX('4. Mengen- und Kostenannahmen'!$L:$L,MATCH($B94,#REF!,0)),H$1&lt;=INDEX('4. Mengen- und Kostenannahmen'!$M:$M,MATCH($B94,#REF!,0))),$E94*(1/(1+INDEX('4. Mengen- und Kostenannahmen'!$M:$M,MATCH($B94,#REF!,0))-INDEX('4. Mengen- und Kostenannahmen'!$L:$L,MATCH($B94,#REF!,0)))),
IF(AND(RIGHT($A94,1)*1=4,H$1=INDEX('4. Mengen- und Kostenannahmen'!$H:$H,MATCH($B94,#REF!,0))),$E94,"")))))))</f>
        <v>#N/A</v>
      </c>
      <c r="I94" s="233" t="str">
        <f t="array" ref="I94">IF(RIGHT($A94,1)*1=0,"",
IF(AND(RIGHT($A94,1)*1=1,OR(I$1=2026,I$1=2027)),$E94/2,
IF(AND(RIGHT($A94,1)*1=2,OR(I$1=2028,I$1=2029,I$1=2030)),$E94*1/20,IF(AND(RIGHT($A94,1)*1=2,OR(I$1=2031,I$1=2032,I$1=2033,I$1=2034,I$1=2035,I$1=2036,I$1=2037)),$E94*1/10,IF(AND(RIGHT($A94,1)*1=2,OR(I$1=2038,I$1=2039,I$1=2040)),$E94*1/20,
IF(AND(RIGHT($A94,1)*1=3,I$1&gt;=INDEX('4. Mengen- und Kostenannahmen'!$L:$L,MATCH($B94,#REF!,0)),I$1&lt;=INDEX('4. Mengen- und Kostenannahmen'!$M:$M,MATCH($B94,#REF!,0))),$E94*(1/(1+INDEX('4. Mengen- und Kostenannahmen'!$M:$M,MATCH($B94,#REF!,0))-INDEX('4. Mengen- und Kostenannahmen'!$L:$L,MATCH($B94,#REF!,0)))),
IF(AND(RIGHT($A94,1)*1=4,I$1=INDEX('4. Mengen- und Kostenannahmen'!$H:$H,MATCH($B94,#REF!,0))),$E94,"")))))))</f>
        <v>#N/A</v>
      </c>
      <c r="J94" s="233" t="str">
        <f t="array" ref="J94">IF(RIGHT($A94,1)*1=0,"",
IF(AND(RIGHT($A94,1)*1=1,OR(J$1=2026,J$1=2027)),$E94/2,
IF(AND(RIGHT($A94,1)*1=2,OR(J$1=2028,J$1=2029,J$1=2030)),$E94*1/20,IF(AND(RIGHT($A94,1)*1=2,OR(J$1=2031,J$1=2032,J$1=2033,J$1=2034,J$1=2035,J$1=2036,J$1=2037)),$E94*1/10,IF(AND(RIGHT($A94,1)*1=2,OR(J$1=2038,J$1=2039,J$1=2040)),$E94*1/20,
IF(AND(RIGHT($A94,1)*1=3,J$1&gt;=INDEX('4. Mengen- und Kostenannahmen'!$L:$L,MATCH($B94,#REF!,0)),J$1&lt;=INDEX('4. Mengen- und Kostenannahmen'!$M:$M,MATCH($B94,#REF!,0))),$E94*(1/(1+INDEX('4. Mengen- und Kostenannahmen'!$M:$M,MATCH($B94,#REF!,0))-INDEX('4. Mengen- und Kostenannahmen'!$L:$L,MATCH($B94,#REF!,0)))),
IF(AND(RIGHT($A94,1)*1=4,J$1=INDEX('4. Mengen- und Kostenannahmen'!$H:$H,MATCH($B94,#REF!,0))),$E94,"")))))))</f>
        <v>#N/A</v>
      </c>
      <c r="K94" s="233" t="str">
        <f t="array" ref="K94">IF(RIGHT($A94,1)*1=0,"",
IF(AND(RIGHT($A94,1)*1=1,OR(K$1=2026,K$1=2027)),$E94/2,
IF(AND(RIGHT($A94,1)*1=2,OR(K$1=2028,K$1=2029,K$1=2030)),$E94*1/20,IF(AND(RIGHT($A94,1)*1=2,OR(K$1=2031,K$1=2032,K$1=2033,K$1=2034,K$1=2035,K$1=2036,K$1=2037)),$E94*1/10,IF(AND(RIGHT($A94,1)*1=2,OR(K$1=2038,K$1=2039,K$1=2040)),$E94*1/20,
IF(AND(RIGHT($A94,1)*1=3,K$1&gt;=INDEX('4. Mengen- und Kostenannahmen'!$L:$L,MATCH($B94,#REF!,0)),K$1&lt;=INDEX('4. Mengen- und Kostenannahmen'!$M:$M,MATCH($B94,#REF!,0))),$E94*(1/(1+INDEX('4. Mengen- und Kostenannahmen'!$M:$M,MATCH($B94,#REF!,0))-INDEX('4. Mengen- und Kostenannahmen'!$L:$L,MATCH($B94,#REF!,0)))),
IF(AND(RIGHT($A94,1)*1=4,K$1=INDEX('4. Mengen- und Kostenannahmen'!$H:$H,MATCH($B94,#REF!,0))),$E94,"")))))))</f>
        <v>#N/A</v>
      </c>
      <c r="L94" s="233" t="str">
        <f t="array" ref="L94">IF(RIGHT($A94,1)*1=0,"",
IF(AND(RIGHT($A94,1)*1=1,OR(L$1=2026,L$1=2027)),$E94/2,
IF(AND(RIGHT($A94,1)*1=2,OR(L$1=2028,L$1=2029,L$1=2030)),$E94*1/20,IF(AND(RIGHT($A94,1)*1=2,OR(L$1=2031,L$1=2032,L$1=2033,L$1=2034,L$1=2035,L$1=2036,L$1=2037)),$E94*1/10,IF(AND(RIGHT($A94,1)*1=2,OR(L$1=2038,L$1=2039,L$1=2040)),$E94*1/20,
IF(AND(RIGHT($A94,1)*1=3,L$1&gt;=INDEX('4. Mengen- und Kostenannahmen'!$L:$L,MATCH($B94,#REF!,0)),L$1&lt;=INDEX('4. Mengen- und Kostenannahmen'!$M:$M,MATCH($B94,#REF!,0))),$E94*(1/(1+INDEX('4. Mengen- und Kostenannahmen'!$M:$M,MATCH($B94,#REF!,0))-INDEX('4. Mengen- und Kostenannahmen'!$L:$L,MATCH($B94,#REF!,0)))),
IF(AND(RIGHT($A94,1)*1=4,L$1=INDEX('4. Mengen- und Kostenannahmen'!$H:$H,MATCH($B94,#REF!,0))),$E94,"")))))))</f>
        <v>#N/A</v>
      </c>
      <c r="M94" s="233" t="str">
        <f t="array" ref="M94">IF(RIGHT($A94,1)*1=0,"",
IF(AND(RIGHT($A94,1)*1=1,OR(M$1=2026,M$1=2027)),$E94/2,
IF(AND(RIGHT($A94,1)*1=2,OR(M$1=2028,M$1=2029,M$1=2030)),$E94*1/20,IF(AND(RIGHT($A94,1)*1=2,OR(M$1=2031,M$1=2032,M$1=2033,M$1=2034,M$1=2035,M$1=2036,M$1=2037)),$E94*1/10,IF(AND(RIGHT($A94,1)*1=2,OR(M$1=2038,M$1=2039,M$1=2040)),$E94*1/20,
IF(AND(RIGHT($A94,1)*1=3,M$1&gt;=INDEX('4. Mengen- und Kostenannahmen'!$L:$L,MATCH($B94,#REF!,0)),M$1&lt;=INDEX('4. Mengen- und Kostenannahmen'!$M:$M,MATCH($B94,#REF!,0))),$E94*(1/(1+INDEX('4. Mengen- und Kostenannahmen'!$M:$M,MATCH($B94,#REF!,0))-INDEX('4. Mengen- und Kostenannahmen'!$L:$L,MATCH($B94,#REF!,0)))),
IF(AND(RIGHT($A94,1)*1=4,M$1=INDEX('4. Mengen- und Kostenannahmen'!$H:$H,MATCH($B94,#REF!,0))),$E94,"")))))))</f>
        <v>#N/A</v>
      </c>
      <c r="N94" s="233" t="str">
        <f t="array" ref="N94">IF(RIGHT($A94,1)*1=0,"",
IF(AND(RIGHT($A94,1)*1=1,OR(N$1=2026,N$1=2027)),$E94/2,
IF(AND(RIGHT($A94,1)*1=2,OR(N$1=2028,N$1=2029,N$1=2030)),$E94*1/20,IF(AND(RIGHT($A94,1)*1=2,OR(N$1=2031,N$1=2032,N$1=2033,N$1=2034,N$1=2035,N$1=2036,N$1=2037)),$E94*1/10,IF(AND(RIGHT($A94,1)*1=2,OR(N$1=2038,N$1=2039,N$1=2040)),$E94*1/20,
IF(AND(RIGHT($A94,1)*1=3,N$1&gt;=INDEX('4. Mengen- und Kostenannahmen'!$L:$L,MATCH($B94,#REF!,0)),N$1&lt;=INDEX('4. Mengen- und Kostenannahmen'!$M:$M,MATCH($B94,#REF!,0))),$E94*(1/(1+INDEX('4. Mengen- und Kostenannahmen'!$M:$M,MATCH($B94,#REF!,0))-INDEX('4. Mengen- und Kostenannahmen'!$L:$L,MATCH($B94,#REF!,0)))),
IF(AND(RIGHT($A94,1)*1=4,N$1=INDEX('4. Mengen- und Kostenannahmen'!$H:$H,MATCH($B94,#REF!,0))),$E94,"")))))))</f>
        <v>#N/A</v>
      </c>
      <c r="O94" s="233" t="str">
        <f t="array" ref="O94">IF(RIGHT($A94,1)*1=0,"",
IF(AND(RIGHT($A94,1)*1=1,OR(O$1=2026,O$1=2027)),$E94/2,
IF(AND(RIGHT($A94,1)*1=2,OR(O$1=2028,O$1=2029,O$1=2030)),$E94*1/20,IF(AND(RIGHT($A94,1)*1=2,OR(O$1=2031,O$1=2032,O$1=2033,O$1=2034,O$1=2035,O$1=2036,O$1=2037)),$E94*1/10,IF(AND(RIGHT($A94,1)*1=2,OR(O$1=2038,O$1=2039,O$1=2040)),$E94*1/20,
IF(AND(RIGHT($A94,1)*1=3,O$1&gt;=INDEX('4. Mengen- und Kostenannahmen'!$L:$L,MATCH($B94,#REF!,0)),O$1&lt;=INDEX('4. Mengen- und Kostenannahmen'!$M:$M,MATCH($B94,#REF!,0))),$E94*(1/(1+INDEX('4. Mengen- und Kostenannahmen'!$M:$M,MATCH($B94,#REF!,0))-INDEX('4. Mengen- und Kostenannahmen'!$L:$L,MATCH($B94,#REF!,0)))),
IF(AND(RIGHT($A94,1)*1=4,O$1=INDEX('4. Mengen- und Kostenannahmen'!$H:$H,MATCH($B94,#REF!,0))),$E94,"")))))))</f>
        <v>#N/A</v>
      </c>
      <c r="P94" s="233" t="str">
        <f t="array" ref="P94">IF(RIGHT($A94,1)*1=0,"",
IF(AND(RIGHT($A94,1)*1=1,OR(P$1=2026,P$1=2027)),$E94/2,
IF(AND(RIGHT($A94,1)*1=2,OR(P$1=2028,P$1=2029,P$1=2030)),$E94*1/20,IF(AND(RIGHT($A94,1)*1=2,OR(P$1=2031,P$1=2032,P$1=2033,P$1=2034,P$1=2035,P$1=2036,P$1=2037)),$E94*1/10,IF(AND(RIGHT($A94,1)*1=2,OR(P$1=2038,P$1=2039,P$1=2040)),$E94*1/20,
IF(AND(RIGHT($A94,1)*1=3,P$1&gt;=INDEX('4. Mengen- und Kostenannahmen'!$L:$L,MATCH($B94,#REF!,0)),P$1&lt;=INDEX('4. Mengen- und Kostenannahmen'!$M:$M,MATCH($B94,#REF!,0))),$E94*(1/(1+INDEX('4. Mengen- und Kostenannahmen'!$M:$M,MATCH($B94,#REF!,0))-INDEX('4. Mengen- und Kostenannahmen'!$L:$L,MATCH($B94,#REF!,0)))),
IF(AND(RIGHT($A94,1)*1=4,P$1=INDEX('4. Mengen- und Kostenannahmen'!$H:$H,MATCH($B94,#REF!,0))),$E94,"")))))))</f>
        <v>#N/A</v>
      </c>
      <c r="Q94" s="233" t="str">
        <f t="array" ref="Q94">IF(RIGHT($A94,1)*1=0,"",
IF(AND(RIGHT($A94,1)*1=1,OR(Q$1=2026,Q$1=2027)),$E94/2,
IF(AND(RIGHT($A94,1)*1=2,OR(Q$1=2028,Q$1=2029,Q$1=2030)),$E94*1/20,IF(AND(RIGHT($A94,1)*1=2,OR(Q$1=2031,Q$1=2032,Q$1=2033,Q$1=2034,Q$1=2035,Q$1=2036,Q$1=2037)),$E94*1/10,IF(AND(RIGHT($A94,1)*1=2,OR(Q$1=2038,Q$1=2039,Q$1=2040)),$E94*1/20,
IF(AND(RIGHT($A94,1)*1=3,Q$1&gt;=INDEX('4. Mengen- und Kostenannahmen'!$L:$L,MATCH($B94,#REF!,0)),Q$1&lt;=INDEX('4. Mengen- und Kostenannahmen'!$M:$M,MATCH($B94,#REF!,0))),$E94*(1/(1+INDEX('4. Mengen- und Kostenannahmen'!$M:$M,MATCH($B94,#REF!,0))-INDEX('4. Mengen- und Kostenannahmen'!$L:$L,MATCH($B94,#REF!,0)))),
IF(AND(RIGHT($A94,1)*1=4,Q$1=INDEX('4. Mengen- und Kostenannahmen'!$H:$H,MATCH($B94,#REF!,0))),$E94,"")))))))</f>
        <v>#N/A</v>
      </c>
      <c r="R94" s="233" t="str">
        <f t="array" ref="R94">IF(RIGHT($A94,1)*1=0,"",
IF(AND(RIGHT($A94,1)*1=1,OR(R$1=2026,R$1=2027)),$E94/2,
IF(AND(RIGHT($A94,1)*1=2,OR(R$1=2028,R$1=2029,R$1=2030)),$E94*1/20,IF(AND(RIGHT($A94,1)*1=2,OR(R$1=2031,R$1=2032,R$1=2033,R$1=2034,R$1=2035,R$1=2036,R$1=2037)),$E94*1/10,IF(AND(RIGHT($A94,1)*1=2,OR(R$1=2038,R$1=2039,R$1=2040)),$E94*1/20,
IF(AND(RIGHT($A94,1)*1=3,R$1&gt;=INDEX('4. Mengen- und Kostenannahmen'!$L:$L,MATCH($B94,#REF!,0)),R$1&lt;=INDEX('4. Mengen- und Kostenannahmen'!$M:$M,MATCH($B94,#REF!,0))),$E94*(1/(1+INDEX('4. Mengen- und Kostenannahmen'!$M:$M,MATCH($B94,#REF!,0))-INDEX('4. Mengen- und Kostenannahmen'!$L:$L,MATCH($B94,#REF!,0)))),
IF(AND(RIGHT($A94,1)*1=4,R$1=INDEX('4. Mengen- und Kostenannahmen'!$H:$H,MATCH($B94,#REF!,0))),$E94,"")))))))</f>
        <v>#N/A</v>
      </c>
      <c r="S94" s="233" t="str">
        <f t="array" ref="S94">IF(RIGHT($A94,1)*1=0,"",
IF(AND(RIGHT($A94,1)*1=1,OR(S$1=2026,S$1=2027)),$E94/2,
IF(AND(RIGHT($A94,1)*1=2,OR(S$1=2028,S$1=2029,S$1=2030)),$E94*1/20,IF(AND(RIGHT($A94,1)*1=2,OR(S$1=2031,S$1=2032,S$1=2033,S$1=2034,S$1=2035,S$1=2036,S$1=2037)),$E94*1/10,IF(AND(RIGHT($A94,1)*1=2,OR(S$1=2038,S$1=2039,S$1=2040)),$E94*1/20,
IF(AND(RIGHT($A94,1)*1=3,S$1&gt;=INDEX('4. Mengen- und Kostenannahmen'!$L:$L,MATCH($B94,#REF!,0)),S$1&lt;=INDEX('4. Mengen- und Kostenannahmen'!$M:$M,MATCH($B94,#REF!,0))),$E94*(1/(1+INDEX('4. Mengen- und Kostenannahmen'!$M:$M,MATCH($B94,#REF!,0))-INDEX('4. Mengen- und Kostenannahmen'!$L:$L,MATCH($B94,#REF!,0)))),
IF(AND(RIGHT($A94,1)*1=4,S$1=INDEX('4. Mengen- und Kostenannahmen'!$H:$H,MATCH($B94,#REF!,0))),$E94,"")))))))</f>
        <v>#N/A</v>
      </c>
      <c r="T94" s="233" t="str">
        <f t="array" ref="T94">IF(RIGHT($A94,1)*1=0,"",
IF(AND(RIGHT($A94,1)*1=1,OR(T$1=2026,T$1=2027)),$E94/2,
IF(AND(RIGHT($A94,1)*1=2,OR(T$1=2028,T$1=2029,T$1=2030)),$E94*1/20,IF(AND(RIGHT($A94,1)*1=2,OR(T$1=2031,T$1=2032,T$1=2033,T$1=2034,T$1=2035,T$1=2036,T$1=2037)),$E94*1/10,IF(AND(RIGHT($A94,1)*1=2,OR(T$1=2038,T$1=2039,T$1=2040)),$E94*1/20,
IF(AND(RIGHT($A94,1)*1=3,T$1&gt;=INDEX('4. Mengen- und Kostenannahmen'!$L:$L,MATCH($B94,#REF!,0)),T$1&lt;=INDEX('4. Mengen- und Kostenannahmen'!$M:$M,MATCH($B94,#REF!,0))),$E94*(1/(1+INDEX('4. Mengen- und Kostenannahmen'!$M:$M,MATCH($B94,#REF!,0))-INDEX('4. Mengen- und Kostenannahmen'!$L:$L,MATCH($B94,#REF!,0)))),
IF(AND(RIGHT($A94,1)*1=4,T$1=INDEX('4. Mengen- und Kostenannahmen'!$H:$H,MATCH($B94,#REF!,0))),$E94,"")))))))</f>
        <v>#N/A</v>
      </c>
    </row>
    <row r="95" ht="12.75" customHeight="1">
      <c r="A95" s="230" t="str">
        <f t="array" ref="A95">INDEX('4. Mengen- und Kostenannahmen'!$A:$A,MATCH(B95,'4. Mengen- und Kostenannahmen'!B:B,0))</f>
        <v>#N/A</v>
      </c>
      <c r="B95" s="231" t="str">
        <f>'4. Mengen- und Kostenannahmen'!B96</f>
        <v/>
      </c>
      <c r="C95" s="231" t="str">
        <f t="array" ref="C95">IF(RIGHT($A95,1)*1&lt;&gt;0,INDEX('4. Mengen- und Kostenannahmen'!D:D,MATCH($B95,'4. Mengen- und Kostenannahmen'!$B:$B,0)),"")</f>
        <v>#N/A</v>
      </c>
      <c r="D95" s="231" t="str">
        <f t="array" ref="D95">IF(RIGHT($A95,1)*1&lt;&gt;0,INDEX('4. Mengen- und Kostenannahmen'!E:E,MATCH($B95,'4. Mengen- und Kostenannahmen'!$B:$B,0)),"")</f>
        <v>#N/A</v>
      </c>
      <c r="E95" s="232" t="str">
        <f t="array" ref="E95">IF(C95&lt;&gt;"",INDEX('4. Mengen- und Kostenannahmen'!X:X,MATCH($B95,'4. Mengen- und Kostenannahmen'!B:B,0))*INDEX('4. Mengen- und Kostenannahmen'!AC:AC,MATCH($B95,'4. Mengen- und Kostenannahmen'!B:B,0)),"")</f>
        <v>#N/A</v>
      </c>
      <c r="F95" s="233" t="str">
        <f t="array" ref="F95">IF(RIGHT($A95,1)*1=0,"",
IF(AND(RIGHT($A95,1)*1=1,OR(F$1=2026,F$1=2027)),$E95/2,
IF(AND(RIGHT($A95,1)*1=2,OR(F$1=2028,F$1=2029,F$1=2030)),$E95*1/20,IF(AND(RIGHT($A95,1)*1=2,OR(F$1=2031,F$1=2032,F$1=2033,F$1=2034,F$1=2035,F$1=2036,F$1=2037)),$E95*1/10,IF(AND(RIGHT($A95,1)*1=2,OR(F$1=2038,F$1=2039,F$1=2040)),$E95*1/20,
IF(AND(RIGHT($A95,1)*1=3,F$1&gt;=INDEX('4. Mengen- und Kostenannahmen'!$L:$L,MATCH($B95,#REF!,0)),F$1&lt;=INDEX('4. Mengen- und Kostenannahmen'!$M:$M,MATCH($B95,#REF!,0))),$E95*(1/(1+INDEX('4. Mengen- und Kostenannahmen'!$M:$M,MATCH($B95,#REF!,0))-INDEX('4. Mengen- und Kostenannahmen'!$L:$L,MATCH($B95,#REF!,0)))),
IF(AND(RIGHT($A95,1)*1=4,F$1=INDEX('4. Mengen- und Kostenannahmen'!$H:$H,MATCH($B95,#REF!,0))),$E95,"")))))))</f>
        <v>#N/A</v>
      </c>
      <c r="G95" s="233" t="str">
        <f t="array" ref="G95">IF(RIGHT($A95,1)*1=0,"",
IF(AND(RIGHT($A95,1)*1=1,OR(G$1=2026,G$1=2027)),$E95/2,
IF(AND(RIGHT($A95,1)*1=2,OR(G$1=2028,G$1=2029,G$1=2030)),$E95*1/20,IF(AND(RIGHT($A95,1)*1=2,OR(G$1=2031,G$1=2032,G$1=2033,G$1=2034,G$1=2035,G$1=2036,G$1=2037)),$E95*1/10,IF(AND(RIGHT($A95,1)*1=2,OR(G$1=2038,G$1=2039,G$1=2040)),$E95*1/20,
IF(AND(RIGHT($A95,1)*1=3,G$1&gt;=INDEX('4. Mengen- und Kostenannahmen'!$L:$L,MATCH($B95,#REF!,0)),G$1&lt;=INDEX('4. Mengen- und Kostenannahmen'!$M:$M,MATCH($B95,#REF!,0))),$E95*(1/(1+INDEX('4. Mengen- und Kostenannahmen'!$M:$M,MATCH($B95,#REF!,0))-INDEX('4. Mengen- und Kostenannahmen'!$L:$L,MATCH($B95,#REF!,0)))),
IF(AND(RIGHT($A95,1)*1=4,G$1=INDEX('4. Mengen- und Kostenannahmen'!$H:$H,MATCH($B95,#REF!,0))),$E95,"")))))))</f>
        <v>#N/A</v>
      </c>
      <c r="H95" s="233" t="str">
        <f t="array" ref="H95">IF(RIGHT($A95,1)*1=0,"",
IF(AND(RIGHT($A95,1)*1=1,OR(H$1=2026,H$1=2027)),$E95/2,
IF(AND(RIGHT($A95,1)*1=2,OR(H$1=2028,H$1=2029,H$1=2030)),$E95*1/20,IF(AND(RIGHT($A95,1)*1=2,OR(H$1=2031,H$1=2032,H$1=2033,H$1=2034,H$1=2035,H$1=2036,H$1=2037)),$E95*1/10,IF(AND(RIGHT($A95,1)*1=2,OR(H$1=2038,H$1=2039,H$1=2040)),$E95*1/20,
IF(AND(RIGHT($A95,1)*1=3,H$1&gt;=INDEX('4. Mengen- und Kostenannahmen'!$L:$L,MATCH($B95,#REF!,0)),H$1&lt;=INDEX('4. Mengen- und Kostenannahmen'!$M:$M,MATCH($B95,#REF!,0))),$E95*(1/(1+INDEX('4. Mengen- und Kostenannahmen'!$M:$M,MATCH($B95,#REF!,0))-INDEX('4. Mengen- und Kostenannahmen'!$L:$L,MATCH($B95,#REF!,0)))),
IF(AND(RIGHT($A95,1)*1=4,H$1=INDEX('4. Mengen- und Kostenannahmen'!$H:$H,MATCH($B95,#REF!,0))),$E95,"")))))))</f>
        <v>#N/A</v>
      </c>
      <c r="I95" s="233" t="str">
        <f t="array" ref="I95">IF(RIGHT($A95,1)*1=0,"",
IF(AND(RIGHT($A95,1)*1=1,OR(I$1=2026,I$1=2027)),$E95/2,
IF(AND(RIGHT($A95,1)*1=2,OR(I$1=2028,I$1=2029,I$1=2030)),$E95*1/20,IF(AND(RIGHT($A95,1)*1=2,OR(I$1=2031,I$1=2032,I$1=2033,I$1=2034,I$1=2035,I$1=2036,I$1=2037)),$E95*1/10,IF(AND(RIGHT($A95,1)*1=2,OR(I$1=2038,I$1=2039,I$1=2040)),$E95*1/20,
IF(AND(RIGHT($A95,1)*1=3,I$1&gt;=INDEX('4. Mengen- und Kostenannahmen'!$L:$L,MATCH($B95,#REF!,0)),I$1&lt;=INDEX('4. Mengen- und Kostenannahmen'!$M:$M,MATCH($B95,#REF!,0))),$E95*(1/(1+INDEX('4. Mengen- und Kostenannahmen'!$M:$M,MATCH($B95,#REF!,0))-INDEX('4. Mengen- und Kostenannahmen'!$L:$L,MATCH($B95,#REF!,0)))),
IF(AND(RIGHT($A95,1)*1=4,I$1=INDEX('4. Mengen- und Kostenannahmen'!$H:$H,MATCH($B95,#REF!,0))),$E95,"")))))))</f>
        <v>#N/A</v>
      </c>
      <c r="J95" s="233" t="str">
        <f t="array" ref="J95">IF(RIGHT($A95,1)*1=0,"",
IF(AND(RIGHT($A95,1)*1=1,OR(J$1=2026,J$1=2027)),$E95/2,
IF(AND(RIGHT($A95,1)*1=2,OR(J$1=2028,J$1=2029,J$1=2030)),$E95*1/20,IF(AND(RIGHT($A95,1)*1=2,OR(J$1=2031,J$1=2032,J$1=2033,J$1=2034,J$1=2035,J$1=2036,J$1=2037)),$E95*1/10,IF(AND(RIGHT($A95,1)*1=2,OR(J$1=2038,J$1=2039,J$1=2040)),$E95*1/20,
IF(AND(RIGHT($A95,1)*1=3,J$1&gt;=INDEX('4. Mengen- und Kostenannahmen'!$L:$L,MATCH($B95,#REF!,0)),J$1&lt;=INDEX('4. Mengen- und Kostenannahmen'!$M:$M,MATCH($B95,#REF!,0))),$E95*(1/(1+INDEX('4. Mengen- und Kostenannahmen'!$M:$M,MATCH($B95,#REF!,0))-INDEX('4. Mengen- und Kostenannahmen'!$L:$L,MATCH($B95,#REF!,0)))),
IF(AND(RIGHT($A95,1)*1=4,J$1=INDEX('4. Mengen- und Kostenannahmen'!$H:$H,MATCH($B95,#REF!,0))),$E95,"")))))))</f>
        <v>#N/A</v>
      </c>
      <c r="K95" s="233" t="str">
        <f t="array" ref="K95">IF(RIGHT($A95,1)*1=0,"",
IF(AND(RIGHT($A95,1)*1=1,OR(K$1=2026,K$1=2027)),$E95/2,
IF(AND(RIGHT($A95,1)*1=2,OR(K$1=2028,K$1=2029,K$1=2030)),$E95*1/20,IF(AND(RIGHT($A95,1)*1=2,OR(K$1=2031,K$1=2032,K$1=2033,K$1=2034,K$1=2035,K$1=2036,K$1=2037)),$E95*1/10,IF(AND(RIGHT($A95,1)*1=2,OR(K$1=2038,K$1=2039,K$1=2040)),$E95*1/20,
IF(AND(RIGHT($A95,1)*1=3,K$1&gt;=INDEX('4. Mengen- und Kostenannahmen'!$L:$L,MATCH($B95,#REF!,0)),K$1&lt;=INDEX('4. Mengen- und Kostenannahmen'!$M:$M,MATCH($B95,#REF!,0))),$E95*(1/(1+INDEX('4. Mengen- und Kostenannahmen'!$M:$M,MATCH($B95,#REF!,0))-INDEX('4. Mengen- und Kostenannahmen'!$L:$L,MATCH($B95,#REF!,0)))),
IF(AND(RIGHT($A95,1)*1=4,K$1=INDEX('4. Mengen- und Kostenannahmen'!$H:$H,MATCH($B95,#REF!,0))),$E95,"")))))))</f>
        <v>#N/A</v>
      </c>
      <c r="L95" s="233" t="str">
        <f t="array" ref="L95">IF(RIGHT($A95,1)*1=0,"",
IF(AND(RIGHT($A95,1)*1=1,OR(L$1=2026,L$1=2027)),$E95/2,
IF(AND(RIGHT($A95,1)*1=2,OR(L$1=2028,L$1=2029,L$1=2030)),$E95*1/20,IF(AND(RIGHT($A95,1)*1=2,OR(L$1=2031,L$1=2032,L$1=2033,L$1=2034,L$1=2035,L$1=2036,L$1=2037)),$E95*1/10,IF(AND(RIGHT($A95,1)*1=2,OR(L$1=2038,L$1=2039,L$1=2040)),$E95*1/20,
IF(AND(RIGHT($A95,1)*1=3,L$1&gt;=INDEX('4. Mengen- und Kostenannahmen'!$L:$L,MATCH($B95,#REF!,0)),L$1&lt;=INDEX('4. Mengen- und Kostenannahmen'!$M:$M,MATCH($B95,#REF!,0))),$E95*(1/(1+INDEX('4. Mengen- und Kostenannahmen'!$M:$M,MATCH($B95,#REF!,0))-INDEX('4. Mengen- und Kostenannahmen'!$L:$L,MATCH($B95,#REF!,0)))),
IF(AND(RIGHT($A95,1)*1=4,L$1=INDEX('4. Mengen- und Kostenannahmen'!$H:$H,MATCH($B95,#REF!,0))),$E95,"")))))))</f>
        <v>#N/A</v>
      </c>
      <c r="M95" s="233" t="str">
        <f t="array" ref="M95">IF(RIGHT($A95,1)*1=0,"",
IF(AND(RIGHT($A95,1)*1=1,OR(M$1=2026,M$1=2027)),$E95/2,
IF(AND(RIGHT($A95,1)*1=2,OR(M$1=2028,M$1=2029,M$1=2030)),$E95*1/20,IF(AND(RIGHT($A95,1)*1=2,OR(M$1=2031,M$1=2032,M$1=2033,M$1=2034,M$1=2035,M$1=2036,M$1=2037)),$E95*1/10,IF(AND(RIGHT($A95,1)*1=2,OR(M$1=2038,M$1=2039,M$1=2040)),$E95*1/20,
IF(AND(RIGHT($A95,1)*1=3,M$1&gt;=INDEX('4. Mengen- und Kostenannahmen'!$L:$L,MATCH($B95,#REF!,0)),M$1&lt;=INDEX('4. Mengen- und Kostenannahmen'!$M:$M,MATCH($B95,#REF!,0))),$E95*(1/(1+INDEX('4. Mengen- und Kostenannahmen'!$M:$M,MATCH($B95,#REF!,0))-INDEX('4. Mengen- und Kostenannahmen'!$L:$L,MATCH($B95,#REF!,0)))),
IF(AND(RIGHT($A95,1)*1=4,M$1=INDEX('4. Mengen- und Kostenannahmen'!$H:$H,MATCH($B95,#REF!,0))),$E95,"")))))))</f>
        <v>#N/A</v>
      </c>
      <c r="N95" s="233" t="str">
        <f t="array" ref="N95">IF(RIGHT($A95,1)*1=0,"",
IF(AND(RIGHT($A95,1)*1=1,OR(N$1=2026,N$1=2027)),$E95/2,
IF(AND(RIGHT($A95,1)*1=2,OR(N$1=2028,N$1=2029,N$1=2030)),$E95*1/20,IF(AND(RIGHT($A95,1)*1=2,OR(N$1=2031,N$1=2032,N$1=2033,N$1=2034,N$1=2035,N$1=2036,N$1=2037)),$E95*1/10,IF(AND(RIGHT($A95,1)*1=2,OR(N$1=2038,N$1=2039,N$1=2040)),$E95*1/20,
IF(AND(RIGHT($A95,1)*1=3,N$1&gt;=INDEX('4. Mengen- und Kostenannahmen'!$L:$L,MATCH($B95,#REF!,0)),N$1&lt;=INDEX('4. Mengen- und Kostenannahmen'!$M:$M,MATCH($B95,#REF!,0))),$E95*(1/(1+INDEX('4. Mengen- und Kostenannahmen'!$M:$M,MATCH($B95,#REF!,0))-INDEX('4. Mengen- und Kostenannahmen'!$L:$L,MATCH($B95,#REF!,0)))),
IF(AND(RIGHT($A95,1)*1=4,N$1=INDEX('4. Mengen- und Kostenannahmen'!$H:$H,MATCH($B95,#REF!,0))),$E95,"")))))))</f>
        <v>#N/A</v>
      </c>
      <c r="O95" s="233" t="str">
        <f t="array" ref="O95">IF(RIGHT($A95,1)*1=0,"",
IF(AND(RIGHT($A95,1)*1=1,OR(O$1=2026,O$1=2027)),$E95/2,
IF(AND(RIGHT($A95,1)*1=2,OR(O$1=2028,O$1=2029,O$1=2030)),$E95*1/20,IF(AND(RIGHT($A95,1)*1=2,OR(O$1=2031,O$1=2032,O$1=2033,O$1=2034,O$1=2035,O$1=2036,O$1=2037)),$E95*1/10,IF(AND(RIGHT($A95,1)*1=2,OR(O$1=2038,O$1=2039,O$1=2040)),$E95*1/20,
IF(AND(RIGHT($A95,1)*1=3,O$1&gt;=INDEX('4. Mengen- und Kostenannahmen'!$L:$L,MATCH($B95,#REF!,0)),O$1&lt;=INDEX('4. Mengen- und Kostenannahmen'!$M:$M,MATCH($B95,#REF!,0))),$E95*(1/(1+INDEX('4. Mengen- und Kostenannahmen'!$M:$M,MATCH($B95,#REF!,0))-INDEX('4. Mengen- und Kostenannahmen'!$L:$L,MATCH($B95,#REF!,0)))),
IF(AND(RIGHT($A95,1)*1=4,O$1=INDEX('4. Mengen- und Kostenannahmen'!$H:$H,MATCH($B95,#REF!,0))),$E95,"")))))))</f>
        <v>#N/A</v>
      </c>
      <c r="P95" s="233" t="str">
        <f t="array" ref="P95">IF(RIGHT($A95,1)*1=0,"",
IF(AND(RIGHT($A95,1)*1=1,OR(P$1=2026,P$1=2027)),$E95/2,
IF(AND(RIGHT($A95,1)*1=2,OR(P$1=2028,P$1=2029,P$1=2030)),$E95*1/20,IF(AND(RIGHT($A95,1)*1=2,OR(P$1=2031,P$1=2032,P$1=2033,P$1=2034,P$1=2035,P$1=2036,P$1=2037)),$E95*1/10,IF(AND(RIGHT($A95,1)*1=2,OR(P$1=2038,P$1=2039,P$1=2040)),$E95*1/20,
IF(AND(RIGHT($A95,1)*1=3,P$1&gt;=INDEX('4. Mengen- und Kostenannahmen'!$L:$L,MATCH($B95,#REF!,0)),P$1&lt;=INDEX('4. Mengen- und Kostenannahmen'!$M:$M,MATCH($B95,#REF!,0))),$E95*(1/(1+INDEX('4. Mengen- und Kostenannahmen'!$M:$M,MATCH($B95,#REF!,0))-INDEX('4. Mengen- und Kostenannahmen'!$L:$L,MATCH($B95,#REF!,0)))),
IF(AND(RIGHT($A95,1)*1=4,P$1=INDEX('4. Mengen- und Kostenannahmen'!$H:$H,MATCH($B95,#REF!,0))),$E95,"")))))))</f>
        <v>#N/A</v>
      </c>
      <c r="Q95" s="233" t="str">
        <f t="array" ref="Q95">IF(RIGHT($A95,1)*1=0,"",
IF(AND(RIGHT($A95,1)*1=1,OR(Q$1=2026,Q$1=2027)),$E95/2,
IF(AND(RIGHT($A95,1)*1=2,OR(Q$1=2028,Q$1=2029,Q$1=2030)),$E95*1/20,IF(AND(RIGHT($A95,1)*1=2,OR(Q$1=2031,Q$1=2032,Q$1=2033,Q$1=2034,Q$1=2035,Q$1=2036,Q$1=2037)),$E95*1/10,IF(AND(RIGHT($A95,1)*1=2,OR(Q$1=2038,Q$1=2039,Q$1=2040)),$E95*1/20,
IF(AND(RIGHT($A95,1)*1=3,Q$1&gt;=INDEX('4. Mengen- und Kostenannahmen'!$L:$L,MATCH($B95,#REF!,0)),Q$1&lt;=INDEX('4. Mengen- und Kostenannahmen'!$M:$M,MATCH($B95,#REF!,0))),$E95*(1/(1+INDEX('4. Mengen- und Kostenannahmen'!$M:$M,MATCH($B95,#REF!,0))-INDEX('4. Mengen- und Kostenannahmen'!$L:$L,MATCH($B95,#REF!,0)))),
IF(AND(RIGHT($A95,1)*1=4,Q$1=INDEX('4. Mengen- und Kostenannahmen'!$H:$H,MATCH($B95,#REF!,0))),$E95,"")))))))</f>
        <v>#N/A</v>
      </c>
      <c r="R95" s="233" t="str">
        <f t="array" ref="R95">IF(RIGHT($A95,1)*1=0,"",
IF(AND(RIGHT($A95,1)*1=1,OR(R$1=2026,R$1=2027)),$E95/2,
IF(AND(RIGHT($A95,1)*1=2,OR(R$1=2028,R$1=2029,R$1=2030)),$E95*1/20,IF(AND(RIGHT($A95,1)*1=2,OR(R$1=2031,R$1=2032,R$1=2033,R$1=2034,R$1=2035,R$1=2036,R$1=2037)),$E95*1/10,IF(AND(RIGHT($A95,1)*1=2,OR(R$1=2038,R$1=2039,R$1=2040)),$E95*1/20,
IF(AND(RIGHT($A95,1)*1=3,R$1&gt;=INDEX('4. Mengen- und Kostenannahmen'!$L:$L,MATCH($B95,#REF!,0)),R$1&lt;=INDEX('4. Mengen- und Kostenannahmen'!$M:$M,MATCH($B95,#REF!,0))),$E95*(1/(1+INDEX('4. Mengen- und Kostenannahmen'!$M:$M,MATCH($B95,#REF!,0))-INDEX('4. Mengen- und Kostenannahmen'!$L:$L,MATCH($B95,#REF!,0)))),
IF(AND(RIGHT($A95,1)*1=4,R$1=INDEX('4. Mengen- und Kostenannahmen'!$H:$H,MATCH($B95,#REF!,0))),$E95,"")))))))</f>
        <v>#N/A</v>
      </c>
      <c r="S95" s="233" t="str">
        <f t="array" ref="S95">IF(RIGHT($A95,1)*1=0,"",
IF(AND(RIGHT($A95,1)*1=1,OR(S$1=2026,S$1=2027)),$E95/2,
IF(AND(RIGHT($A95,1)*1=2,OR(S$1=2028,S$1=2029,S$1=2030)),$E95*1/20,IF(AND(RIGHT($A95,1)*1=2,OR(S$1=2031,S$1=2032,S$1=2033,S$1=2034,S$1=2035,S$1=2036,S$1=2037)),$E95*1/10,IF(AND(RIGHT($A95,1)*1=2,OR(S$1=2038,S$1=2039,S$1=2040)),$E95*1/20,
IF(AND(RIGHT($A95,1)*1=3,S$1&gt;=INDEX('4. Mengen- und Kostenannahmen'!$L:$L,MATCH($B95,#REF!,0)),S$1&lt;=INDEX('4. Mengen- und Kostenannahmen'!$M:$M,MATCH($B95,#REF!,0))),$E95*(1/(1+INDEX('4. Mengen- und Kostenannahmen'!$M:$M,MATCH($B95,#REF!,0))-INDEX('4. Mengen- und Kostenannahmen'!$L:$L,MATCH($B95,#REF!,0)))),
IF(AND(RIGHT($A95,1)*1=4,S$1=INDEX('4. Mengen- und Kostenannahmen'!$H:$H,MATCH($B95,#REF!,0))),$E95,"")))))))</f>
        <v>#N/A</v>
      </c>
      <c r="T95" s="233" t="str">
        <f t="array" ref="T95">IF(RIGHT($A95,1)*1=0,"",
IF(AND(RIGHT($A95,1)*1=1,OR(T$1=2026,T$1=2027)),$E95/2,
IF(AND(RIGHT($A95,1)*1=2,OR(T$1=2028,T$1=2029,T$1=2030)),$E95*1/20,IF(AND(RIGHT($A95,1)*1=2,OR(T$1=2031,T$1=2032,T$1=2033,T$1=2034,T$1=2035,T$1=2036,T$1=2037)),$E95*1/10,IF(AND(RIGHT($A95,1)*1=2,OR(T$1=2038,T$1=2039,T$1=2040)),$E95*1/20,
IF(AND(RIGHT($A95,1)*1=3,T$1&gt;=INDEX('4. Mengen- und Kostenannahmen'!$L:$L,MATCH($B95,#REF!,0)),T$1&lt;=INDEX('4. Mengen- und Kostenannahmen'!$M:$M,MATCH($B95,#REF!,0))),$E95*(1/(1+INDEX('4. Mengen- und Kostenannahmen'!$M:$M,MATCH($B95,#REF!,0))-INDEX('4. Mengen- und Kostenannahmen'!$L:$L,MATCH($B95,#REF!,0)))),
IF(AND(RIGHT($A95,1)*1=4,T$1=INDEX('4. Mengen- und Kostenannahmen'!$H:$H,MATCH($B95,#REF!,0))),$E95,"")))))))</f>
        <v>#N/A</v>
      </c>
    </row>
    <row r="96" ht="12.75" customHeight="1">
      <c r="A96" s="230" t="str">
        <f t="array" ref="A96">INDEX('4. Mengen- und Kostenannahmen'!$A:$A,MATCH(B96,'4. Mengen- und Kostenannahmen'!B:B,0))</f>
        <v>#N/A</v>
      </c>
      <c r="B96" s="231" t="str">
        <f>'4. Mengen- und Kostenannahmen'!B97</f>
        <v/>
      </c>
      <c r="C96" s="231" t="str">
        <f t="array" ref="C96">IF(RIGHT($A96,1)*1&lt;&gt;0,INDEX('4. Mengen- und Kostenannahmen'!D:D,MATCH($B96,'4. Mengen- und Kostenannahmen'!$B:$B,0)),"")</f>
        <v>#N/A</v>
      </c>
      <c r="D96" s="231" t="str">
        <f t="array" ref="D96">IF(RIGHT($A96,1)*1&lt;&gt;0,INDEX('4. Mengen- und Kostenannahmen'!E:E,MATCH($B96,'4. Mengen- und Kostenannahmen'!$B:$B,0)),"")</f>
        <v>#N/A</v>
      </c>
      <c r="E96" s="232" t="str">
        <f t="array" ref="E96">IF(C96&lt;&gt;"",INDEX('4. Mengen- und Kostenannahmen'!X:X,MATCH($B96,'4. Mengen- und Kostenannahmen'!B:B,0))*INDEX('4. Mengen- und Kostenannahmen'!AC:AC,MATCH($B96,'4. Mengen- und Kostenannahmen'!B:B,0)),"")</f>
        <v>#N/A</v>
      </c>
      <c r="F96" s="233" t="str">
        <f t="array" ref="F96">IF(RIGHT($A96,1)*1=0,"",
IF(AND(RIGHT($A96,1)*1=1,OR(F$1=2026,F$1=2027)),$E96/2,
IF(AND(RIGHT($A96,1)*1=2,OR(F$1=2028,F$1=2029,F$1=2030)),$E96*1/20,IF(AND(RIGHT($A96,1)*1=2,OR(F$1=2031,F$1=2032,F$1=2033,F$1=2034,F$1=2035,F$1=2036,F$1=2037)),$E96*1/10,IF(AND(RIGHT($A96,1)*1=2,OR(F$1=2038,F$1=2039,F$1=2040)),$E96*1/20,
IF(AND(RIGHT($A96,1)*1=3,F$1&gt;=INDEX('4. Mengen- und Kostenannahmen'!$L:$L,MATCH($B96,#REF!,0)),F$1&lt;=INDEX('4. Mengen- und Kostenannahmen'!$M:$M,MATCH($B96,#REF!,0))),$E96*(1/(1+INDEX('4. Mengen- und Kostenannahmen'!$M:$M,MATCH($B96,#REF!,0))-INDEX('4. Mengen- und Kostenannahmen'!$L:$L,MATCH($B96,#REF!,0)))),
IF(AND(RIGHT($A96,1)*1=4,F$1=INDEX('4. Mengen- und Kostenannahmen'!$H:$H,MATCH($B96,#REF!,0))),$E96,"")))))))</f>
        <v>#N/A</v>
      </c>
      <c r="G96" s="233" t="str">
        <f t="array" ref="G96">IF(RIGHT($A96,1)*1=0,"",
IF(AND(RIGHT($A96,1)*1=1,OR(G$1=2026,G$1=2027)),$E96/2,
IF(AND(RIGHT($A96,1)*1=2,OR(G$1=2028,G$1=2029,G$1=2030)),$E96*1/20,IF(AND(RIGHT($A96,1)*1=2,OR(G$1=2031,G$1=2032,G$1=2033,G$1=2034,G$1=2035,G$1=2036,G$1=2037)),$E96*1/10,IF(AND(RIGHT($A96,1)*1=2,OR(G$1=2038,G$1=2039,G$1=2040)),$E96*1/20,
IF(AND(RIGHT($A96,1)*1=3,G$1&gt;=INDEX('4. Mengen- und Kostenannahmen'!$L:$L,MATCH($B96,#REF!,0)),G$1&lt;=INDEX('4. Mengen- und Kostenannahmen'!$M:$M,MATCH($B96,#REF!,0))),$E96*(1/(1+INDEX('4. Mengen- und Kostenannahmen'!$M:$M,MATCH($B96,#REF!,0))-INDEX('4. Mengen- und Kostenannahmen'!$L:$L,MATCH($B96,#REF!,0)))),
IF(AND(RIGHT($A96,1)*1=4,G$1=INDEX('4. Mengen- und Kostenannahmen'!$H:$H,MATCH($B96,#REF!,0))),$E96,"")))))))</f>
        <v>#N/A</v>
      </c>
      <c r="H96" s="233" t="str">
        <f t="array" ref="H96">IF(RIGHT($A96,1)*1=0,"",
IF(AND(RIGHT($A96,1)*1=1,OR(H$1=2026,H$1=2027)),$E96/2,
IF(AND(RIGHT($A96,1)*1=2,OR(H$1=2028,H$1=2029,H$1=2030)),$E96*1/20,IF(AND(RIGHT($A96,1)*1=2,OR(H$1=2031,H$1=2032,H$1=2033,H$1=2034,H$1=2035,H$1=2036,H$1=2037)),$E96*1/10,IF(AND(RIGHT($A96,1)*1=2,OR(H$1=2038,H$1=2039,H$1=2040)),$E96*1/20,
IF(AND(RIGHT($A96,1)*1=3,H$1&gt;=INDEX('4. Mengen- und Kostenannahmen'!$L:$L,MATCH($B96,#REF!,0)),H$1&lt;=INDEX('4. Mengen- und Kostenannahmen'!$M:$M,MATCH($B96,#REF!,0))),$E96*(1/(1+INDEX('4. Mengen- und Kostenannahmen'!$M:$M,MATCH($B96,#REF!,0))-INDEX('4. Mengen- und Kostenannahmen'!$L:$L,MATCH($B96,#REF!,0)))),
IF(AND(RIGHT($A96,1)*1=4,H$1=INDEX('4. Mengen- und Kostenannahmen'!$H:$H,MATCH($B96,#REF!,0))),$E96,"")))))))</f>
        <v>#N/A</v>
      </c>
      <c r="I96" s="233" t="str">
        <f t="array" ref="I96">IF(RIGHT($A96,1)*1=0,"",
IF(AND(RIGHT($A96,1)*1=1,OR(I$1=2026,I$1=2027)),$E96/2,
IF(AND(RIGHT($A96,1)*1=2,OR(I$1=2028,I$1=2029,I$1=2030)),$E96*1/20,IF(AND(RIGHT($A96,1)*1=2,OR(I$1=2031,I$1=2032,I$1=2033,I$1=2034,I$1=2035,I$1=2036,I$1=2037)),$E96*1/10,IF(AND(RIGHT($A96,1)*1=2,OR(I$1=2038,I$1=2039,I$1=2040)),$E96*1/20,
IF(AND(RIGHT($A96,1)*1=3,I$1&gt;=INDEX('4. Mengen- und Kostenannahmen'!$L:$L,MATCH($B96,#REF!,0)),I$1&lt;=INDEX('4. Mengen- und Kostenannahmen'!$M:$M,MATCH($B96,#REF!,0))),$E96*(1/(1+INDEX('4. Mengen- und Kostenannahmen'!$M:$M,MATCH($B96,#REF!,0))-INDEX('4. Mengen- und Kostenannahmen'!$L:$L,MATCH($B96,#REF!,0)))),
IF(AND(RIGHT($A96,1)*1=4,I$1=INDEX('4. Mengen- und Kostenannahmen'!$H:$H,MATCH($B96,#REF!,0))),$E96,"")))))))</f>
        <v>#N/A</v>
      </c>
      <c r="J96" s="233" t="str">
        <f t="array" ref="J96">IF(RIGHT($A96,1)*1=0,"",
IF(AND(RIGHT($A96,1)*1=1,OR(J$1=2026,J$1=2027)),$E96/2,
IF(AND(RIGHT($A96,1)*1=2,OR(J$1=2028,J$1=2029,J$1=2030)),$E96*1/20,IF(AND(RIGHT($A96,1)*1=2,OR(J$1=2031,J$1=2032,J$1=2033,J$1=2034,J$1=2035,J$1=2036,J$1=2037)),$E96*1/10,IF(AND(RIGHT($A96,1)*1=2,OR(J$1=2038,J$1=2039,J$1=2040)),$E96*1/20,
IF(AND(RIGHT($A96,1)*1=3,J$1&gt;=INDEX('4. Mengen- und Kostenannahmen'!$L:$L,MATCH($B96,#REF!,0)),J$1&lt;=INDEX('4. Mengen- und Kostenannahmen'!$M:$M,MATCH($B96,#REF!,0))),$E96*(1/(1+INDEX('4. Mengen- und Kostenannahmen'!$M:$M,MATCH($B96,#REF!,0))-INDEX('4. Mengen- und Kostenannahmen'!$L:$L,MATCH($B96,#REF!,0)))),
IF(AND(RIGHT($A96,1)*1=4,J$1=INDEX('4. Mengen- und Kostenannahmen'!$H:$H,MATCH($B96,#REF!,0))),$E96,"")))))))</f>
        <v>#N/A</v>
      </c>
      <c r="K96" s="233" t="str">
        <f t="array" ref="K96">IF(RIGHT($A96,1)*1=0,"",
IF(AND(RIGHT($A96,1)*1=1,OR(K$1=2026,K$1=2027)),$E96/2,
IF(AND(RIGHT($A96,1)*1=2,OR(K$1=2028,K$1=2029,K$1=2030)),$E96*1/20,IF(AND(RIGHT($A96,1)*1=2,OR(K$1=2031,K$1=2032,K$1=2033,K$1=2034,K$1=2035,K$1=2036,K$1=2037)),$E96*1/10,IF(AND(RIGHT($A96,1)*1=2,OR(K$1=2038,K$1=2039,K$1=2040)),$E96*1/20,
IF(AND(RIGHT($A96,1)*1=3,K$1&gt;=INDEX('4. Mengen- und Kostenannahmen'!$L:$L,MATCH($B96,#REF!,0)),K$1&lt;=INDEX('4. Mengen- und Kostenannahmen'!$M:$M,MATCH($B96,#REF!,0))),$E96*(1/(1+INDEX('4. Mengen- und Kostenannahmen'!$M:$M,MATCH($B96,#REF!,0))-INDEX('4. Mengen- und Kostenannahmen'!$L:$L,MATCH($B96,#REF!,0)))),
IF(AND(RIGHT($A96,1)*1=4,K$1=INDEX('4. Mengen- und Kostenannahmen'!$H:$H,MATCH($B96,#REF!,0))),$E96,"")))))))</f>
        <v>#N/A</v>
      </c>
      <c r="L96" s="233" t="str">
        <f t="array" ref="L96">IF(RIGHT($A96,1)*1=0,"",
IF(AND(RIGHT($A96,1)*1=1,OR(L$1=2026,L$1=2027)),$E96/2,
IF(AND(RIGHT($A96,1)*1=2,OR(L$1=2028,L$1=2029,L$1=2030)),$E96*1/20,IF(AND(RIGHT($A96,1)*1=2,OR(L$1=2031,L$1=2032,L$1=2033,L$1=2034,L$1=2035,L$1=2036,L$1=2037)),$E96*1/10,IF(AND(RIGHT($A96,1)*1=2,OR(L$1=2038,L$1=2039,L$1=2040)),$E96*1/20,
IF(AND(RIGHT($A96,1)*1=3,L$1&gt;=INDEX('4. Mengen- und Kostenannahmen'!$L:$L,MATCH($B96,#REF!,0)),L$1&lt;=INDEX('4. Mengen- und Kostenannahmen'!$M:$M,MATCH($B96,#REF!,0))),$E96*(1/(1+INDEX('4. Mengen- und Kostenannahmen'!$M:$M,MATCH($B96,#REF!,0))-INDEX('4. Mengen- und Kostenannahmen'!$L:$L,MATCH($B96,#REF!,0)))),
IF(AND(RIGHT($A96,1)*1=4,L$1=INDEX('4. Mengen- und Kostenannahmen'!$H:$H,MATCH($B96,#REF!,0))),$E96,"")))))))</f>
        <v>#N/A</v>
      </c>
      <c r="M96" s="233" t="str">
        <f t="array" ref="M96">IF(RIGHT($A96,1)*1=0,"",
IF(AND(RIGHT($A96,1)*1=1,OR(M$1=2026,M$1=2027)),$E96/2,
IF(AND(RIGHT($A96,1)*1=2,OR(M$1=2028,M$1=2029,M$1=2030)),$E96*1/20,IF(AND(RIGHT($A96,1)*1=2,OR(M$1=2031,M$1=2032,M$1=2033,M$1=2034,M$1=2035,M$1=2036,M$1=2037)),$E96*1/10,IF(AND(RIGHT($A96,1)*1=2,OR(M$1=2038,M$1=2039,M$1=2040)),$E96*1/20,
IF(AND(RIGHT($A96,1)*1=3,M$1&gt;=INDEX('4. Mengen- und Kostenannahmen'!$L:$L,MATCH($B96,#REF!,0)),M$1&lt;=INDEX('4. Mengen- und Kostenannahmen'!$M:$M,MATCH($B96,#REF!,0))),$E96*(1/(1+INDEX('4. Mengen- und Kostenannahmen'!$M:$M,MATCH($B96,#REF!,0))-INDEX('4. Mengen- und Kostenannahmen'!$L:$L,MATCH($B96,#REF!,0)))),
IF(AND(RIGHT($A96,1)*1=4,M$1=INDEX('4. Mengen- und Kostenannahmen'!$H:$H,MATCH($B96,#REF!,0))),$E96,"")))))))</f>
        <v>#N/A</v>
      </c>
      <c r="N96" s="233" t="str">
        <f t="array" ref="N96">IF(RIGHT($A96,1)*1=0,"",
IF(AND(RIGHT($A96,1)*1=1,OR(N$1=2026,N$1=2027)),$E96/2,
IF(AND(RIGHT($A96,1)*1=2,OR(N$1=2028,N$1=2029,N$1=2030)),$E96*1/20,IF(AND(RIGHT($A96,1)*1=2,OR(N$1=2031,N$1=2032,N$1=2033,N$1=2034,N$1=2035,N$1=2036,N$1=2037)),$E96*1/10,IF(AND(RIGHT($A96,1)*1=2,OR(N$1=2038,N$1=2039,N$1=2040)),$E96*1/20,
IF(AND(RIGHT($A96,1)*1=3,N$1&gt;=INDEX('4. Mengen- und Kostenannahmen'!$L:$L,MATCH($B96,#REF!,0)),N$1&lt;=INDEX('4. Mengen- und Kostenannahmen'!$M:$M,MATCH($B96,#REF!,0))),$E96*(1/(1+INDEX('4. Mengen- und Kostenannahmen'!$M:$M,MATCH($B96,#REF!,0))-INDEX('4. Mengen- und Kostenannahmen'!$L:$L,MATCH($B96,#REF!,0)))),
IF(AND(RIGHT($A96,1)*1=4,N$1=INDEX('4. Mengen- und Kostenannahmen'!$H:$H,MATCH($B96,#REF!,0))),$E96,"")))))))</f>
        <v>#N/A</v>
      </c>
      <c r="O96" s="233" t="str">
        <f t="array" ref="O96">IF(RIGHT($A96,1)*1=0,"",
IF(AND(RIGHT($A96,1)*1=1,OR(O$1=2026,O$1=2027)),$E96/2,
IF(AND(RIGHT($A96,1)*1=2,OR(O$1=2028,O$1=2029,O$1=2030)),$E96*1/20,IF(AND(RIGHT($A96,1)*1=2,OR(O$1=2031,O$1=2032,O$1=2033,O$1=2034,O$1=2035,O$1=2036,O$1=2037)),$E96*1/10,IF(AND(RIGHT($A96,1)*1=2,OR(O$1=2038,O$1=2039,O$1=2040)),$E96*1/20,
IF(AND(RIGHT($A96,1)*1=3,O$1&gt;=INDEX('4. Mengen- und Kostenannahmen'!$L:$L,MATCH($B96,#REF!,0)),O$1&lt;=INDEX('4. Mengen- und Kostenannahmen'!$M:$M,MATCH($B96,#REF!,0))),$E96*(1/(1+INDEX('4. Mengen- und Kostenannahmen'!$M:$M,MATCH($B96,#REF!,0))-INDEX('4. Mengen- und Kostenannahmen'!$L:$L,MATCH($B96,#REF!,0)))),
IF(AND(RIGHT($A96,1)*1=4,O$1=INDEX('4. Mengen- und Kostenannahmen'!$H:$H,MATCH($B96,#REF!,0))),$E96,"")))))))</f>
        <v>#N/A</v>
      </c>
      <c r="P96" s="233" t="str">
        <f t="array" ref="P96">IF(RIGHT($A96,1)*1=0,"",
IF(AND(RIGHT($A96,1)*1=1,OR(P$1=2026,P$1=2027)),$E96/2,
IF(AND(RIGHT($A96,1)*1=2,OR(P$1=2028,P$1=2029,P$1=2030)),$E96*1/20,IF(AND(RIGHT($A96,1)*1=2,OR(P$1=2031,P$1=2032,P$1=2033,P$1=2034,P$1=2035,P$1=2036,P$1=2037)),$E96*1/10,IF(AND(RIGHT($A96,1)*1=2,OR(P$1=2038,P$1=2039,P$1=2040)),$E96*1/20,
IF(AND(RIGHT($A96,1)*1=3,P$1&gt;=INDEX('4. Mengen- und Kostenannahmen'!$L:$L,MATCH($B96,#REF!,0)),P$1&lt;=INDEX('4. Mengen- und Kostenannahmen'!$M:$M,MATCH($B96,#REF!,0))),$E96*(1/(1+INDEX('4. Mengen- und Kostenannahmen'!$M:$M,MATCH($B96,#REF!,0))-INDEX('4. Mengen- und Kostenannahmen'!$L:$L,MATCH($B96,#REF!,0)))),
IF(AND(RIGHT($A96,1)*1=4,P$1=INDEX('4. Mengen- und Kostenannahmen'!$H:$H,MATCH($B96,#REF!,0))),$E96,"")))))))</f>
        <v>#N/A</v>
      </c>
      <c r="Q96" s="233" t="str">
        <f t="array" ref="Q96">IF(RIGHT($A96,1)*1=0,"",
IF(AND(RIGHT($A96,1)*1=1,OR(Q$1=2026,Q$1=2027)),$E96/2,
IF(AND(RIGHT($A96,1)*1=2,OR(Q$1=2028,Q$1=2029,Q$1=2030)),$E96*1/20,IF(AND(RIGHT($A96,1)*1=2,OR(Q$1=2031,Q$1=2032,Q$1=2033,Q$1=2034,Q$1=2035,Q$1=2036,Q$1=2037)),$E96*1/10,IF(AND(RIGHT($A96,1)*1=2,OR(Q$1=2038,Q$1=2039,Q$1=2040)),$E96*1/20,
IF(AND(RIGHT($A96,1)*1=3,Q$1&gt;=INDEX('4. Mengen- und Kostenannahmen'!$L:$L,MATCH($B96,#REF!,0)),Q$1&lt;=INDEX('4. Mengen- und Kostenannahmen'!$M:$M,MATCH($B96,#REF!,0))),$E96*(1/(1+INDEX('4. Mengen- und Kostenannahmen'!$M:$M,MATCH($B96,#REF!,0))-INDEX('4. Mengen- und Kostenannahmen'!$L:$L,MATCH($B96,#REF!,0)))),
IF(AND(RIGHT($A96,1)*1=4,Q$1=INDEX('4. Mengen- und Kostenannahmen'!$H:$H,MATCH($B96,#REF!,0))),$E96,"")))))))</f>
        <v>#N/A</v>
      </c>
      <c r="R96" s="233" t="str">
        <f t="array" ref="R96">IF(RIGHT($A96,1)*1=0,"",
IF(AND(RIGHT($A96,1)*1=1,OR(R$1=2026,R$1=2027)),$E96/2,
IF(AND(RIGHT($A96,1)*1=2,OR(R$1=2028,R$1=2029,R$1=2030)),$E96*1/20,IF(AND(RIGHT($A96,1)*1=2,OR(R$1=2031,R$1=2032,R$1=2033,R$1=2034,R$1=2035,R$1=2036,R$1=2037)),$E96*1/10,IF(AND(RIGHT($A96,1)*1=2,OR(R$1=2038,R$1=2039,R$1=2040)),$E96*1/20,
IF(AND(RIGHT($A96,1)*1=3,R$1&gt;=INDEX('4. Mengen- und Kostenannahmen'!$L:$L,MATCH($B96,#REF!,0)),R$1&lt;=INDEX('4. Mengen- und Kostenannahmen'!$M:$M,MATCH($B96,#REF!,0))),$E96*(1/(1+INDEX('4. Mengen- und Kostenannahmen'!$M:$M,MATCH($B96,#REF!,0))-INDEX('4. Mengen- und Kostenannahmen'!$L:$L,MATCH($B96,#REF!,0)))),
IF(AND(RIGHT($A96,1)*1=4,R$1=INDEX('4. Mengen- und Kostenannahmen'!$H:$H,MATCH($B96,#REF!,0))),$E96,"")))))))</f>
        <v>#N/A</v>
      </c>
      <c r="S96" s="233" t="str">
        <f t="array" ref="S96">IF(RIGHT($A96,1)*1=0,"",
IF(AND(RIGHT($A96,1)*1=1,OR(S$1=2026,S$1=2027)),$E96/2,
IF(AND(RIGHT($A96,1)*1=2,OR(S$1=2028,S$1=2029,S$1=2030)),$E96*1/20,IF(AND(RIGHT($A96,1)*1=2,OR(S$1=2031,S$1=2032,S$1=2033,S$1=2034,S$1=2035,S$1=2036,S$1=2037)),$E96*1/10,IF(AND(RIGHT($A96,1)*1=2,OR(S$1=2038,S$1=2039,S$1=2040)),$E96*1/20,
IF(AND(RIGHT($A96,1)*1=3,S$1&gt;=INDEX('4. Mengen- und Kostenannahmen'!$L:$L,MATCH($B96,#REF!,0)),S$1&lt;=INDEX('4. Mengen- und Kostenannahmen'!$M:$M,MATCH($B96,#REF!,0))),$E96*(1/(1+INDEX('4. Mengen- und Kostenannahmen'!$M:$M,MATCH($B96,#REF!,0))-INDEX('4. Mengen- und Kostenannahmen'!$L:$L,MATCH($B96,#REF!,0)))),
IF(AND(RIGHT($A96,1)*1=4,S$1=INDEX('4. Mengen- und Kostenannahmen'!$H:$H,MATCH($B96,#REF!,0))),$E96,"")))))))</f>
        <v>#N/A</v>
      </c>
      <c r="T96" s="233" t="str">
        <f t="array" ref="T96">IF(RIGHT($A96,1)*1=0,"",
IF(AND(RIGHT($A96,1)*1=1,OR(T$1=2026,T$1=2027)),$E96/2,
IF(AND(RIGHT($A96,1)*1=2,OR(T$1=2028,T$1=2029,T$1=2030)),$E96*1/20,IF(AND(RIGHT($A96,1)*1=2,OR(T$1=2031,T$1=2032,T$1=2033,T$1=2034,T$1=2035,T$1=2036,T$1=2037)),$E96*1/10,IF(AND(RIGHT($A96,1)*1=2,OR(T$1=2038,T$1=2039,T$1=2040)),$E96*1/20,
IF(AND(RIGHT($A96,1)*1=3,T$1&gt;=INDEX('4. Mengen- und Kostenannahmen'!$L:$L,MATCH($B96,#REF!,0)),T$1&lt;=INDEX('4. Mengen- und Kostenannahmen'!$M:$M,MATCH($B96,#REF!,0))),$E96*(1/(1+INDEX('4. Mengen- und Kostenannahmen'!$M:$M,MATCH($B96,#REF!,0))-INDEX('4. Mengen- und Kostenannahmen'!$L:$L,MATCH($B96,#REF!,0)))),
IF(AND(RIGHT($A96,1)*1=4,T$1=INDEX('4. Mengen- und Kostenannahmen'!$H:$H,MATCH($B96,#REF!,0))),$E96,"")))))))</f>
        <v>#N/A</v>
      </c>
    </row>
    <row r="97" ht="12.75" customHeight="1">
      <c r="A97" s="230" t="str">
        <f t="array" ref="A97">INDEX('4. Mengen- und Kostenannahmen'!$A:$A,MATCH(B97,'4. Mengen- und Kostenannahmen'!B:B,0))</f>
        <v>#N/A</v>
      </c>
      <c r="B97" s="231" t="str">
        <f>'4. Mengen- und Kostenannahmen'!B98</f>
        <v/>
      </c>
      <c r="C97" s="231" t="str">
        <f t="array" ref="C97">IF(RIGHT($A97,1)*1&lt;&gt;0,INDEX('4. Mengen- und Kostenannahmen'!D:D,MATCH($B97,'4. Mengen- und Kostenannahmen'!$B:$B,0)),"")</f>
        <v>#N/A</v>
      </c>
      <c r="D97" s="231" t="str">
        <f t="array" ref="D97">IF(RIGHT($A97,1)*1&lt;&gt;0,INDEX('4. Mengen- und Kostenannahmen'!E:E,MATCH($B97,'4. Mengen- und Kostenannahmen'!$B:$B,0)),"")</f>
        <v>#N/A</v>
      </c>
      <c r="E97" s="232" t="str">
        <f t="array" ref="E97">IF(C97&lt;&gt;"",INDEX('4. Mengen- und Kostenannahmen'!X:X,MATCH($B97,'4. Mengen- und Kostenannahmen'!B:B,0))*INDEX('4. Mengen- und Kostenannahmen'!AC:AC,MATCH($B97,'4. Mengen- und Kostenannahmen'!B:B,0)),"")</f>
        <v>#N/A</v>
      </c>
      <c r="F97" s="233" t="str">
        <f t="array" ref="F97">IF(RIGHT($A97,1)*1=0,"",
IF(AND(RIGHT($A97,1)*1=1,OR(F$1=2026,F$1=2027)),$E97/2,
IF(AND(RIGHT($A97,1)*1=2,OR(F$1=2028,F$1=2029,F$1=2030)),$E97*1/20,IF(AND(RIGHT($A97,1)*1=2,OR(F$1=2031,F$1=2032,F$1=2033,F$1=2034,F$1=2035,F$1=2036,F$1=2037)),$E97*1/10,IF(AND(RIGHT($A97,1)*1=2,OR(F$1=2038,F$1=2039,F$1=2040)),$E97*1/20,
IF(AND(RIGHT($A97,1)*1=3,F$1&gt;=INDEX('4. Mengen- und Kostenannahmen'!$L:$L,MATCH($B97,#REF!,0)),F$1&lt;=INDEX('4. Mengen- und Kostenannahmen'!$M:$M,MATCH($B97,#REF!,0))),$E97*(1/(1+INDEX('4. Mengen- und Kostenannahmen'!$M:$M,MATCH($B97,#REF!,0))-INDEX('4. Mengen- und Kostenannahmen'!$L:$L,MATCH($B97,#REF!,0)))),
IF(AND(RIGHT($A97,1)*1=4,F$1=INDEX('4. Mengen- und Kostenannahmen'!$H:$H,MATCH($B97,#REF!,0))),$E97,"")))))))</f>
        <v>#N/A</v>
      </c>
      <c r="G97" s="233" t="str">
        <f t="array" ref="G97">IF(RIGHT($A97,1)*1=0,"",
IF(AND(RIGHT($A97,1)*1=1,OR(G$1=2026,G$1=2027)),$E97/2,
IF(AND(RIGHT($A97,1)*1=2,OR(G$1=2028,G$1=2029,G$1=2030)),$E97*1/20,IF(AND(RIGHT($A97,1)*1=2,OR(G$1=2031,G$1=2032,G$1=2033,G$1=2034,G$1=2035,G$1=2036,G$1=2037)),$E97*1/10,IF(AND(RIGHT($A97,1)*1=2,OR(G$1=2038,G$1=2039,G$1=2040)),$E97*1/20,
IF(AND(RIGHT($A97,1)*1=3,G$1&gt;=INDEX('4. Mengen- und Kostenannahmen'!$L:$L,MATCH($B97,#REF!,0)),G$1&lt;=INDEX('4. Mengen- und Kostenannahmen'!$M:$M,MATCH($B97,#REF!,0))),$E97*(1/(1+INDEX('4. Mengen- und Kostenannahmen'!$M:$M,MATCH($B97,#REF!,0))-INDEX('4. Mengen- und Kostenannahmen'!$L:$L,MATCH($B97,#REF!,0)))),
IF(AND(RIGHT($A97,1)*1=4,G$1=INDEX('4. Mengen- und Kostenannahmen'!$H:$H,MATCH($B97,#REF!,0))),$E97,"")))))))</f>
        <v>#N/A</v>
      </c>
      <c r="H97" s="233" t="str">
        <f t="array" ref="H97">IF(RIGHT($A97,1)*1=0,"",
IF(AND(RIGHT($A97,1)*1=1,OR(H$1=2026,H$1=2027)),$E97/2,
IF(AND(RIGHT($A97,1)*1=2,OR(H$1=2028,H$1=2029,H$1=2030)),$E97*1/20,IF(AND(RIGHT($A97,1)*1=2,OR(H$1=2031,H$1=2032,H$1=2033,H$1=2034,H$1=2035,H$1=2036,H$1=2037)),$E97*1/10,IF(AND(RIGHT($A97,1)*1=2,OR(H$1=2038,H$1=2039,H$1=2040)),$E97*1/20,
IF(AND(RIGHT($A97,1)*1=3,H$1&gt;=INDEX('4. Mengen- und Kostenannahmen'!$L:$L,MATCH($B97,#REF!,0)),H$1&lt;=INDEX('4. Mengen- und Kostenannahmen'!$M:$M,MATCH($B97,#REF!,0))),$E97*(1/(1+INDEX('4. Mengen- und Kostenannahmen'!$M:$M,MATCH($B97,#REF!,0))-INDEX('4. Mengen- und Kostenannahmen'!$L:$L,MATCH($B97,#REF!,0)))),
IF(AND(RIGHT($A97,1)*1=4,H$1=INDEX('4. Mengen- und Kostenannahmen'!$H:$H,MATCH($B97,#REF!,0))),$E97,"")))))))</f>
        <v>#N/A</v>
      </c>
      <c r="I97" s="233" t="str">
        <f t="array" ref="I97">IF(RIGHT($A97,1)*1=0,"",
IF(AND(RIGHT($A97,1)*1=1,OR(I$1=2026,I$1=2027)),$E97/2,
IF(AND(RIGHT($A97,1)*1=2,OR(I$1=2028,I$1=2029,I$1=2030)),$E97*1/20,IF(AND(RIGHT($A97,1)*1=2,OR(I$1=2031,I$1=2032,I$1=2033,I$1=2034,I$1=2035,I$1=2036,I$1=2037)),$E97*1/10,IF(AND(RIGHT($A97,1)*1=2,OR(I$1=2038,I$1=2039,I$1=2040)),$E97*1/20,
IF(AND(RIGHT($A97,1)*1=3,I$1&gt;=INDEX('4. Mengen- und Kostenannahmen'!$L:$L,MATCH($B97,#REF!,0)),I$1&lt;=INDEX('4. Mengen- und Kostenannahmen'!$M:$M,MATCH($B97,#REF!,0))),$E97*(1/(1+INDEX('4. Mengen- und Kostenannahmen'!$M:$M,MATCH($B97,#REF!,0))-INDEX('4. Mengen- und Kostenannahmen'!$L:$L,MATCH($B97,#REF!,0)))),
IF(AND(RIGHT($A97,1)*1=4,I$1=INDEX('4. Mengen- und Kostenannahmen'!$H:$H,MATCH($B97,#REF!,0))),$E97,"")))))))</f>
        <v>#N/A</v>
      </c>
      <c r="J97" s="233" t="str">
        <f t="array" ref="J97">IF(RIGHT($A97,1)*1=0,"",
IF(AND(RIGHT($A97,1)*1=1,OR(J$1=2026,J$1=2027)),$E97/2,
IF(AND(RIGHT($A97,1)*1=2,OR(J$1=2028,J$1=2029,J$1=2030)),$E97*1/20,IF(AND(RIGHT($A97,1)*1=2,OR(J$1=2031,J$1=2032,J$1=2033,J$1=2034,J$1=2035,J$1=2036,J$1=2037)),$E97*1/10,IF(AND(RIGHT($A97,1)*1=2,OR(J$1=2038,J$1=2039,J$1=2040)),$E97*1/20,
IF(AND(RIGHT($A97,1)*1=3,J$1&gt;=INDEX('4. Mengen- und Kostenannahmen'!$L:$L,MATCH($B97,#REF!,0)),J$1&lt;=INDEX('4. Mengen- und Kostenannahmen'!$M:$M,MATCH($B97,#REF!,0))),$E97*(1/(1+INDEX('4. Mengen- und Kostenannahmen'!$M:$M,MATCH($B97,#REF!,0))-INDEX('4. Mengen- und Kostenannahmen'!$L:$L,MATCH($B97,#REF!,0)))),
IF(AND(RIGHT($A97,1)*1=4,J$1=INDEX('4. Mengen- und Kostenannahmen'!$H:$H,MATCH($B97,#REF!,0))),$E97,"")))))))</f>
        <v>#N/A</v>
      </c>
      <c r="K97" s="233" t="str">
        <f t="array" ref="K97">IF(RIGHT($A97,1)*1=0,"",
IF(AND(RIGHT($A97,1)*1=1,OR(K$1=2026,K$1=2027)),$E97/2,
IF(AND(RIGHT($A97,1)*1=2,OR(K$1=2028,K$1=2029,K$1=2030)),$E97*1/20,IF(AND(RIGHT($A97,1)*1=2,OR(K$1=2031,K$1=2032,K$1=2033,K$1=2034,K$1=2035,K$1=2036,K$1=2037)),$E97*1/10,IF(AND(RIGHT($A97,1)*1=2,OR(K$1=2038,K$1=2039,K$1=2040)),$E97*1/20,
IF(AND(RIGHT($A97,1)*1=3,K$1&gt;=INDEX('4. Mengen- und Kostenannahmen'!$L:$L,MATCH($B97,#REF!,0)),K$1&lt;=INDEX('4. Mengen- und Kostenannahmen'!$M:$M,MATCH($B97,#REF!,0))),$E97*(1/(1+INDEX('4. Mengen- und Kostenannahmen'!$M:$M,MATCH($B97,#REF!,0))-INDEX('4. Mengen- und Kostenannahmen'!$L:$L,MATCH($B97,#REF!,0)))),
IF(AND(RIGHT($A97,1)*1=4,K$1=INDEX('4. Mengen- und Kostenannahmen'!$H:$H,MATCH($B97,#REF!,0))),$E97,"")))))))</f>
        <v>#N/A</v>
      </c>
      <c r="L97" s="233" t="str">
        <f t="array" ref="L97">IF(RIGHT($A97,1)*1=0,"",
IF(AND(RIGHT($A97,1)*1=1,OR(L$1=2026,L$1=2027)),$E97/2,
IF(AND(RIGHT($A97,1)*1=2,OR(L$1=2028,L$1=2029,L$1=2030)),$E97*1/20,IF(AND(RIGHT($A97,1)*1=2,OR(L$1=2031,L$1=2032,L$1=2033,L$1=2034,L$1=2035,L$1=2036,L$1=2037)),$E97*1/10,IF(AND(RIGHT($A97,1)*1=2,OR(L$1=2038,L$1=2039,L$1=2040)),$E97*1/20,
IF(AND(RIGHT($A97,1)*1=3,L$1&gt;=INDEX('4. Mengen- und Kostenannahmen'!$L:$L,MATCH($B97,#REF!,0)),L$1&lt;=INDEX('4. Mengen- und Kostenannahmen'!$M:$M,MATCH($B97,#REF!,0))),$E97*(1/(1+INDEX('4. Mengen- und Kostenannahmen'!$M:$M,MATCH($B97,#REF!,0))-INDEX('4. Mengen- und Kostenannahmen'!$L:$L,MATCH($B97,#REF!,0)))),
IF(AND(RIGHT($A97,1)*1=4,L$1=INDEX('4. Mengen- und Kostenannahmen'!$H:$H,MATCH($B97,#REF!,0))),$E97,"")))))))</f>
        <v>#N/A</v>
      </c>
      <c r="M97" s="233" t="str">
        <f t="array" ref="M97">IF(RIGHT($A97,1)*1=0,"",
IF(AND(RIGHT($A97,1)*1=1,OR(M$1=2026,M$1=2027)),$E97/2,
IF(AND(RIGHT($A97,1)*1=2,OR(M$1=2028,M$1=2029,M$1=2030)),$E97*1/20,IF(AND(RIGHT($A97,1)*1=2,OR(M$1=2031,M$1=2032,M$1=2033,M$1=2034,M$1=2035,M$1=2036,M$1=2037)),$E97*1/10,IF(AND(RIGHT($A97,1)*1=2,OR(M$1=2038,M$1=2039,M$1=2040)),$E97*1/20,
IF(AND(RIGHT($A97,1)*1=3,M$1&gt;=INDEX('4. Mengen- und Kostenannahmen'!$L:$L,MATCH($B97,#REF!,0)),M$1&lt;=INDEX('4. Mengen- und Kostenannahmen'!$M:$M,MATCH($B97,#REF!,0))),$E97*(1/(1+INDEX('4. Mengen- und Kostenannahmen'!$M:$M,MATCH($B97,#REF!,0))-INDEX('4. Mengen- und Kostenannahmen'!$L:$L,MATCH($B97,#REF!,0)))),
IF(AND(RIGHT($A97,1)*1=4,M$1=INDEX('4. Mengen- und Kostenannahmen'!$H:$H,MATCH($B97,#REF!,0))),$E97,"")))))))</f>
        <v>#N/A</v>
      </c>
      <c r="N97" s="233" t="str">
        <f t="array" ref="N97">IF(RIGHT($A97,1)*1=0,"",
IF(AND(RIGHT($A97,1)*1=1,OR(N$1=2026,N$1=2027)),$E97/2,
IF(AND(RIGHT($A97,1)*1=2,OR(N$1=2028,N$1=2029,N$1=2030)),$E97*1/20,IF(AND(RIGHT($A97,1)*1=2,OR(N$1=2031,N$1=2032,N$1=2033,N$1=2034,N$1=2035,N$1=2036,N$1=2037)),$E97*1/10,IF(AND(RIGHT($A97,1)*1=2,OR(N$1=2038,N$1=2039,N$1=2040)),$E97*1/20,
IF(AND(RIGHT($A97,1)*1=3,N$1&gt;=INDEX('4. Mengen- und Kostenannahmen'!$L:$L,MATCH($B97,#REF!,0)),N$1&lt;=INDEX('4. Mengen- und Kostenannahmen'!$M:$M,MATCH($B97,#REF!,0))),$E97*(1/(1+INDEX('4. Mengen- und Kostenannahmen'!$M:$M,MATCH($B97,#REF!,0))-INDEX('4. Mengen- und Kostenannahmen'!$L:$L,MATCH($B97,#REF!,0)))),
IF(AND(RIGHT($A97,1)*1=4,N$1=INDEX('4. Mengen- und Kostenannahmen'!$H:$H,MATCH($B97,#REF!,0))),$E97,"")))))))</f>
        <v>#N/A</v>
      </c>
      <c r="O97" s="233" t="str">
        <f t="array" ref="O97">IF(RIGHT($A97,1)*1=0,"",
IF(AND(RIGHT($A97,1)*1=1,OR(O$1=2026,O$1=2027)),$E97/2,
IF(AND(RIGHT($A97,1)*1=2,OR(O$1=2028,O$1=2029,O$1=2030)),$E97*1/20,IF(AND(RIGHT($A97,1)*1=2,OR(O$1=2031,O$1=2032,O$1=2033,O$1=2034,O$1=2035,O$1=2036,O$1=2037)),$E97*1/10,IF(AND(RIGHT($A97,1)*1=2,OR(O$1=2038,O$1=2039,O$1=2040)),$E97*1/20,
IF(AND(RIGHT($A97,1)*1=3,O$1&gt;=INDEX('4. Mengen- und Kostenannahmen'!$L:$L,MATCH($B97,#REF!,0)),O$1&lt;=INDEX('4. Mengen- und Kostenannahmen'!$M:$M,MATCH($B97,#REF!,0))),$E97*(1/(1+INDEX('4. Mengen- und Kostenannahmen'!$M:$M,MATCH($B97,#REF!,0))-INDEX('4. Mengen- und Kostenannahmen'!$L:$L,MATCH($B97,#REF!,0)))),
IF(AND(RIGHT($A97,1)*1=4,O$1=INDEX('4. Mengen- und Kostenannahmen'!$H:$H,MATCH($B97,#REF!,0))),$E97,"")))))))</f>
        <v>#N/A</v>
      </c>
      <c r="P97" s="233" t="str">
        <f t="array" ref="P97">IF(RIGHT($A97,1)*1=0,"",
IF(AND(RIGHT($A97,1)*1=1,OR(P$1=2026,P$1=2027)),$E97/2,
IF(AND(RIGHT($A97,1)*1=2,OR(P$1=2028,P$1=2029,P$1=2030)),$E97*1/20,IF(AND(RIGHT($A97,1)*1=2,OR(P$1=2031,P$1=2032,P$1=2033,P$1=2034,P$1=2035,P$1=2036,P$1=2037)),$E97*1/10,IF(AND(RIGHT($A97,1)*1=2,OR(P$1=2038,P$1=2039,P$1=2040)),$E97*1/20,
IF(AND(RIGHT($A97,1)*1=3,P$1&gt;=INDEX('4. Mengen- und Kostenannahmen'!$L:$L,MATCH($B97,#REF!,0)),P$1&lt;=INDEX('4. Mengen- und Kostenannahmen'!$M:$M,MATCH($B97,#REF!,0))),$E97*(1/(1+INDEX('4. Mengen- und Kostenannahmen'!$M:$M,MATCH($B97,#REF!,0))-INDEX('4. Mengen- und Kostenannahmen'!$L:$L,MATCH($B97,#REF!,0)))),
IF(AND(RIGHT($A97,1)*1=4,P$1=INDEX('4. Mengen- und Kostenannahmen'!$H:$H,MATCH($B97,#REF!,0))),$E97,"")))))))</f>
        <v>#N/A</v>
      </c>
      <c r="Q97" s="233" t="str">
        <f t="array" ref="Q97">IF(RIGHT($A97,1)*1=0,"",
IF(AND(RIGHT($A97,1)*1=1,OR(Q$1=2026,Q$1=2027)),$E97/2,
IF(AND(RIGHT($A97,1)*1=2,OR(Q$1=2028,Q$1=2029,Q$1=2030)),$E97*1/20,IF(AND(RIGHT($A97,1)*1=2,OR(Q$1=2031,Q$1=2032,Q$1=2033,Q$1=2034,Q$1=2035,Q$1=2036,Q$1=2037)),$E97*1/10,IF(AND(RIGHT($A97,1)*1=2,OR(Q$1=2038,Q$1=2039,Q$1=2040)),$E97*1/20,
IF(AND(RIGHT($A97,1)*1=3,Q$1&gt;=INDEX('4. Mengen- und Kostenannahmen'!$L:$L,MATCH($B97,#REF!,0)),Q$1&lt;=INDEX('4. Mengen- und Kostenannahmen'!$M:$M,MATCH($B97,#REF!,0))),$E97*(1/(1+INDEX('4. Mengen- und Kostenannahmen'!$M:$M,MATCH($B97,#REF!,0))-INDEX('4. Mengen- und Kostenannahmen'!$L:$L,MATCH($B97,#REF!,0)))),
IF(AND(RIGHT($A97,1)*1=4,Q$1=INDEX('4. Mengen- und Kostenannahmen'!$H:$H,MATCH($B97,#REF!,0))),$E97,"")))))))</f>
        <v>#N/A</v>
      </c>
      <c r="R97" s="233" t="str">
        <f t="array" ref="R97">IF(RIGHT($A97,1)*1=0,"",
IF(AND(RIGHT($A97,1)*1=1,OR(R$1=2026,R$1=2027)),$E97/2,
IF(AND(RIGHT($A97,1)*1=2,OR(R$1=2028,R$1=2029,R$1=2030)),$E97*1/20,IF(AND(RIGHT($A97,1)*1=2,OR(R$1=2031,R$1=2032,R$1=2033,R$1=2034,R$1=2035,R$1=2036,R$1=2037)),$E97*1/10,IF(AND(RIGHT($A97,1)*1=2,OR(R$1=2038,R$1=2039,R$1=2040)),$E97*1/20,
IF(AND(RIGHT($A97,1)*1=3,R$1&gt;=INDEX('4. Mengen- und Kostenannahmen'!$L:$L,MATCH($B97,#REF!,0)),R$1&lt;=INDEX('4. Mengen- und Kostenannahmen'!$M:$M,MATCH($B97,#REF!,0))),$E97*(1/(1+INDEX('4. Mengen- und Kostenannahmen'!$M:$M,MATCH($B97,#REF!,0))-INDEX('4. Mengen- und Kostenannahmen'!$L:$L,MATCH($B97,#REF!,0)))),
IF(AND(RIGHT($A97,1)*1=4,R$1=INDEX('4. Mengen- und Kostenannahmen'!$H:$H,MATCH($B97,#REF!,0))),$E97,"")))))))</f>
        <v>#N/A</v>
      </c>
      <c r="S97" s="233" t="str">
        <f t="array" ref="S97">IF(RIGHT($A97,1)*1=0,"",
IF(AND(RIGHT($A97,1)*1=1,OR(S$1=2026,S$1=2027)),$E97/2,
IF(AND(RIGHT($A97,1)*1=2,OR(S$1=2028,S$1=2029,S$1=2030)),$E97*1/20,IF(AND(RIGHT($A97,1)*1=2,OR(S$1=2031,S$1=2032,S$1=2033,S$1=2034,S$1=2035,S$1=2036,S$1=2037)),$E97*1/10,IF(AND(RIGHT($A97,1)*1=2,OR(S$1=2038,S$1=2039,S$1=2040)),$E97*1/20,
IF(AND(RIGHT($A97,1)*1=3,S$1&gt;=INDEX('4. Mengen- und Kostenannahmen'!$L:$L,MATCH($B97,#REF!,0)),S$1&lt;=INDEX('4. Mengen- und Kostenannahmen'!$M:$M,MATCH($B97,#REF!,0))),$E97*(1/(1+INDEX('4. Mengen- und Kostenannahmen'!$M:$M,MATCH($B97,#REF!,0))-INDEX('4. Mengen- und Kostenannahmen'!$L:$L,MATCH($B97,#REF!,0)))),
IF(AND(RIGHT($A97,1)*1=4,S$1=INDEX('4. Mengen- und Kostenannahmen'!$H:$H,MATCH($B97,#REF!,0))),$E97,"")))))))</f>
        <v>#N/A</v>
      </c>
      <c r="T97" s="233" t="str">
        <f t="array" ref="T97">IF(RIGHT($A97,1)*1=0,"",
IF(AND(RIGHT($A97,1)*1=1,OR(T$1=2026,T$1=2027)),$E97/2,
IF(AND(RIGHT($A97,1)*1=2,OR(T$1=2028,T$1=2029,T$1=2030)),$E97*1/20,IF(AND(RIGHT($A97,1)*1=2,OR(T$1=2031,T$1=2032,T$1=2033,T$1=2034,T$1=2035,T$1=2036,T$1=2037)),$E97*1/10,IF(AND(RIGHT($A97,1)*1=2,OR(T$1=2038,T$1=2039,T$1=2040)),$E97*1/20,
IF(AND(RIGHT($A97,1)*1=3,T$1&gt;=INDEX('4. Mengen- und Kostenannahmen'!$L:$L,MATCH($B97,#REF!,0)),T$1&lt;=INDEX('4. Mengen- und Kostenannahmen'!$M:$M,MATCH($B97,#REF!,0))),$E97*(1/(1+INDEX('4. Mengen- und Kostenannahmen'!$M:$M,MATCH($B97,#REF!,0))-INDEX('4. Mengen- und Kostenannahmen'!$L:$L,MATCH($B97,#REF!,0)))),
IF(AND(RIGHT($A97,1)*1=4,T$1=INDEX('4. Mengen- und Kostenannahmen'!$H:$H,MATCH($B97,#REF!,0))),$E97,"")))))))</f>
        <v>#N/A</v>
      </c>
    </row>
    <row r="98" ht="12.75" customHeight="1">
      <c r="A98" s="230" t="str">
        <f t="array" ref="A98">INDEX('4. Mengen- und Kostenannahmen'!$A:$A,MATCH(B98,'4. Mengen- und Kostenannahmen'!B:B,0))</f>
        <v>#N/A</v>
      </c>
      <c r="B98" s="231" t="str">
        <f>'4. Mengen- und Kostenannahmen'!B99</f>
        <v/>
      </c>
      <c r="C98" s="231" t="str">
        <f t="array" ref="C98">IF(RIGHT($A98,1)*1&lt;&gt;0,INDEX('4. Mengen- und Kostenannahmen'!D:D,MATCH($B98,'4. Mengen- und Kostenannahmen'!$B:$B,0)),"")</f>
        <v>#N/A</v>
      </c>
      <c r="D98" s="231" t="str">
        <f t="array" ref="D98">IF(RIGHT($A98,1)*1&lt;&gt;0,INDEX('4. Mengen- und Kostenannahmen'!E:E,MATCH($B98,'4. Mengen- und Kostenannahmen'!$B:$B,0)),"")</f>
        <v>#N/A</v>
      </c>
      <c r="E98" s="232" t="str">
        <f t="array" ref="E98">IF(C98&lt;&gt;"",INDEX('4. Mengen- und Kostenannahmen'!X:X,MATCH($B98,'4. Mengen- und Kostenannahmen'!B:B,0))*INDEX('4. Mengen- und Kostenannahmen'!AC:AC,MATCH($B98,'4. Mengen- und Kostenannahmen'!B:B,0)),"")</f>
        <v>#N/A</v>
      </c>
      <c r="F98" s="233" t="str">
        <f t="array" ref="F98">IF(RIGHT($A98,1)*1=0,"",
IF(AND(RIGHT($A98,1)*1=1,OR(F$1=2026,F$1=2027)),$E98/2,
IF(AND(RIGHT($A98,1)*1=2,OR(F$1=2028,F$1=2029,F$1=2030)),$E98*1/20,IF(AND(RIGHT($A98,1)*1=2,OR(F$1=2031,F$1=2032,F$1=2033,F$1=2034,F$1=2035,F$1=2036,F$1=2037)),$E98*1/10,IF(AND(RIGHT($A98,1)*1=2,OR(F$1=2038,F$1=2039,F$1=2040)),$E98*1/20,
IF(AND(RIGHT($A98,1)*1=3,F$1&gt;=INDEX('4. Mengen- und Kostenannahmen'!$L:$L,MATCH($B98,#REF!,0)),F$1&lt;=INDEX('4. Mengen- und Kostenannahmen'!$M:$M,MATCH($B98,#REF!,0))),$E98*(1/(1+INDEX('4. Mengen- und Kostenannahmen'!$M:$M,MATCH($B98,#REF!,0))-INDEX('4. Mengen- und Kostenannahmen'!$L:$L,MATCH($B98,#REF!,0)))),
IF(AND(RIGHT($A98,1)*1=4,F$1=INDEX('4. Mengen- und Kostenannahmen'!$H:$H,MATCH($B98,#REF!,0))),$E98,"")))))))</f>
        <v>#N/A</v>
      </c>
      <c r="G98" s="233" t="str">
        <f t="array" ref="G98">IF(RIGHT($A98,1)*1=0,"",
IF(AND(RIGHT($A98,1)*1=1,OR(G$1=2026,G$1=2027)),$E98/2,
IF(AND(RIGHT($A98,1)*1=2,OR(G$1=2028,G$1=2029,G$1=2030)),$E98*1/20,IF(AND(RIGHT($A98,1)*1=2,OR(G$1=2031,G$1=2032,G$1=2033,G$1=2034,G$1=2035,G$1=2036,G$1=2037)),$E98*1/10,IF(AND(RIGHT($A98,1)*1=2,OR(G$1=2038,G$1=2039,G$1=2040)),$E98*1/20,
IF(AND(RIGHT($A98,1)*1=3,G$1&gt;=INDEX('4. Mengen- und Kostenannahmen'!$L:$L,MATCH($B98,#REF!,0)),G$1&lt;=INDEX('4. Mengen- und Kostenannahmen'!$M:$M,MATCH($B98,#REF!,0))),$E98*(1/(1+INDEX('4. Mengen- und Kostenannahmen'!$M:$M,MATCH($B98,#REF!,0))-INDEX('4. Mengen- und Kostenannahmen'!$L:$L,MATCH($B98,#REF!,0)))),
IF(AND(RIGHT($A98,1)*1=4,G$1=INDEX('4. Mengen- und Kostenannahmen'!$H:$H,MATCH($B98,#REF!,0))),$E98,"")))))))</f>
        <v>#N/A</v>
      </c>
      <c r="H98" s="233" t="str">
        <f t="array" ref="H98">IF(RIGHT($A98,1)*1=0,"",
IF(AND(RIGHT($A98,1)*1=1,OR(H$1=2026,H$1=2027)),$E98/2,
IF(AND(RIGHT($A98,1)*1=2,OR(H$1=2028,H$1=2029,H$1=2030)),$E98*1/20,IF(AND(RIGHT($A98,1)*1=2,OR(H$1=2031,H$1=2032,H$1=2033,H$1=2034,H$1=2035,H$1=2036,H$1=2037)),$E98*1/10,IF(AND(RIGHT($A98,1)*1=2,OR(H$1=2038,H$1=2039,H$1=2040)),$E98*1/20,
IF(AND(RIGHT($A98,1)*1=3,H$1&gt;=INDEX('4. Mengen- und Kostenannahmen'!$L:$L,MATCH($B98,#REF!,0)),H$1&lt;=INDEX('4. Mengen- und Kostenannahmen'!$M:$M,MATCH($B98,#REF!,0))),$E98*(1/(1+INDEX('4. Mengen- und Kostenannahmen'!$M:$M,MATCH($B98,#REF!,0))-INDEX('4. Mengen- und Kostenannahmen'!$L:$L,MATCH($B98,#REF!,0)))),
IF(AND(RIGHT($A98,1)*1=4,H$1=INDEX('4. Mengen- und Kostenannahmen'!$H:$H,MATCH($B98,#REF!,0))),$E98,"")))))))</f>
        <v>#N/A</v>
      </c>
      <c r="I98" s="233" t="str">
        <f t="array" ref="I98">IF(RIGHT($A98,1)*1=0,"",
IF(AND(RIGHT($A98,1)*1=1,OR(I$1=2026,I$1=2027)),$E98/2,
IF(AND(RIGHT($A98,1)*1=2,OR(I$1=2028,I$1=2029,I$1=2030)),$E98*1/20,IF(AND(RIGHT($A98,1)*1=2,OR(I$1=2031,I$1=2032,I$1=2033,I$1=2034,I$1=2035,I$1=2036,I$1=2037)),$E98*1/10,IF(AND(RIGHT($A98,1)*1=2,OR(I$1=2038,I$1=2039,I$1=2040)),$E98*1/20,
IF(AND(RIGHT($A98,1)*1=3,I$1&gt;=INDEX('4. Mengen- und Kostenannahmen'!$L:$L,MATCH($B98,#REF!,0)),I$1&lt;=INDEX('4. Mengen- und Kostenannahmen'!$M:$M,MATCH($B98,#REF!,0))),$E98*(1/(1+INDEX('4. Mengen- und Kostenannahmen'!$M:$M,MATCH($B98,#REF!,0))-INDEX('4. Mengen- und Kostenannahmen'!$L:$L,MATCH($B98,#REF!,0)))),
IF(AND(RIGHT($A98,1)*1=4,I$1=INDEX('4. Mengen- und Kostenannahmen'!$H:$H,MATCH($B98,#REF!,0))),$E98,"")))))))</f>
        <v>#N/A</v>
      </c>
      <c r="J98" s="233" t="str">
        <f t="array" ref="J98">IF(RIGHT($A98,1)*1=0,"",
IF(AND(RIGHT($A98,1)*1=1,OR(J$1=2026,J$1=2027)),$E98/2,
IF(AND(RIGHT($A98,1)*1=2,OR(J$1=2028,J$1=2029,J$1=2030)),$E98*1/20,IF(AND(RIGHT($A98,1)*1=2,OR(J$1=2031,J$1=2032,J$1=2033,J$1=2034,J$1=2035,J$1=2036,J$1=2037)),$E98*1/10,IF(AND(RIGHT($A98,1)*1=2,OR(J$1=2038,J$1=2039,J$1=2040)),$E98*1/20,
IF(AND(RIGHT($A98,1)*1=3,J$1&gt;=INDEX('4. Mengen- und Kostenannahmen'!$L:$L,MATCH($B98,#REF!,0)),J$1&lt;=INDEX('4. Mengen- und Kostenannahmen'!$M:$M,MATCH($B98,#REF!,0))),$E98*(1/(1+INDEX('4. Mengen- und Kostenannahmen'!$M:$M,MATCH($B98,#REF!,0))-INDEX('4. Mengen- und Kostenannahmen'!$L:$L,MATCH($B98,#REF!,0)))),
IF(AND(RIGHT($A98,1)*1=4,J$1=INDEX('4. Mengen- und Kostenannahmen'!$H:$H,MATCH($B98,#REF!,0))),$E98,"")))))))</f>
        <v>#N/A</v>
      </c>
      <c r="K98" s="233" t="str">
        <f t="array" ref="K98">IF(RIGHT($A98,1)*1=0,"",
IF(AND(RIGHT($A98,1)*1=1,OR(K$1=2026,K$1=2027)),$E98/2,
IF(AND(RIGHT($A98,1)*1=2,OR(K$1=2028,K$1=2029,K$1=2030)),$E98*1/20,IF(AND(RIGHT($A98,1)*1=2,OR(K$1=2031,K$1=2032,K$1=2033,K$1=2034,K$1=2035,K$1=2036,K$1=2037)),$E98*1/10,IF(AND(RIGHT($A98,1)*1=2,OR(K$1=2038,K$1=2039,K$1=2040)),$E98*1/20,
IF(AND(RIGHT($A98,1)*1=3,K$1&gt;=INDEX('4. Mengen- und Kostenannahmen'!$L:$L,MATCH($B98,#REF!,0)),K$1&lt;=INDEX('4. Mengen- und Kostenannahmen'!$M:$M,MATCH($B98,#REF!,0))),$E98*(1/(1+INDEX('4. Mengen- und Kostenannahmen'!$M:$M,MATCH($B98,#REF!,0))-INDEX('4. Mengen- und Kostenannahmen'!$L:$L,MATCH($B98,#REF!,0)))),
IF(AND(RIGHT($A98,1)*1=4,K$1=INDEX('4. Mengen- und Kostenannahmen'!$H:$H,MATCH($B98,#REF!,0))),$E98,"")))))))</f>
        <v>#N/A</v>
      </c>
      <c r="L98" s="233" t="str">
        <f t="array" ref="L98">IF(RIGHT($A98,1)*1=0,"",
IF(AND(RIGHT($A98,1)*1=1,OR(L$1=2026,L$1=2027)),$E98/2,
IF(AND(RIGHT($A98,1)*1=2,OR(L$1=2028,L$1=2029,L$1=2030)),$E98*1/20,IF(AND(RIGHT($A98,1)*1=2,OR(L$1=2031,L$1=2032,L$1=2033,L$1=2034,L$1=2035,L$1=2036,L$1=2037)),$E98*1/10,IF(AND(RIGHT($A98,1)*1=2,OR(L$1=2038,L$1=2039,L$1=2040)),$E98*1/20,
IF(AND(RIGHT($A98,1)*1=3,L$1&gt;=INDEX('4. Mengen- und Kostenannahmen'!$L:$L,MATCH($B98,#REF!,0)),L$1&lt;=INDEX('4. Mengen- und Kostenannahmen'!$M:$M,MATCH($B98,#REF!,0))),$E98*(1/(1+INDEX('4. Mengen- und Kostenannahmen'!$M:$M,MATCH($B98,#REF!,0))-INDEX('4. Mengen- und Kostenannahmen'!$L:$L,MATCH($B98,#REF!,0)))),
IF(AND(RIGHT($A98,1)*1=4,L$1=INDEX('4. Mengen- und Kostenannahmen'!$H:$H,MATCH($B98,#REF!,0))),$E98,"")))))))</f>
        <v>#N/A</v>
      </c>
      <c r="M98" s="233" t="str">
        <f t="array" ref="M98">IF(RIGHT($A98,1)*1=0,"",
IF(AND(RIGHT($A98,1)*1=1,OR(M$1=2026,M$1=2027)),$E98/2,
IF(AND(RIGHT($A98,1)*1=2,OR(M$1=2028,M$1=2029,M$1=2030)),$E98*1/20,IF(AND(RIGHT($A98,1)*1=2,OR(M$1=2031,M$1=2032,M$1=2033,M$1=2034,M$1=2035,M$1=2036,M$1=2037)),$E98*1/10,IF(AND(RIGHT($A98,1)*1=2,OR(M$1=2038,M$1=2039,M$1=2040)),$E98*1/20,
IF(AND(RIGHT($A98,1)*1=3,M$1&gt;=INDEX('4. Mengen- und Kostenannahmen'!$L:$L,MATCH($B98,#REF!,0)),M$1&lt;=INDEX('4. Mengen- und Kostenannahmen'!$M:$M,MATCH($B98,#REF!,0))),$E98*(1/(1+INDEX('4. Mengen- und Kostenannahmen'!$M:$M,MATCH($B98,#REF!,0))-INDEX('4. Mengen- und Kostenannahmen'!$L:$L,MATCH($B98,#REF!,0)))),
IF(AND(RIGHT($A98,1)*1=4,M$1=INDEX('4. Mengen- und Kostenannahmen'!$H:$H,MATCH($B98,#REF!,0))),$E98,"")))))))</f>
        <v>#N/A</v>
      </c>
      <c r="N98" s="233" t="str">
        <f t="array" ref="N98">IF(RIGHT($A98,1)*1=0,"",
IF(AND(RIGHT($A98,1)*1=1,OR(N$1=2026,N$1=2027)),$E98/2,
IF(AND(RIGHT($A98,1)*1=2,OR(N$1=2028,N$1=2029,N$1=2030)),$E98*1/20,IF(AND(RIGHT($A98,1)*1=2,OR(N$1=2031,N$1=2032,N$1=2033,N$1=2034,N$1=2035,N$1=2036,N$1=2037)),$E98*1/10,IF(AND(RIGHT($A98,1)*1=2,OR(N$1=2038,N$1=2039,N$1=2040)),$E98*1/20,
IF(AND(RIGHT($A98,1)*1=3,N$1&gt;=INDEX('4. Mengen- und Kostenannahmen'!$L:$L,MATCH($B98,#REF!,0)),N$1&lt;=INDEX('4. Mengen- und Kostenannahmen'!$M:$M,MATCH($B98,#REF!,0))),$E98*(1/(1+INDEX('4. Mengen- und Kostenannahmen'!$M:$M,MATCH($B98,#REF!,0))-INDEX('4. Mengen- und Kostenannahmen'!$L:$L,MATCH($B98,#REF!,0)))),
IF(AND(RIGHT($A98,1)*1=4,N$1=INDEX('4. Mengen- und Kostenannahmen'!$H:$H,MATCH($B98,#REF!,0))),$E98,"")))))))</f>
        <v>#N/A</v>
      </c>
      <c r="O98" s="233" t="str">
        <f t="array" ref="O98">IF(RIGHT($A98,1)*1=0,"",
IF(AND(RIGHT($A98,1)*1=1,OR(O$1=2026,O$1=2027)),$E98/2,
IF(AND(RIGHT($A98,1)*1=2,OR(O$1=2028,O$1=2029,O$1=2030)),$E98*1/20,IF(AND(RIGHT($A98,1)*1=2,OR(O$1=2031,O$1=2032,O$1=2033,O$1=2034,O$1=2035,O$1=2036,O$1=2037)),$E98*1/10,IF(AND(RIGHT($A98,1)*1=2,OR(O$1=2038,O$1=2039,O$1=2040)),$E98*1/20,
IF(AND(RIGHT($A98,1)*1=3,O$1&gt;=INDEX('4. Mengen- und Kostenannahmen'!$L:$L,MATCH($B98,#REF!,0)),O$1&lt;=INDEX('4. Mengen- und Kostenannahmen'!$M:$M,MATCH($B98,#REF!,0))),$E98*(1/(1+INDEX('4. Mengen- und Kostenannahmen'!$M:$M,MATCH($B98,#REF!,0))-INDEX('4. Mengen- und Kostenannahmen'!$L:$L,MATCH($B98,#REF!,0)))),
IF(AND(RIGHT($A98,1)*1=4,O$1=INDEX('4. Mengen- und Kostenannahmen'!$H:$H,MATCH($B98,#REF!,0))),$E98,"")))))))</f>
        <v>#N/A</v>
      </c>
      <c r="P98" s="233" t="str">
        <f t="array" ref="P98">IF(RIGHT($A98,1)*1=0,"",
IF(AND(RIGHT($A98,1)*1=1,OR(P$1=2026,P$1=2027)),$E98/2,
IF(AND(RIGHT($A98,1)*1=2,OR(P$1=2028,P$1=2029,P$1=2030)),$E98*1/20,IF(AND(RIGHT($A98,1)*1=2,OR(P$1=2031,P$1=2032,P$1=2033,P$1=2034,P$1=2035,P$1=2036,P$1=2037)),$E98*1/10,IF(AND(RIGHT($A98,1)*1=2,OR(P$1=2038,P$1=2039,P$1=2040)),$E98*1/20,
IF(AND(RIGHT($A98,1)*1=3,P$1&gt;=INDEX('4. Mengen- und Kostenannahmen'!$L:$L,MATCH($B98,#REF!,0)),P$1&lt;=INDEX('4. Mengen- und Kostenannahmen'!$M:$M,MATCH($B98,#REF!,0))),$E98*(1/(1+INDEX('4. Mengen- und Kostenannahmen'!$M:$M,MATCH($B98,#REF!,0))-INDEX('4. Mengen- und Kostenannahmen'!$L:$L,MATCH($B98,#REF!,0)))),
IF(AND(RIGHT($A98,1)*1=4,P$1=INDEX('4. Mengen- und Kostenannahmen'!$H:$H,MATCH($B98,#REF!,0))),$E98,"")))))))</f>
        <v>#N/A</v>
      </c>
      <c r="Q98" s="233" t="str">
        <f t="array" ref="Q98">IF(RIGHT($A98,1)*1=0,"",
IF(AND(RIGHT($A98,1)*1=1,OR(Q$1=2026,Q$1=2027)),$E98/2,
IF(AND(RIGHT($A98,1)*1=2,OR(Q$1=2028,Q$1=2029,Q$1=2030)),$E98*1/20,IF(AND(RIGHT($A98,1)*1=2,OR(Q$1=2031,Q$1=2032,Q$1=2033,Q$1=2034,Q$1=2035,Q$1=2036,Q$1=2037)),$E98*1/10,IF(AND(RIGHT($A98,1)*1=2,OR(Q$1=2038,Q$1=2039,Q$1=2040)),$E98*1/20,
IF(AND(RIGHT($A98,1)*1=3,Q$1&gt;=INDEX('4. Mengen- und Kostenannahmen'!$L:$L,MATCH($B98,#REF!,0)),Q$1&lt;=INDEX('4. Mengen- und Kostenannahmen'!$M:$M,MATCH($B98,#REF!,0))),$E98*(1/(1+INDEX('4. Mengen- und Kostenannahmen'!$M:$M,MATCH($B98,#REF!,0))-INDEX('4. Mengen- und Kostenannahmen'!$L:$L,MATCH($B98,#REF!,0)))),
IF(AND(RIGHT($A98,1)*1=4,Q$1=INDEX('4. Mengen- und Kostenannahmen'!$H:$H,MATCH($B98,#REF!,0))),$E98,"")))))))</f>
        <v>#N/A</v>
      </c>
      <c r="R98" s="233" t="str">
        <f t="array" ref="R98">IF(RIGHT($A98,1)*1=0,"",
IF(AND(RIGHT($A98,1)*1=1,OR(R$1=2026,R$1=2027)),$E98/2,
IF(AND(RIGHT($A98,1)*1=2,OR(R$1=2028,R$1=2029,R$1=2030)),$E98*1/20,IF(AND(RIGHT($A98,1)*1=2,OR(R$1=2031,R$1=2032,R$1=2033,R$1=2034,R$1=2035,R$1=2036,R$1=2037)),$E98*1/10,IF(AND(RIGHT($A98,1)*1=2,OR(R$1=2038,R$1=2039,R$1=2040)),$E98*1/20,
IF(AND(RIGHT($A98,1)*1=3,R$1&gt;=INDEX('4. Mengen- und Kostenannahmen'!$L:$L,MATCH($B98,#REF!,0)),R$1&lt;=INDEX('4. Mengen- und Kostenannahmen'!$M:$M,MATCH($B98,#REF!,0))),$E98*(1/(1+INDEX('4. Mengen- und Kostenannahmen'!$M:$M,MATCH($B98,#REF!,0))-INDEX('4. Mengen- und Kostenannahmen'!$L:$L,MATCH($B98,#REF!,0)))),
IF(AND(RIGHT($A98,1)*1=4,R$1=INDEX('4. Mengen- und Kostenannahmen'!$H:$H,MATCH($B98,#REF!,0))),$E98,"")))))))</f>
        <v>#N/A</v>
      </c>
      <c r="S98" s="233" t="str">
        <f t="array" ref="S98">IF(RIGHT($A98,1)*1=0,"",
IF(AND(RIGHT($A98,1)*1=1,OR(S$1=2026,S$1=2027)),$E98/2,
IF(AND(RIGHT($A98,1)*1=2,OR(S$1=2028,S$1=2029,S$1=2030)),$E98*1/20,IF(AND(RIGHT($A98,1)*1=2,OR(S$1=2031,S$1=2032,S$1=2033,S$1=2034,S$1=2035,S$1=2036,S$1=2037)),$E98*1/10,IF(AND(RIGHT($A98,1)*1=2,OR(S$1=2038,S$1=2039,S$1=2040)),$E98*1/20,
IF(AND(RIGHT($A98,1)*1=3,S$1&gt;=INDEX('4. Mengen- und Kostenannahmen'!$L:$L,MATCH($B98,#REF!,0)),S$1&lt;=INDEX('4. Mengen- und Kostenannahmen'!$M:$M,MATCH($B98,#REF!,0))),$E98*(1/(1+INDEX('4. Mengen- und Kostenannahmen'!$M:$M,MATCH($B98,#REF!,0))-INDEX('4. Mengen- und Kostenannahmen'!$L:$L,MATCH($B98,#REF!,0)))),
IF(AND(RIGHT($A98,1)*1=4,S$1=INDEX('4. Mengen- und Kostenannahmen'!$H:$H,MATCH($B98,#REF!,0))),$E98,"")))))))</f>
        <v>#N/A</v>
      </c>
      <c r="T98" s="233" t="str">
        <f t="array" ref="T98">IF(RIGHT($A98,1)*1=0,"",
IF(AND(RIGHT($A98,1)*1=1,OR(T$1=2026,T$1=2027)),$E98/2,
IF(AND(RIGHT($A98,1)*1=2,OR(T$1=2028,T$1=2029,T$1=2030)),$E98*1/20,IF(AND(RIGHT($A98,1)*1=2,OR(T$1=2031,T$1=2032,T$1=2033,T$1=2034,T$1=2035,T$1=2036,T$1=2037)),$E98*1/10,IF(AND(RIGHT($A98,1)*1=2,OR(T$1=2038,T$1=2039,T$1=2040)),$E98*1/20,
IF(AND(RIGHT($A98,1)*1=3,T$1&gt;=INDEX('4. Mengen- und Kostenannahmen'!$L:$L,MATCH($B98,#REF!,0)),T$1&lt;=INDEX('4. Mengen- und Kostenannahmen'!$M:$M,MATCH($B98,#REF!,0))),$E98*(1/(1+INDEX('4. Mengen- und Kostenannahmen'!$M:$M,MATCH($B98,#REF!,0))-INDEX('4. Mengen- und Kostenannahmen'!$L:$L,MATCH($B98,#REF!,0)))),
IF(AND(RIGHT($A98,1)*1=4,T$1=INDEX('4. Mengen- und Kostenannahmen'!$H:$H,MATCH($B98,#REF!,0))),$E98,"")))))))</f>
        <v>#N/A</v>
      </c>
    </row>
    <row r="99" ht="12.75" customHeight="1">
      <c r="A99" s="230" t="str">
        <f t="array" ref="A99">INDEX('4. Mengen- und Kostenannahmen'!$A:$A,MATCH(B99,'4. Mengen- und Kostenannahmen'!B:B,0))</f>
        <v>#N/A</v>
      </c>
      <c r="B99" s="231" t="str">
        <f>'4. Mengen- und Kostenannahmen'!B100</f>
        <v/>
      </c>
      <c r="C99" s="231" t="str">
        <f t="array" ref="C99">IF(RIGHT($A99,1)*1&lt;&gt;0,INDEX('4. Mengen- und Kostenannahmen'!D:D,MATCH($B99,'4. Mengen- und Kostenannahmen'!$B:$B,0)),"")</f>
        <v>#N/A</v>
      </c>
      <c r="D99" s="231" t="str">
        <f t="array" ref="D99">IF(RIGHT($A99,1)*1&lt;&gt;0,INDEX('4. Mengen- und Kostenannahmen'!E:E,MATCH($B99,'4. Mengen- und Kostenannahmen'!$B:$B,0)),"")</f>
        <v>#N/A</v>
      </c>
      <c r="E99" s="232" t="str">
        <f t="array" ref="E99">IF(C99&lt;&gt;"",INDEX('4. Mengen- und Kostenannahmen'!X:X,MATCH($B99,'4. Mengen- und Kostenannahmen'!B:B,0))*INDEX('4. Mengen- und Kostenannahmen'!AC:AC,MATCH($B99,'4. Mengen- und Kostenannahmen'!B:B,0)),"")</f>
        <v>#N/A</v>
      </c>
      <c r="F99" s="233" t="str">
        <f t="array" ref="F99">IF(RIGHT($A99,1)*1=0,"",
IF(AND(RIGHT($A99,1)*1=1,OR(F$1=2026,F$1=2027)),$E99/2,
IF(AND(RIGHT($A99,1)*1=2,OR(F$1=2028,F$1=2029,F$1=2030)),$E99*1/20,IF(AND(RIGHT($A99,1)*1=2,OR(F$1=2031,F$1=2032,F$1=2033,F$1=2034,F$1=2035,F$1=2036,F$1=2037)),$E99*1/10,IF(AND(RIGHT($A99,1)*1=2,OR(F$1=2038,F$1=2039,F$1=2040)),$E99*1/20,
IF(AND(RIGHT($A99,1)*1=3,F$1&gt;=INDEX('4. Mengen- und Kostenannahmen'!$L:$L,MATCH($B99,#REF!,0)),F$1&lt;=INDEX('4. Mengen- und Kostenannahmen'!$M:$M,MATCH($B99,#REF!,0))),$E99*(1/(1+INDEX('4. Mengen- und Kostenannahmen'!$M:$M,MATCH($B99,#REF!,0))-INDEX('4. Mengen- und Kostenannahmen'!$L:$L,MATCH($B99,#REF!,0)))),
IF(AND(RIGHT($A99,1)*1=4,F$1=INDEX('4. Mengen- und Kostenannahmen'!$H:$H,MATCH($B99,#REF!,0))),$E99,"")))))))</f>
        <v>#N/A</v>
      </c>
      <c r="G99" s="233" t="str">
        <f t="array" ref="G99">IF(RIGHT($A99,1)*1=0,"",
IF(AND(RIGHT($A99,1)*1=1,OR(G$1=2026,G$1=2027)),$E99/2,
IF(AND(RIGHT($A99,1)*1=2,OR(G$1=2028,G$1=2029,G$1=2030)),$E99*1/20,IF(AND(RIGHT($A99,1)*1=2,OR(G$1=2031,G$1=2032,G$1=2033,G$1=2034,G$1=2035,G$1=2036,G$1=2037)),$E99*1/10,IF(AND(RIGHT($A99,1)*1=2,OR(G$1=2038,G$1=2039,G$1=2040)),$E99*1/20,
IF(AND(RIGHT($A99,1)*1=3,G$1&gt;=INDEX('4. Mengen- und Kostenannahmen'!$L:$L,MATCH($B99,#REF!,0)),G$1&lt;=INDEX('4. Mengen- und Kostenannahmen'!$M:$M,MATCH($B99,#REF!,0))),$E99*(1/(1+INDEX('4. Mengen- und Kostenannahmen'!$M:$M,MATCH($B99,#REF!,0))-INDEX('4. Mengen- und Kostenannahmen'!$L:$L,MATCH($B99,#REF!,0)))),
IF(AND(RIGHT($A99,1)*1=4,G$1=INDEX('4. Mengen- und Kostenannahmen'!$H:$H,MATCH($B99,#REF!,0))),$E99,"")))))))</f>
        <v>#N/A</v>
      </c>
      <c r="H99" s="233" t="str">
        <f t="array" ref="H99">IF(RIGHT($A99,1)*1=0,"",
IF(AND(RIGHT($A99,1)*1=1,OR(H$1=2026,H$1=2027)),$E99/2,
IF(AND(RIGHT($A99,1)*1=2,OR(H$1=2028,H$1=2029,H$1=2030)),$E99*1/20,IF(AND(RIGHT($A99,1)*1=2,OR(H$1=2031,H$1=2032,H$1=2033,H$1=2034,H$1=2035,H$1=2036,H$1=2037)),$E99*1/10,IF(AND(RIGHT($A99,1)*1=2,OR(H$1=2038,H$1=2039,H$1=2040)),$E99*1/20,
IF(AND(RIGHT($A99,1)*1=3,H$1&gt;=INDEX('4. Mengen- und Kostenannahmen'!$L:$L,MATCH($B99,#REF!,0)),H$1&lt;=INDEX('4. Mengen- und Kostenannahmen'!$M:$M,MATCH($B99,#REF!,0))),$E99*(1/(1+INDEX('4. Mengen- und Kostenannahmen'!$M:$M,MATCH($B99,#REF!,0))-INDEX('4. Mengen- und Kostenannahmen'!$L:$L,MATCH($B99,#REF!,0)))),
IF(AND(RIGHT($A99,1)*1=4,H$1=INDEX('4. Mengen- und Kostenannahmen'!$H:$H,MATCH($B99,#REF!,0))),$E99,"")))))))</f>
        <v>#N/A</v>
      </c>
      <c r="I99" s="233" t="str">
        <f t="array" ref="I99">IF(RIGHT($A99,1)*1=0,"",
IF(AND(RIGHT($A99,1)*1=1,OR(I$1=2026,I$1=2027)),$E99/2,
IF(AND(RIGHT($A99,1)*1=2,OR(I$1=2028,I$1=2029,I$1=2030)),$E99*1/20,IF(AND(RIGHT($A99,1)*1=2,OR(I$1=2031,I$1=2032,I$1=2033,I$1=2034,I$1=2035,I$1=2036,I$1=2037)),$E99*1/10,IF(AND(RIGHT($A99,1)*1=2,OR(I$1=2038,I$1=2039,I$1=2040)),$E99*1/20,
IF(AND(RIGHT($A99,1)*1=3,I$1&gt;=INDEX('4. Mengen- und Kostenannahmen'!$L:$L,MATCH($B99,#REF!,0)),I$1&lt;=INDEX('4. Mengen- und Kostenannahmen'!$M:$M,MATCH($B99,#REF!,0))),$E99*(1/(1+INDEX('4. Mengen- und Kostenannahmen'!$M:$M,MATCH($B99,#REF!,0))-INDEX('4. Mengen- und Kostenannahmen'!$L:$L,MATCH($B99,#REF!,0)))),
IF(AND(RIGHT($A99,1)*1=4,I$1=INDEX('4. Mengen- und Kostenannahmen'!$H:$H,MATCH($B99,#REF!,0))),$E99,"")))))))</f>
        <v>#N/A</v>
      </c>
      <c r="J99" s="233" t="str">
        <f t="array" ref="J99">IF(RIGHT($A99,1)*1=0,"",
IF(AND(RIGHT($A99,1)*1=1,OR(J$1=2026,J$1=2027)),$E99/2,
IF(AND(RIGHT($A99,1)*1=2,OR(J$1=2028,J$1=2029,J$1=2030)),$E99*1/20,IF(AND(RIGHT($A99,1)*1=2,OR(J$1=2031,J$1=2032,J$1=2033,J$1=2034,J$1=2035,J$1=2036,J$1=2037)),$E99*1/10,IF(AND(RIGHT($A99,1)*1=2,OR(J$1=2038,J$1=2039,J$1=2040)),$E99*1/20,
IF(AND(RIGHT($A99,1)*1=3,J$1&gt;=INDEX('4. Mengen- und Kostenannahmen'!$L:$L,MATCH($B99,#REF!,0)),J$1&lt;=INDEX('4. Mengen- und Kostenannahmen'!$M:$M,MATCH($B99,#REF!,0))),$E99*(1/(1+INDEX('4. Mengen- und Kostenannahmen'!$M:$M,MATCH($B99,#REF!,0))-INDEX('4. Mengen- und Kostenannahmen'!$L:$L,MATCH($B99,#REF!,0)))),
IF(AND(RIGHT($A99,1)*1=4,J$1=INDEX('4. Mengen- und Kostenannahmen'!$H:$H,MATCH($B99,#REF!,0))),$E99,"")))))))</f>
        <v>#N/A</v>
      </c>
      <c r="K99" s="233" t="str">
        <f t="array" ref="K99">IF(RIGHT($A99,1)*1=0,"",
IF(AND(RIGHT($A99,1)*1=1,OR(K$1=2026,K$1=2027)),$E99/2,
IF(AND(RIGHT($A99,1)*1=2,OR(K$1=2028,K$1=2029,K$1=2030)),$E99*1/20,IF(AND(RIGHT($A99,1)*1=2,OR(K$1=2031,K$1=2032,K$1=2033,K$1=2034,K$1=2035,K$1=2036,K$1=2037)),$E99*1/10,IF(AND(RIGHT($A99,1)*1=2,OR(K$1=2038,K$1=2039,K$1=2040)),$E99*1/20,
IF(AND(RIGHT($A99,1)*1=3,K$1&gt;=INDEX('4. Mengen- und Kostenannahmen'!$L:$L,MATCH($B99,#REF!,0)),K$1&lt;=INDEX('4. Mengen- und Kostenannahmen'!$M:$M,MATCH($B99,#REF!,0))),$E99*(1/(1+INDEX('4. Mengen- und Kostenannahmen'!$M:$M,MATCH($B99,#REF!,0))-INDEX('4. Mengen- und Kostenannahmen'!$L:$L,MATCH($B99,#REF!,0)))),
IF(AND(RIGHT($A99,1)*1=4,K$1=INDEX('4. Mengen- und Kostenannahmen'!$H:$H,MATCH($B99,#REF!,0))),$E99,"")))))))</f>
        <v>#N/A</v>
      </c>
      <c r="L99" s="233" t="str">
        <f t="array" ref="L99">IF(RIGHT($A99,1)*1=0,"",
IF(AND(RIGHT($A99,1)*1=1,OR(L$1=2026,L$1=2027)),$E99/2,
IF(AND(RIGHT($A99,1)*1=2,OR(L$1=2028,L$1=2029,L$1=2030)),$E99*1/20,IF(AND(RIGHT($A99,1)*1=2,OR(L$1=2031,L$1=2032,L$1=2033,L$1=2034,L$1=2035,L$1=2036,L$1=2037)),$E99*1/10,IF(AND(RIGHT($A99,1)*1=2,OR(L$1=2038,L$1=2039,L$1=2040)),$E99*1/20,
IF(AND(RIGHT($A99,1)*1=3,L$1&gt;=INDEX('4. Mengen- und Kostenannahmen'!$L:$L,MATCH($B99,#REF!,0)),L$1&lt;=INDEX('4. Mengen- und Kostenannahmen'!$M:$M,MATCH($B99,#REF!,0))),$E99*(1/(1+INDEX('4. Mengen- und Kostenannahmen'!$M:$M,MATCH($B99,#REF!,0))-INDEX('4. Mengen- und Kostenannahmen'!$L:$L,MATCH($B99,#REF!,0)))),
IF(AND(RIGHT($A99,1)*1=4,L$1=INDEX('4. Mengen- und Kostenannahmen'!$H:$H,MATCH($B99,#REF!,0))),$E99,"")))))))</f>
        <v>#N/A</v>
      </c>
      <c r="M99" s="233" t="str">
        <f t="array" ref="M99">IF(RIGHT($A99,1)*1=0,"",
IF(AND(RIGHT($A99,1)*1=1,OR(M$1=2026,M$1=2027)),$E99/2,
IF(AND(RIGHT($A99,1)*1=2,OR(M$1=2028,M$1=2029,M$1=2030)),$E99*1/20,IF(AND(RIGHT($A99,1)*1=2,OR(M$1=2031,M$1=2032,M$1=2033,M$1=2034,M$1=2035,M$1=2036,M$1=2037)),$E99*1/10,IF(AND(RIGHT($A99,1)*1=2,OR(M$1=2038,M$1=2039,M$1=2040)),$E99*1/20,
IF(AND(RIGHT($A99,1)*1=3,M$1&gt;=INDEX('4. Mengen- und Kostenannahmen'!$L:$L,MATCH($B99,#REF!,0)),M$1&lt;=INDEX('4. Mengen- und Kostenannahmen'!$M:$M,MATCH($B99,#REF!,0))),$E99*(1/(1+INDEX('4. Mengen- und Kostenannahmen'!$M:$M,MATCH($B99,#REF!,0))-INDEX('4. Mengen- und Kostenannahmen'!$L:$L,MATCH($B99,#REF!,0)))),
IF(AND(RIGHT($A99,1)*1=4,M$1=INDEX('4. Mengen- und Kostenannahmen'!$H:$H,MATCH($B99,#REF!,0))),$E99,"")))))))</f>
        <v>#N/A</v>
      </c>
      <c r="N99" s="233" t="str">
        <f t="array" ref="N99">IF(RIGHT($A99,1)*1=0,"",
IF(AND(RIGHT($A99,1)*1=1,OR(N$1=2026,N$1=2027)),$E99/2,
IF(AND(RIGHT($A99,1)*1=2,OR(N$1=2028,N$1=2029,N$1=2030)),$E99*1/20,IF(AND(RIGHT($A99,1)*1=2,OR(N$1=2031,N$1=2032,N$1=2033,N$1=2034,N$1=2035,N$1=2036,N$1=2037)),$E99*1/10,IF(AND(RIGHT($A99,1)*1=2,OR(N$1=2038,N$1=2039,N$1=2040)),$E99*1/20,
IF(AND(RIGHT($A99,1)*1=3,N$1&gt;=INDEX('4. Mengen- und Kostenannahmen'!$L:$L,MATCH($B99,#REF!,0)),N$1&lt;=INDEX('4. Mengen- und Kostenannahmen'!$M:$M,MATCH($B99,#REF!,0))),$E99*(1/(1+INDEX('4. Mengen- und Kostenannahmen'!$M:$M,MATCH($B99,#REF!,0))-INDEX('4. Mengen- und Kostenannahmen'!$L:$L,MATCH($B99,#REF!,0)))),
IF(AND(RIGHT($A99,1)*1=4,N$1=INDEX('4. Mengen- und Kostenannahmen'!$H:$H,MATCH($B99,#REF!,0))),$E99,"")))))))</f>
        <v>#N/A</v>
      </c>
      <c r="O99" s="233" t="str">
        <f t="array" ref="O99">IF(RIGHT($A99,1)*1=0,"",
IF(AND(RIGHT($A99,1)*1=1,OR(O$1=2026,O$1=2027)),$E99/2,
IF(AND(RIGHT($A99,1)*1=2,OR(O$1=2028,O$1=2029,O$1=2030)),$E99*1/20,IF(AND(RIGHT($A99,1)*1=2,OR(O$1=2031,O$1=2032,O$1=2033,O$1=2034,O$1=2035,O$1=2036,O$1=2037)),$E99*1/10,IF(AND(RIGHT($A99,1)*1=2,OR(O$1=2038,O$1=2039,O$1=2040)),$E99*1/20,
IF(AND(RIGHT($A99,1)*1=3,O$1&gt;=INDEX('4. Mengen- und Kostenannahmen'!$L:$L,MATCH($B99,#REF!,0)),O$1&lt;=INDEX('4. Mengen- und Kostenannahmen'!$M:$M,MATCH($B99,#REF!,0))),$E99*(1/(1+INDEX('4. Mengen- und Kostenannahmen'!$M:$M,MATCH($B99,#REF!,0))-INDEX('4. Mengen- und Kostenannahmen'!$L:$L,MATCH($B99,#REF!,0)))),
IF(AND(RIGHT($A99,1)*1=4,O$1=INDEX('4. Mengen- und Kostenannahmen'!$H:$H,MATCH($B99,#REF!,0))),$E99,"")))))))</f>
        <v>#N/A</v>
      </c>
      <c r="P99" s="233" t="str">
        <f t="array" ref="P99">IF(RIGHT($A99,1)*1=0,"",
IF(AND(RIGHT($A99,1)*1=1,OR(P$1=2026,P$1=2027)),$E99/2,
IF(AND(RIGHT($A99,1)*1=2,OR(P$1=2028,P$1=2029,P$1=2030)),$E99*1/20,IF(AND(RIGHT($A99,1)*1=2,OR(P$1=2031,P$1=2032,P$1=2033,P$1=2034,P$1=2035,P$1=2036,P$1=2037)),$E99*1/10,IF(AND(RIGHT($A99,1)*1=2,OR(P$1=2038,P$1=2039,P$1=2040)),$E99*1/20,
IF(AND(RIGHT($A99,1)*1=3,P$1&gt;=INDEX('4. Mengen- und Kostenannahmen'!$L:$L,MATCH($B99,#REF!,0)),P$1&lt;=INDEX('4. Mengen- und Kostenannahmen'!$M:$M,MATCH($B99,#REF!,0))),$E99*(1/(1+INDEX('4. Mengen- und Kostenannahmen'!$M:$M,MATCH($B99,#REF!,0))-INDEX('4. Mengen- und Kostenannahmen'!$L:$L,MATCH($B99,#REF!,0)))),
IF(AND(RIGHT($A99,1)*1=4,P$1=INDEX('4. Mengen- und Kostenannahmen'!$H:$H,MATCH($B99,#REF!,0))),$E99,"")))))))</f>
        <v>#N/A</v>
      </c>
      <c r="Q99" s="233" t="str">
        <f t="array" ref="Q99">IF(RIGHT($A99,1)*1=0,"",
IF(AND(RIGHT($A99,1)*1=1,OR(Q$1=2026,Q$1=2027)),$E99/2,
IF(AND(RIGHT($A99,1)*1=2,OR(Q$1=2028,Q$1=2029,Q$1=2030)),$E99*1/20,IF(AND(RIGHT($A99,1)*1=2,OR(Q$1=2031,Q$1=2032,Q$1=2033,Q$1=2034,Q$1=2035,Q$1=2036,Q$1=2037)),$E99*1/10,IF(AND(RIGHT($A99,1)*1=2,OR(Q$1=2038,Q$1=2039,Q$1=2040)),$E99*1/20,
IF(AND(RIGHT($A99,1)*1=3,Q$1&gt;=INDEX('4. Mengen- und Kostenannahmen'!$L:$L,MATCH($B99,#REF!,0)),Q$1&lt;=INDEX('4. Mengen- und Kostenannahmen'!$M:$M,MATCH($B99,#REF!,0))),$E99*(1/(1+INDEX('4. Mengen- und Kostenannahmen'!$M:$M,MATCH($B99,#REF!,0))-INDEX('4. Mengen- und Kostenannahmen'!$L:$L,MATCH($B99,#REF!,0)))),
IF(AND(RIGHT($A99,1)*1=4,Q$1=INDEX('4. Mengen- und Kostenannahmen'!$H:$H,MATCH($B99,#REF!,0))),$E99,"")))))))</f>
        <v>#N/A</v>
      </c>
      <c r="R99" s="233" t="str">
        <f t="array" ref="R99">IF(RIGHT($A99,1)*1=0,"",
IF(AND(RIGHT($A99,1)*1=1,OR(R$1=2026,R$1=2027)),$E99/2,
IF(AND(RIGHT($A99,1)*1=2,OR(R$1=2028,R$1=2029,R$1=2030)),$E99*1/20,IF(AND(RIGHT($A99,1)*1=2,OR(R$1=2031,R$1=2032,R$1=2033,R$1=2034,R$1=2035,R$1=2036,R$1=2037)),$E99*1/10,IF(AND(RIGHT($A99,1)*1=2,OR(R$1=2038,R$1=2039,R$1=2040)),$E99*1/20,
IF(AND(RIGHT($A99,1)*1=3,R$1&gt;=INDEX('4. Mengen- und Kostenannahmen'!$L:$L,MATCH($B99,#REF!,0)),R$1&lt;=INDEX('4. Mengen- und Kostenannahmen'!$M:$M,MATCH($B99,#REF!,0))),$E99*(1/(1+INDEX('4. Mengen- und Kostenannahmen'!$M:$M,MATCH($B99,#REF!,0))-INDEX('4. Mengen- und Kostenannahmen'!$L:$L,MATCH($B99,#REF!,0)))),
IF(AND(RIGHT($A99,1)*1=4,R$1=INDEX('4. Mengen- und Kostenannahmen'!$H:$H,MATCH($B99,#REF!,0))),$E99,"")))))))</f>
        <v>#N/A</v>
      </c>
      <c r="S99" s="233" t="str">
        <f t="array" ref="S99">IF(RIGHT($A99,1)*1=0,"",
IF(AND(RIGHT($A99,1)*1=1,OR(S$1=2026,S$1=2027)),$E99/2,
IF(AND(RIGHT($A99,1)*1=2,OR(S$1=2028,S$1=2029,S$1=2030)),$E99*1/20,IF(AND(RIGHT($A99,1)*1=2,OR(S$1=2031,S$1=2032,S$1=2033,S$1=2034,S$1=2035,S$1=2036,S$1=2037)),$E99*1/10,IF(AND(RIGHT($A99,1)*1=2,OR(S$1=2038,S$1=2039,S$1=2040)),$E99*1/20,
IF(AND(RIGHT($A99,1)*1=3,S$1&gt;=INDEX('4. Mengen- und Kostenannahmen'!$L:$L,MATCH($B99,#REF!,0)),S$1&lt;=INDEX('4. Mengen- und Kostenannahmen'!$M:$M,MATCH($B99,#REF!,0))),$E99*(1/(1+INDEX('4. Mengen- und Kostenannahmen'!$M:$M,MATCH($B99,#REF!,0))-INDEX('4. Mengen- und Kostenannahmen'!$L:$L,MATCH($B99,#REF!,0)))),
IF(AND(RIGHT($A99,1)*1=4,S$1=INDEX('4. Mengen- und Kostenannahmen'!$H:$H,MATCH($B99,#REF!,0))),$E99,"")))))))</f>
        <v>#N/A</v>
      </c>
      <c r="T99" s="233" t="str">
        <f t="array" ref="T99">IF(RIGHT($A99,1)*1=0,"",
IF(AND(RIGHT($A99,1)*1=1,OR(T$1=2026,T$1=2027)),$E99/2,
IF(AND(RIGHT($A99,1)*1=2,OR(T$1=2028,T$1=2029,T$1=2030)),$E99*1/20,IF(AND(RIGHT($A99,1)*1=2,OR(T$1=2031,T$1=2032,T$1=2033,T$1=2034,T$1=2035,T$1=2036,T$1=2037)),$E99*1/10,IF(AND(RIGHT($A99,1)*1=2,OR(T$1=2038,T$1=2039,T$1=2040)),$E99*1/20,
IF(AND(RIGHT($A99,1)*1=3,T$1&gt;=INDEX('4. Mengen- und Kostenannahmen'!$L:$L,MATCH($B99,#REF!,0)),T$1&lt;=INDEX('4. Mengen- und Kostenannahmen'!$M:$M,MATCH($B99,#REF!,0))),$E99*(1/(1+INDEX('4. Mengen- und Kostenannahmen'!$M:$M,MATCH($B99,#REF!,0))-INDEX('4. Mengen- und Kostenannahmen'!$L:$L,MATCH($B99,#REF!,0)))),
IF(AND(RIGHT($A99,1)*1=4,T$1=INDEX('4. Mengen- und Kostenannahmen'!$H:$H,MATCH($B99,#REF!,0))),$E99,"")))))))</f>
        <v>#N/A</v>
      </c>
    </row>
    <row r="100" ht="12.75" customHeight="1">
      <c r="A100" s="230" t="str">
        <f t="array" ref="A100">INDEX('4. Mengen- und Kostenannahmen'!$A:$A,MATCH(B100,'4. Mengen- und Kostenannahmen'!B:B,0))</f>
        <v>#N/A</v>
      </c>
      <c r="B100" s="231" t="str">
        <f>'4. Mengen- und Kostenannahmen'!B101</f>
        <v/>
      </c>
      <c r="C100" s="231" t="str">
        <f t="array" ref="C100">IF(RIGHT($A100,1)*1&lt;&gt;0,INDEX('4. Mengen- und Kostenannahmen'!D:D,MATCH($B100,'4. Mengen- und Kostenannahmen'!$B:$B,0)),"")</f>
        <v>#N/A</v>
      </c>
      <c r="D100" s="231" t="str">
        <f t="array" ref="D100">IF(RIGHT($A100,1)*1&lt;&gt;0,INDEX('4. Mengen- und Kostenannahmen'!E:E,MATCH($B100,'4. Mengen- und Kostenannahmen'!$B:$B,0)),"")</f>
        <v>#N/A</v>
      </c>
      <c r="E100" s="232" t="str">
        <f t="array" ref="E100">IF(C100&lt;&gt;"",INDEX('4. Mengen- und Kostenannahmen'!X:X,MATCH($B100,'4. Mengen- und Kostenannahmen'!B:B,0))*INDEX('4. Mengen- und Kostenannahmen'!AC:AC,MATCH($B100,'4. Mengen- und Kostenannahmen'!B:B,0)),"")</f>
        <v>#N/A</v>
      </c>
      <c r="F100" s="233" t="str">
        <f t="array" ref="F100">IF(RIGHT($A100,1)*1=0,"",
IF(AND(RIGHT($A100,1)*1=1,OR(F$1=2026,F$1=2027)),$E100/2,
IF(AND(RIGHT($A100,1)*1=2,OR(F$1=2028,F$1=2029,F$1=2030)),$E100*1/20,IF(AND(RIGHT($A100,1)*1=2,OR(F$1=2031,F$1=2032,F$1=2033,F$1=2034,F$1=2035,F$1=2036,F$1=2037)),$E100*1/10,IF(AND(RIGHT($A100,1)*1=2,OR(F$1=2038,F$1=2039,F$1=2040)),$E100*1/20,
IF(AND(RIGHT($A100,1)*1=3,F$1&gt;=INDEX('4. Mengen- und Kostenannahmen'!$L:$L,MATCH($B100,#REF!,0)),F$1&lt;=INDEX('4. Mengen- und Kostenannahmen'!$M:$M,MATCH($B100,#REF!,0))),$E100*(1/(1+INDEX('4. Mengen- und Kostenannahmen'!$M:$M,MATCH($B100,#REF!,0))-INDEX('4. Mengen- und Kostenannahmen'!$L:$L,MATCH($B100,#REF!,0)))),
IF(AND(RIGHT($A100,1)*1=4,F$1=INDEX('4. Mengen- und Kostenannahmen'!$H:$H,MATCH($B100,#REF!,0))),$E100,"")))))))</f>
        <v>#N/A</v>
      </c>
      <c r="G100" s="233" t="str">
        <f t="array" ref="G100">IF(RIGHT($A100,1)*1=0,"",
IF(AND(RIGHT($A100,1)*1=1,OR(G$1=2026,G$1=2027)),$E100/2,
IF(AND(RIGHT($A100,1)*1=2,OR(G$1=2028,G$1=2029,G$1=2030)),$E100*1/20,IF(AND(RIGHT($A100,1)*1=2,OR(G$1=2031,G$1=2032,G$1=2033,G$1=2034,G$1=2035,G$1=2036,G$1=2037)),$E100*1/10,IF(AND(RIGHT($A100,1)*1=2,OR(G$1=2038,G$1=2039,G$1=2040)),$E100*1/20,
IF(AND(RIGHT($A100,1)*1=3,G$1&gt;=INDEX('4. Mengen- und Kostenannahmen'!$L:$L,MATCH($B100,#REF!,0)),G$1&lt;=INDEX('4. Mengen- und Kostenannahmen'!$M:$M,MATCH($B100,#REF!,0))),$E100*(1/(1+INDEX('4. Mengen- und Kostenannahmen'!$M:$M,MATCH($B100,#REF!,0))-INDEX('4. Mengen- und Kostenannahmen'!$L:$L,MATCH($B100,#REF!,0)))),
IF(AND(RIGHT($A100,1)*1=4,G$1=INDEX('4. Mengen- und Kostenannahmen'!$H:$H,MATCH($B100,#REF!,0))),$E100,"")))))))</f>
        <v>#N/A</v>
      </c>
      <c r="H100" s="233" t="str">
        <f t="array" ref="H100">IF(RIGHT($A100,1)*1=0,"",
IF(AND(RIGHT($A100,1)*1=1,OR(H$1=2026,H$1=2027)),$E100/2,
IF(AND(RIGHT($A100,1)*1=2,OR(H$1=2028,H$1=2029,H$1=2030)),$E100*1/20,IF(AND(RIGHT($A100,1)*1=2,OR(H$1=2031,H$1=2032,H$1=2033,H$1=2034,H$1=2035,H$1=2036,H$1=2037)),$E100*1/10,IF(AND(RIGHT($A100,1)*1=2,OR(H$1=2038,H$1=2039,H$1=2040)),$E100*1/20,
IF(AND(RIGHT($A100,1)*1=3,H$1&gt;=INDEX('4. Mengen- und Kostenannahmen'!$L:$L,MATCH($B100,#REF!,0)),H$1&lt;=INDEX('4. Mengen- und Kostenannahmen'!$M:$M,MATCH($B100,#REF!,0))),$E100*(1/(1+INDEX('4. Mengen- und Kostenannahmen'!$M:$M,MATCH($B100,#REF!,0))-INDEX('4. Mengen- und Kostenannahmen'!$L:$L,MATCH($B100,#REF!,0)))),
IF(AND(RIGHT($A100,1)*1=4,H$1=INDEX('4. Mengen- und Kostenannahmen'!$H:$H,MATCH($B100,#REF!,0))),$E100,"")))))))</f>
        <v>#N/A</v>
      </c>
      <c r="I100" s="233" t="str">
        <f t="array" ref="I100">IF(RIGHT($A100,1)*1=0,"",
IF(AND(RIGHT($A100,1)*1=1,OR(I$1=2026,I$1=2027)),$E100/2,
IF(AND(RIGHT($A100,1)*1=2,OR(I$1=2028,I$1=2029,I$1=2030)),$E100*1/20,IF(AND(RIGHT($A100,1)*1=2,OR(I$1=2031,I$1=2032,I$1=2033,I$1=2034,I$1=2035,I$1=2036,I$1=2037)),$E100*1/10,IF(AND(RIGHT($A100,1)*1=2,OR(I$1=2038,I$1=2039,I$1=2040)),$E100*1/20,
IF(AND(RIGHT($A100,1)*1=3,I$1&gt;=INDEX('4. Mengen- und Kostenannahmen'!$L:$L,MATCH($B100,#REF!,0)),I$1&lt;=INDEX('4. Mengen- und Kostenannahmen'!$M:$M,MATCH($B100,#REF!,0))),$E100*(1/(1+INDEX('4. Mengen- und Kostenannahmen'!$M:$M,MATCH($B100,#REF!,0))-INDEX('4. Mengen- und Kostenannahmen'!$L:$L,MATCH($B100,#REF!,0)))),
IF(AND(RIGHT($A100,1)*1=4,I$1=INDEX('4. Mengen- und Kostenannahmen'!$H:$H,MATCH($B100,#REF!,0))),$E100,"")))))))</f>
        <v>#N/A</v>
      </c>
      <c r="J100" s="233" t="str">
        <f t="array" ref="J100">IF(RIGHT($A100,1)*1=0,"",
IF(AND(RIGHT($A100,1)*1=1,OR(J$1=2026,J$1=2027)),$E100/2,
IF(AND(RIGHT($A100,1)*1=2,OR(J$1=2028,J$1=2029,J$1=2030)),$E100*1/20,IF(AND(RIGHT($A100,1)*1=2,OR(J$1=2031,J$1=2032,J$1=2033,J$1=2034,J$1=2035,J$1=2036,J$1=2037)),$E100*1/10,IF(AND(RIGHT($A100,1)*1=2,OR(J$1=2038,J$1=2039,J$1=2040)),$E100*1/20,
IF(AND(RIGHT($A100,1)*1=3,J$1&gt;=INDEX('4. Mengen- und Kostenannahmen'!$L:$L,MATCH($B100,#REF!,0)),J$1&lt;=INDEX('4. Mengen- und Kostenannahmen'!$M:$M,MATCH($B100,#REF!,0))),$E100*(1/(1+INDEX('4. Mengen- und Kostenannahmen'!$M:$M,MATCH($B100,#REF!,0))-INDEX('4. Mengen- und Kostenannahmen'!$L:$L,MATCH($B100,#REF!,0)))),
IF(AND(RIGHT($A100,1)*1=4,J$1=INDEX('4. Mengen- und Kostenannahmen'!$H:$H,MATCH($B100,#REF!,0))),$E100,"")))))))</f>
        <v>#N/A</v>
      </c>
      <c r="K100" s="233" t="str">
        <f t="array" ref="K100">IF(RIGHT($A100,1)*1=0,"",
IF(AND(RIGHT($A100,1)*1=1,OR(K$1=2026,K$1=2027)),$E100/2,
IF(AND(RIGHT($A100,1)*1=2,OR(K$1=2028,K$1=2029,K$1=2030)),$E100*1/20,IF(AND(RIGHT($A100,1)*1=2,OR(K$1=2031,K$1=2032,K$1=2033,K$1=2034,K$1=2035,K$1=2036,K$1=2037)),$E100*1/10,IF(AND(RIGHT($A100,1)*1=2,OR(K$1=2038,K$1=2039,K$1=2040)),$E100*1/20,
IF(AND(RIGHT($A100,1)*1=3,K$1&gt;=INDEX('4. Mengen- und Kostenannahmen'!$L:$L,MATCH($B100,#REF!,0)),K$1&lt;=INDEX('4. Mengen- und Kostenannahmen'!$M:$M,MATCH($B100,#REF!,0))),$E100*(1/(1+INDEX('4. Mengen- und Kostenannahmen'!$M:$M,MATCH($B100,#REF!,0))-INDEX('4. Mengen- und Kostenannahmen'!$L:$L,MATCH($B100,#REF!,0)))),
IF(AND(RIGHT($A100,1)*1=4,K$1=INDEX('4. Mengen- und Kostenannahmen'!$H:$H,MATCH($B100,#REF!,0))),$E100,"")))))))</f>
        <v>#N/A</v>
      </c>
      <c r="L100" s="233" t="str">
        <f t="array" ref="L100">IF(RIGHT($A100,1)*1=0,"",
IF(AND(RIGHT($A100,1)*1=1,OR(L$1=2026,L$1=2027)),$E100/2,
IF(AND(RIGHT($A100,1)*1=2,OR(L$1=2028,L$1=2029,L$1=2030)),$E100*1/20,IF(AND(RIGHT($A100,1)*1=2,OR(L$1=2031,L$1=2032,L$1=2033,L$1=2034,L$1=2035,L$1=2036,L$1=2037)),$E100*1/10,IF(AND(RIGHT($A100,1)*1=2,OR(L$1=2038,L$1=2039,L$1=2040)),$E100*1/20,
IF(AND(RIGHT($A100,1)*1=3,L$1&gt;=INDEX('4. Mengen- und Kostenannahmen'!$L:$L,MATCH($B100,#REF!,0)),L$1&lt;=INDEX('4. Mengen- und Kostenannahmen'!$M:$M,MATCH($B100,#REF!,0))),$E100*(1/(1+INDEX('4. Mengen- und Kostenannahmen'!$M:$M,MATCH($B100,#REF!,0))-INDEX('4. Mengen- und Kostenannahmen'!$L:$L,MATCH($B100,#REF!,0)))),
IF(AND(RIGHT($A100,1)*1=4,L$1=INDEX('4. Mengen- und Kostenannahmen'!$H:$H,MATCH($B100,#REF!,0))),$E100,"")))))))</f>
        <v>#N/A</v>
      </c>
      <c r="M100" s="233" t="str">
        <f t="array" ref="M100">IF(RIGHT($A100,1)*1=0,"",
IF(AND(RIGHT($A100,1)*1=1,OR(M$1=2026,M$1=2027)),$E100/2,
IF(AND(RIGHT($A100,1)*1=2,OR(M$1=2028,M$1=2029,M$1=2030)),$E100*1/20,IF(AND(RIGHT($A100,1)*1=2,OR(M$1=2031,M$1=2032,M$1=2033,M$1=2034,M$1=2035,M$1=2036,M$1=2037)),$E100*1/10,IF(AND(RIGHT($A100,1)*1=2,OR(M$1=2038,M$1=2039,M$1=2040)),$E100*1/20,
IF(AND(RIGHT($A100,1)*1=3,M$1&gt;=INDEX('4. Mengen- und Kostenannahmen'!$L:$L,MATCH($B100,#REF!,0)),M$1&lt;=INDEX('4. Mengen- und Kostenannahmen'!$M:$M,MATCH($B100,#REF!,0))),$E100*(1/(1+INDEX('4. Mengen- und Kostenannahmen'!$M:$M,MATCH($B100,#REF!,0))-INDEX('4. Mengen- und Kostenannahmen'!$L:$L,MATCH($B100,#REF!,0)))),
IF(AND(RIGHT($A100,1)*1=4,M$1=INDEX('4. Mengen- und Kostenannahmen'!$H:$H,MATCH($B100,#REF!,0))),$E100,"")))))))</f>
        <v>#N/A</v>
      </c>
      <c r="N100" s="233" t="str">
        <f t="array" ref="N100">IF(RIGHT($A100,1)*1=0,"",
IF(AND(RIGHT($A100,1)*1=1,OR(N$1=2026,N$1=2027)),$E100/2,
IF(AND(RIGHT($A100,1)*1=2,OR(N$1=2028,N$1=2029,N$1=2030)),$E100*1/20,IF(AND(RIGHT($A100,1)*1=2,OR(N$1=2031,N$1=2032,N$1=2033,N$1=2034,N$1=2035,N$1=2036,N$1=2037)),$E100*1/10,IF(AND(RIGHT($A100,1)*1=2,OR(N$1=2038,N$1=2039,N$1=2040)),$E100*1/20,
IF(AND(RIGHT($A100,1)*1=3,N$1&gt;=INDEX('4. Mengen- und Kostenannahmen'!$L:$L,MATCH($B100,#REF!,0)),N$1&lt;=INDEX('4. Mengen- und Kostenannahmen'!$M:$M,MATCH($B100,#REF!,0))),$E100*(1/(1+INDEX('4. Mengen- und Kostenannahmen'!$M:$M,MATCH($B100,#REF!,0))-INDEX('4. Mengen- und Kostenannahmen'!$L:$L,MATCH($B100,#REF!,0)))),
IF(AND(RIGHT($A100,1)*1=4,N$1=INDEX('4. Mengen- und Kostenannahmen'!$H:$H,MATCH($B100,#REF!,0))),$E100,"")))))))</f>
        <v>#N/A</v>
      </c>
      <c r="O100" s="233" t="str">
        <f t="array" ref="O100">IF(RIGHT($A100,1)*1=0,"",
IF(AND(RIGHT($A100,1)*1=1,OR(O$1=2026,O$1=2027)),$E100/2,
IF(AND(RIGHT($A100,1)*1=2,OR(O$1=2028,O$1=2029,O$1=2030)),$E100*1/20,IF(AND(RIGHT($A100,1)*1=2,OR(O$1=2031,O$1=2032,O$1=2033,O$1=2034,O$1=2035,O$1=2036,O$1=2037)),$E100*1/10,IF(AND(RIGHT($A100,1)*1=2,OR(O$1=2038,O$1=2039,O$1=2040)),$E100*1/20,
IF(AND(RIGHT($A100,1)*1=3,O$1&gt;=INDEX('4. Mengen- und Kostenannahmen'!$L:$L,MATCH($B100,#REF!,0)),O$1&lt;=INDEX('4. Mengen- und Kostenannahmen'!$M:$M,MATCH($B100,#REF!,0))),$E100*(1/(1+INDEX('4. Mengen- und Kostenannahmen'!$M:$M,MATCH($B100,#REF!,0))-INDEX('4. Mengen- und Kostenannahmen'!$L:$L,MATCH($B100,#REF!,0)))),
IF(AND(RIGHT($A100,1)*1=4,O$1=INDEX('4. Mengen- und Kostenannahmen'!$H:$H,MATCH($B100,#REF!,0))),$E100,"")))))))</f>
        <v>#N/A</v>
      </c>
      <c r="P100" s="233" t="str">
        <f t="array" ref="P100">IF(RIGHT($A100,1)*1=0,"",
IF(AND(RIGHT($A100,1)*1=1,OR(P$1=2026,P$1=2027)),$E100/2,
IF(AND(RIGHT($A100,1)*1=2,OR(P$1=2028,P$1=2029,P$1=2030)),$E100*1/20,IF(AND(RIGHT($A100,1)*1=2,OR(P$1=2031,P$1=2032,P$1=2033,P$1=2034,P$1=2035,P$1=2036,P$1=2037)),$E100*1/10,IF(AND(RIGHT($A100,1)*1=2,OR(P$1=2038,P$1=2039,P$1=2040)),$E100*1/20,
IF(AND(RIGHT($A100,1)*1=3,P$1&gt;=INDEX('4. Mengen- und Kostenannahmen'!$L:$L,MATCH($B100,#REF!,0)),P$1&lt;=INDEX('4. Mengen- und Kostenannahmen'!$M:$M,MATCH($B100,#REF!,0))),$E100*(1/(1+INDEX('4. Mengen- und Kostenannahmen'!$M:$M,MATCH($B100,#REF!,0))-INDEX('4. Mengen- und Kostenannahmen'!$L:$L,MATCH($B100,#REF!,0)))),
IF(AND(RIGHT($A100,1)*1=4,P$1=INDEX('4. Mengen- und Kostenannahmen'!$H:$H,MATCH($B100,#REF!,0))),$E100,"")))))))</f>
        <v>#N/A</v>
      </c>
      <c r="Q100" s="233" t="str">
        <f t="array" ref="Q100">IF(RIGHT($A100,1)*1=0,"",
IF(AND(RIGHT($A100,1)*1=1,OR(Q$1=2026,Q$1=2027)),$E100/2,
IF(AND(RIGHT($A100,1)*1=2,OR(Q$1=2028,Q$1=2029,Q$1=2030)),$E100*1/20,IF(AND(RIGHT($A100,1)*1=2,OR(Q$1=2031,Q$1=2032,Q$1=2033,Q$1=2034,Q$1=2035,Q$1=2036,Q$1=2037)),$E100*1/10,IF(AND(RIGHT($A100,1)*1=2,OR(Q$1=2038,Q$1=2039,Q$1=2040)),$E100*1/20,
IF(AND(RIGHT($A100,1)*1=3,Q$1&gt;=INDEX('4. Mengen- und Kostenannahmen'!$L:$L,MATCH($B100,#REF!,0)),Q$1&lt;=INDEX('4. Mengen- und Kostenannahmen'!$M:$M,MATCH($B100,#REF!,0))),$E100*(1/(1+INDEX('4. Mengen- und Kostenannahmen'!$M:$M,MATCH($B100,#REF!,0))-INDEX('4. Mengen- und Kostenannahmen'!$L:$L,MATCH($B100,#REF!,0)))),
IF(AND(RIGHT($A100,1)*1=4,Q$1=INDEX('4. Mengen- und Kostenannahmen'!$H:$H,MATCH($B100,#REF!,0))),$E100,"")))))))</f>
        <v>#N/A</v>
      </c>
      <c r="R100" s="233" t="str">
        <f t="array" ref="R100">IF(RIGHT($A100,1)*1=0,"",
IF(AND(RIGHT($A100,1)*1=1,OR(R$1=2026,R$1=2027)),$E100/2,
IF(AND(RIGHT($A100,1)*1=2,OR(R$1=2028,R$1=2029,R$1=2030)),$E100*1/20,IF(AND(RIGHT($A100,1)*1=2,OR(R$1=2031,R$1=2032,R$1=2033,R$1=2034,R$1=2035,R$1=2036,R$1=2037)),$E100*1/10,IF(AND(RIGHT($A100,1)*1=2,OR(R$1=2038,R$1=2039,R$1=2040)),$E100*1/20,
IF(AND(RIGHT($A100,1)*1=3,R$1&gt;=INDEX('4. Mengen- und Kostenannahmen'!$L:$L,MATCH($B100,#REF!,0)),R$1&lt;=INDEX('4. Mengen- und Kostenannahmen'!$M:$M,MATCH($B100,#REF!,0))),$E100*(1/(1+INDEX('4. Mengen- und Kostenannahmen'!$M:$M,MATCH($B100,#REF!,0))-INDEX('4. Mengen- und Kostenannahmen'!$L:$L,MATCH($B100,#REF!,0)))),
IF(AND(RIGHT($A100,1)*1=4,R$1=INDEX('4. Mengen- und Kostenannahmen'!$H:$H,MATCH($B100,#REF!,0))),$E100,"")))))))</f>
        <v>#N/A</v>
      </c>
      <c r="S100" s="233" t="str">
        <f t="array" ref="S100">IF(RIGHT($A100,1)*1=0,"",
IF(AND(RIGHT($A100,1)*1=1,OR(S$1=2026,S$1=2027)),$E100/2,
IF(AND(RIGHT($A100,1)*1=2,OR(S$1=2028,S$1=2029,S$1=2030)),$E100*1/20,IF(AND(RIGHT($A100,1)*1=2,OR(S$1=2031,S$1=2032,S$1=2033,S$1=2034,S$1=2035,S$1=2036,S$1=2037)),$E100*1/10,IF(AND(RIGHT($A100,1)*1=2,OR(S$1=2038,S$1=2039,S$1=2040)),$E100*1/20,
IF(AND(RIGHT($A100,1)*1=3,S$1&gt;=INDEX('4. Mengen- und Kostenannahmen'!$L:$L,MATCH($B100,#REF!,0)),S$1&lt;=INDEX('4. Mengen- und Kostenannahmen'!$M:$M,MATCH($B100,#REF!,0))),$E100*(1/(1+INDEX('4. Mengen- und Kostenannahmen'!$M:$M,MATCH($B100,#REF!,0))-INDEX('4. Mengen- und Kostenannahmen'!$L:$L,MATCH($B100,#REF!,0)))),
IF(AND(RIGHT($A100,1)*1=4,S$1=INDEX('4. Mengen- und Kostenannahmen'!$H:$H,MATCH($B100,#REF!,0))),$E100,"")))))))</f>
        <v>#N/A</v>
      </c>
      <c r="T100" s="233" t="str">
        <f t="array" ref="T100">IF(RIGHT($A100,1)*1=0,"",
IF(AND(RIGHT($A100,1)*1=1,OR(T$1=2026,T$1=2027)),$E100/2,
IF(AND(RIGHT($A100,1)*1=2,OR(T$1=2028,T$1=2029,T$1=2030)),$E100*1/20,IF(AND(RIGHT($A100,1)*1=2,OR(T$1=2031,T$1=2032,T$1=2033,T$1=2034,T$1=2035,T$1=2036,T$1=2037)),$E100*1/10,IF(AND(RIGHT($A100,1)*1=2,OR(T$1=2038,T$1=2039,T$1=2040)),$E100*1/20,
IF(AND(RIGHT($A100,1)*1=3,T$1&gt;=INDEX('4. Mengen- und Kostenannahmen'!$L:$L,MATCH($B100,#REF!,0)),T$1&lt;=INDEX('4. Mengen- und Kostenannahmen'!$M:$M,MATCH($B100,#REF!,0))),$E100*(1/(1+INDEX('4. Mengen- und Kostenannahmen'!$M:$M,MATCH($B100,#REF!,0))-INDEX('4. Mengen- und Kostenannahmen'!$L:$L,MATCH($B100,#REF!,0)))),
IF(AND(RIGHT($A100,1)*1=4,T$1=INDEX('4. Mengen- und Kostenannahmen'!$H:$H,MATCH($B100,#REF!,0))),$E100,"")))))))</f>
        <v>#N/A</v>
      </c>
    </row>
    <row r="101" ht="12.75" customHeight="1">
      <c r="A101" s="230" t="str">
        <f t="array" ref="A101">INDEX('4. Mengen- und Kostenannahmen'!$A:$A,MATCH(B101,'4. Mengen- und Kostenannahmen'!B:B,0))</f>
        <v>#N/A</v>
      </c>
      <c r="B101" s="231" t="str">
        <f>'4. Mengen- und Kostenannahmen'!B102</f>
        <v/>
      </c>
      <c r="C101" s="231" t="str">
        <f t="array" ref="C101">IF(RIGHT($A101,1)*1&lt;&gt;0,INDEX('4. Mengen- und Kostenannahmen'!D:D,MATCH($B101,'4. Mengen- und Kostenannahmen'!$B:$B,0)),"")</f>
        <v>#N/A</v>
      </c>
      <c r="D101" s="231" t="str">
        <f t="array" ref="D101">IF(RIGHT($A101,1)*1&lt;&gt;0,INDEX('4. Mengen- und Kostenannahmen'!E:E,MATCH($B101,'4. Mengen- und Kostenannahmen'!$B:$B,0)),"")</f>
        <v>#N/A</v>
      </c>
      <c r="E101" s="232" t="str">
        <f t="array" ref="E101">IF(C101&lt;&gt;"",INDEX('4. Mengen- und Kostenannahmen'!X:X,MATCH($B101,'4. Mengen- und Kostenannahmen'!B:B,0))*INDEX('4. Mengen- und Kostenannahmen'!AC:AC,MATCH($B101,'4. Mengen- und Kostenannahmen'!B:B,0)),"")</f>
        <v>#N/A</v>
      </c>
      <c r="F101" s="233" t="str">
        <f t="array" ref="F101">IF(RIGHT($A101,1)*1=0,"",
IF(AND(RIGHT($A101,1)*1=1,OR(F$1=2026,F$1=2027)),$E101/2,
IF(AND(RIGHT($A101,1)*1=2,OR(F$1=2028,F$1=2029,F$1=2030)),$E101*1/20,IF(AND(RIGHT($A101,1)*1=2,OR(F$1=2031,F$1=2032,F$1=2033,F$1=2034,F$1=2035,F$1=2036,F$1=2037)),$E101*1/10,IF(AND(RIGHT($A101,1)*1=2,OR(F$1=2038,F$1=2039,F$1=2040)),$E101*1/20,
IF(AND(RIGHT($A101,1)*1=3,F$1&gt;=INDEX('4. Mengen- und Kostenannahmen'!$L:$L,MATCH($B101,#REF!,0)),F$1&lt;=INDEX('4. Mengen- und Kostenannahmen'!$M:$M,MATCH($B101,#REF!,0))),$E101*(1/(1+INDEX('4. Mengen- und Kostenannahmen'!$M:$M,MATCH($B101,#REF!,0))-INDEX('4. Mengen- und Kostenannahmen'!$L:$L,MATCH($B101,#REF!,0)))),
IF(AND(RIGHT($A101,1)*1=4,F$1=INDEX('4. Mengen- und Kostenannahmen'!$H:$H,MATCH($B101,#REF!,0))),$E101,"")))))))</f>
        <v>#N/A</v>
      </c>
      <c r="G101" s="233" t="str">
        <f t="array" ref="G101">IF(RIGHT($A101,1)*1=0,"",
IF(AND(RIGHT($A101,1)*1=1,OR(G$1=2026,G$1=2027)),$E101/2,
IF(AND(RIGHT($A101,1)*1=2,OR(G$1=2028,G$1=2029,G$1=2030)),$E101*1/20,IF(AND(RIGHT($A101,1)*1=2,OR(G$1=2031,G$1=2032,G$1=2033,G$1=2034,G$1=2035,G$1=2036,G$1=2037)),$E101*1/10,IF(AND(RIGHT($A101,1)*1=2,OR(G$1=2038,G$1=2039,G$1=2040)),$E101*1/20,
IF(AND(RIGHT($A101,1)*1=3,G$1&gt;=INDEX('4. Mengen- und Kostenannahmen'!$L:$L,MATCH($B101,#REF!,0)),G$1&lt;=INDEX('4. Mengen- und Kostenannahmen'!$M:$M,MATCH($B101,#REF!,0))),$E101*(1/(1+INDEX('4. Mengen- und Kostenannahmen'!$M:$M,MATCH($B101,#REF!,0))-INDEX('4. Mengen- und Kostenannahmen'!$L:$L,MATCH($B101,#REF!,0)))),
IF(AND(RIGHT($A101,1)*1=4,G$1=INDEX('4. Mengen- und Kostenannahmen'!$H:$H,MATCH($B101,#REF!,0))),$E101,"")))))))</f>
        <v>#N/A</v>
      </c>
      <c r="H101" s="233" t="str">
        <f t="array" ref="H101">IF(RIGHT($A101,1)*1=0,"",
IF(AND(RIGHT($A101,1)*1=1,OR(H$1=2026,H$1=2027)),$E101/2,
IF(AND(RIGHT($A101,1)*1=2,OR(H$1=2028,H$1=2029,H$1=2030)),$E101*1/20,IF(AND(RIGHT($A101,1)*1=2,OR(H$1=2031,H$1=2032,H$1=2033,H$1=2034,H$1=2035,H$1=2036,H$1=2037)),$E101*1/10,IF(AND(RIGHT($A101,1)*1=2,OR(H$1=2038,H$1=2039,H$1=2040)),$E101*1/20,
IF(AND(RIGHT($A101,1)*1=3,H$1&gt;=INDEX('4. Mengen- und Kostenannahmen'!$L:$L,MATCH($B101,#REF!,0)),H$1&lt;=INDEX('4. Mengen- und Kostenannahmen'!$M:$M,MATCH($B101,#REF!,0))),$E101*(1/(1+INDEX('4. Mengen- und Kostenannahmen'!$M:$M,MATCH($B101,#REF!,0))-INDEX('4. Mengen- und Kostenannahmen'!$L:$L,MATCH($B101,#REF!,0)))),
IF(AND(RIGHT($A101,1)*1=4,H$1=INDEX('4. Mengen- und Kostenannahmen'!$H:$H,MATCH($B101,#REF!,0))),$E101,"")))))))</f>
        <v>#N/A</v>
      </c>
      <c r="I101" s="233" t="str">
        <f t="array" ref="I101">IF(RIGHT($A101,1)*1=0,"",
IF(AND(RIGHT($A101,1)*1=1,OR(I$1=2026,I$1=2027)),$E101/2,
IF(AND(RIGHT($A101,1)*1=2,OR(I$1=2028,I$1=2029,I$1=2030)),$E101*1/20,IF(AND(RIGHT($A101,1)*1=2,OR(I$1=2031,I$1=2032,I$1=2033,I$1=2034,I$1=2035,I$1=2036,I$1=2037)),$E101*1/10,IF(AND(RIGHT($A101,1)*1=2,OR(I$1=2038,I$1=2039,I$1=2040)),$E101*1/20,
IF(AND(RIGHT($A101,1)*1=3,I$1&gt;=INDEX('4. Mengen- und Kostenannahmen'!$L:$L,MATCH($B101,#REF!,0)),I$1&lt;=INDEX('4. Mengen- und Kostenannahmen'!$M:$M,MATCH($B101,#REF!,0))),$E101*(1/(1+INDEX('4. Mengen- und Kostenannahmen'!$M:$M,MATCH($B101,#REF!,0))-INDEX('4. Mengen- und Kostenannahmen'!$L:$L,MATCH($B101,#REF!,0)))),
IF(AND(RIGHT($A101,1)*1=4,I$1=INDEX('4. Mengen- und Kostenannahmen'!$H:$H,MATCH($B101,#REF!,0))),$E101,"")))))))</f>
        <v>#N/A</v>
      </c>
      <c r="J101" s="233" t="str">
        <f t="array" ref="J101">IF(RIGHT($A101,1)*1=0,"",
IF(AND(RIGHT($A101,1)*1=1,OR(J$1=2026,J$1=2027)),$E101/2,
IF(AND(RIGHT($A101,1)*1=2,OR(J$1=2028,J$1=2029,J$1=2030)),$E101*1/20,IF(AND(RIGHT($A101,1)*1=2,OR(J$1=2031,J$1=2032,J$1=2033,J$1=2034,J$1=2035,J$1=2036,J$1=2037)),$E101*1/10,IF(AND(RIGHT($A101,1)*1=2,OR(J$1=2038,J$1=2039,J$1=2040)),$E101*1/20,
IF(AND(RIGHT($A101,1)*1=3,J$1&gt;=INDEX('4. Mengen- und Kostenannahmen'!$L:$L,MATCH($B101,#REF!,0)),J$1&lt;=INDEX('4. Mengen- und Kostenannahmen'!$M:$M,MATCH($B101,#REF!,0))),$E101*(1/(1+INDEX('4. Mengen- und Kostenannahmen'!$M:$M,MATCH($B101,#REF!,0))-INDEX('4. Mengen- und Kostenannahmen'!$L:$L,MATCH($B101,#REF!,0)))),
IF(AND(RIGHT($A101,1)*1=4,J$1=INDEX('4. Mengen- und Kostenannahmen'!$H:$H,MATCH($B101,#REF!,0))),$E101,"")))))))</f>
        <v>#N/A</v>
      </c>
      <c r="K101" s="233" t="str">
        <f t="array" ref="K101">IF(RIGHT($A101,1)*1=0,"",
IF(AND(RIGHT($A101,1)*1=1,OR(K$1=2026,K$1=2027)),$E101/2,
IF(AND(RIGHT($A101,1)*1=2,OR(K$1=2028,K$1=2029,K$1=2030)),$E101*1/20,IF(AND(RIGHT($A101,1)*1=2,OR(K$1=2031,K$1=2032,K$1=2033,K$1=2034,K$1=2035,K$1=2036,K$1=2037)),$E101*1/10,IF(AND(RIGHT($A101,1)*1=2,OR(K$1=2038,K$1=2039,K$1=2040)),$E101*1/20,
IF(AND(RIGHT($A101,1)*1=3,K$1&gt;=INDEX('4. Mengen- und Kostenannahmen'!$L:$L,MATCH($B101,#REF!,0)),K$1&lt;=INDEX('4. Mengen- und Kostenannahmen'!$M:$M,MATCH($B101,#REF!,0))),$E101*(1/(1+INDEX('4. Mengen- und Kostenannahmen'!$M:$M,MATCH($B101,#REF!,0))-INDEX('4. Mengen- und Kostenannahmen'!$L:$L,MATCH($B101,#REF!,0)))),
IF(AND(RIGHT($A101,1)*1=4,K$1=INDEX('4. Mengen- und Kostenannahmen'!$H:$H,MATCH($B101,#REF!,0))),$E101,"")))))))</f>
        <v>#N/A</v>
      </c>
      <c r="L101" s="233" t="str">
        <f t="array" ref="L101">IF(RIGHT($A101,1)*1=0,"",
IF(AND(RIGHT($A101,1)*1=1,OR(L$1=2026,L$1=2027)),$E101/2,
IF(AND(RIGHT($A101,1)*1=2,OR(L$1=2028,L$1=2029,L$1=2030)),$E101*1/20,IF(AND(RIGHT($A101,1)*1=2,OR(L$1=2031,L$1=2032,L$1=2033,L$1=2034,L$1=2035,L$1=2036,L$1=2037)),$E101*1/10,IF(AND(RIGHT($A101,1)*1=2,OR(L$1=2038,L$1=2039,L$1=2040)),$E101*1/20,
IF(AND(RIGHT($A101,1)*1=3,L$1&gt;=INDEX('4. Mengen- und Kostenannahmen'!$L:$L,MATCH($B101,#REF!,0)),L$1&lt;=INDEX('4. Mengen- und Kostenannahmen'!$M:$M,MATCH($B101,#REF!,0))),$E101*(1/(1+INDEX('4. Mengen- und Kostenannahmen'!$M:$M,MATCH($B101,#REF!,0))-INDEX('4. Mengen- und Kostenannahmen'!$L:$L,MATCH($B101,#REF!,0)))),
IF(AND(RIGHT($A101,1)*1=4,L$1=INDEX('4. Mengen- und Kostenannahmen'!$H:$H,MATCH($B101,#REF!,0))),$E101,"")))))))</f>
        <v>#N/A</v>
      </c>
      <c r="M101" s="233" t="str">
        <f t="array" ref="M101">IF(RIGHT($A101,1)*1=0,"",
IF(AND(RIGHT($A101,1)*1=1,OR(M$1=2026,M$1=2027)),$E101/2,
IF(AND(RIGHT($A101,1)*1=2,OR(M$1=2028,M$1=2029,M$1=2030)),$E101*1/20,IF(AND(RIGHT($A101,1)*1=2,OR(M$1=2031,M$1=2032,M$1=2033,M$1=2034,M$1=2035,M$1=2036,M$1=2037)),$E101*1/10,IF(AND(RIGHT($A101,1)*1=2,OR(M$1=2038,M$1=2039,M$1=2040)),$E101*1/20,
IF(AND(RIGHT($A101,1)*1=3,M$1&gt;=INDEX('4. Mengen- und Kostenannahmen'!$L:$L,MATCH($B101,#REF!,0)),M$1&lt;=INDEX('4. Mengen- und Kostenannahmen'!$M:$M,MATCH($B101,#REF!,0))),$E101*(1/(1+INDEX('4. Mengen- und Kostenannahmen'!$M:$M,MATCH($B101,#REF!,0))-INDEX('4. Mengen- und Kostenannahmen'!$L:$L,MATCH($B101,#REF!,0)))),
IF(AND(RIGHT($A101,1)*1=4,M$1=INDEX('4. Mengen- und Kostenannahmen'!$H:$H,MATCH($B101,#REF!,0))),$E101,"")))))))</f>
        <v>#N/A</v>
      </c>
      <c r="N101" s="233" t="str">
        <f t="array" ref="N101">IF(RIGHT($A101,1)*1=0,"",
IF(AND(RIGHT($A101,1)*1=1,OR(N$1=2026,N$1=2027)),$E101/2,
IF(AND(RIGHT($A101,1)*1=2,OR(N$1=2028,N$1=2029,N$1=2030)),$E101*1/20,IF(AND(RIGHT($A101,1)*1=2,OR(N$1=2031,N$1=2032,N$1=2033,N$1=2034,N$1=2035,N$1=2036,N$1=2037)),$E101*1/10,IF(AND(RIGHT($A101,1)*1=2,OR(N$1=2038,N$1=2039,N$1=2040)),$E101*1/20,
IF(AND(RIGHT($A101,1)*1=3,N$1&gt;=INDEX('4. Mengen- und Kostenannahmen'!$L:$L,MATCH($B101,#REF!,0)),N$1&lt;=INDEX('4. Mengen- und Kostenannahmen'!$M:$M,MATCH($B101,#REF!,0))),$E101*(1/(1+INDEX('4. Mengen- und Kostenannahmen'!$M:$M,MATCH($B101,#REF!,0))-INDEX('4. Mengen- und Kostenannahmen'!$L:$L,MATCH($B101,#REF!,0)))),
IF(AND(RIGHT($A101,1)*1=4,N$1=INDEX('4. Mengen- und Kostenannahmen'!$H:$H,MATCH($B101,#REF!,0))),$E101,"")))))))</f>
        <v>#N/A</v>
      </c>
      <c r="O101" s="233" t="str">
        <f t="array" ref="O101">IF(RIGHT($A101,1)*1=0,"",
IF(AND(RIGHT($A101,1)*1=1,OR(O$1=2026,O$1=2027)),$E101/2,
IF(AND(RIGHT($A101,1)*1=2,OR(O$1=2028,O$1=2029,O$1=2030)),$E101*1/20,IF(AND(RIGHT($A101,1)*1=2,OR(O$1=2031,O$1=2032,O$1=2033,O$1=2034,O$1=2035,O$1=2036,O$1=2037)),$E101*1/10,IF(AND(RIGHT($A101,1)*1=2,OR(O$1=2038,O$1=2039,O$1=2040)),$E101*1/20,
IF(AND(RIGHT($A101,1)*1=3,O$1&gt;=INDEX('4. Mengen- und Kostenannahmen'!$L:$L,MATCH($B101,#REF!,0)),O$1&lt;=INDEX('4. Mengen- und Kostenannahmen'!$M:$M,MATCH($B101,#REF!,0))),$E101*(1/(1+INDEX('4. Mengen- und Kostenannahmen'!$M:$M,MATCH($B101,#REF!,0))-INDEX('4. Mengen- und Kostenannahmen'!$L:$L,MATCH($B101,#REF!,0)))),
IF(AND(RIGHT($A101,1)*1=4,O$1=INDEX('4. Mengen- und Kostenannahmen'!$H:$H,MATCH($B101,#REF!,0))),$E101,"")))))))</f>
        <v>#N/A</v>
      </c>
      <c r="P101" s="233" t="str">
        <f t="array" ref="P101">IF(RIGHT($A101,1)*1=0,"",
IF(AND(RIGHT($A101,1)*1=1,OR(P$1=2026,P$1=2027)),$E101/2,
IF(AND(RIGHT($A101,1)*1=2,OR(P$1=2028,P$1=2029,P$1=2030)),$E101*1/20,IF(AND(RIGHT($A101,1)*1=2,OR(P$1=2031,P$1=2032,P$1=2033,P$1=2034,P$1=2035,P$1=2036,P$1=2037)),$E101*1/10,IF(AND(RIGHT($A101,1)*1=2,OR(P$1=2038,P$1=2039,P$1=2040)),$E101*1/20,
IF(AND(RIGHT($A101,1)*1=3,P$1&gt;=INDEX('4. Mengen- und Kostenannahmen'!$L:$L,MATCH($B101,#REF!,0)),P$1&lt;=INDEX('4. Mengen- und Kostenannahmen'!$M:$M,MATCH($B101,#REF!,0))),$E101*(1/(1+INDEX('4. Mengen- und Kostenannahmen'!$M:$M,MATCH($B101,#REF!,0))-INDEX('4. Mengen- und Kostenannahmen'!$L:$L,MATCH($B101,#REF!,0)))),
IF(AND(RIGHT($A101,1)*1=4,P$1=INDEX('4. Mengen- und Kostenannahmen'!$H:$H,MATCH($B101,#REF!,0))),$E101,"")))))))</f>
        <v>#N/A</v>
      </c>
      <c r="Q101" s="233" t="str">
        <f t="array" ref="Q101">IF(RIGHT($A101,1)*1=0,"",
IF(AND(RIGHT($A101,1)*1=1,OR(Q$1=2026,Q$1=2027)),$E101/2,
IF(AND(RIGHT($A101,1)*1=2,OR(Q$1=2028,Q$1=2029,Q$1=2030)),$E101*1/20,IF(AND(RIGHT($A101,1)*1=2,OR(Q$1=2031,Q$1=2032,Q$1=2033,Q$1=2034,Q$1=2035,Q$1=2036,Q$1=2037)),$E101*1/10,IF(AND(RIGHT($A101,1)*1=2,OR(Q$1=2038,Q$1=2039,Q$1=2040)),$E101*1/20,
IF(AND(RIGHT($A101,1)*1=3,Q$1&gt;=INDEX('4. Mengen- und Kostenannahmen'!$L:$L,MATCH($B101,#REF!,0)),Q$1&lt;=INDEX('4. Mengen- und Kostenannahmen'!$M:$M,MATCH($B101,#REF!,0))),$E101*(1/(1+INDEX('4. Mengen- und Kostenannahmen'!$M:$M,MATCH($B101,#REF!,0))-INDEX('4. Mengen- und Kostenannahmen'!$L:$L,MATCH($B101,#REF!,0)))),
IF(AND(RIGHT($A101,1)*1=4,Q$1=INDEX('4. Mengen- und Kostenannahmen'!$H:$H,MATCH($B101,#REF!,0))),$E101,"")))))))</f>
        <v>#N/A</v>
      </c>
      <c r="R101" s="233" t="str">
        <f t="array" ref="R101">IF(RIGHT($A101,1)*1=0,"",
IF(AND(RIGHT($A101,1)*1=1,OR(R$1=2026,R$1=2027)),$E101/2,
IF(AND(RIGHT($A101,1)*1=2,OR(R$1=2028,R$1=2029,R$1=2030)),$E101*1/20,IF(AND(RIGHT($A101,1)*1=2,OR(R$1=2031,R$1=2032,R$1=2033,R$1=2034,R$1=2035,R$1=2036,R$1=2037)),$E101*1/10,IF(AND(RIGHT($A101,1)*1=2,OR(R$1=2038,R$1=2039,R$1=2040)),$E101*1/20,
IF(AND(RIGHT($A101,1)*1=3,R$1&gt;=INDEX('4. Mengen- und Kostenannahmen'!$L:$L,MATCH($B101,#REF!,0)),R$1&lt;=INDEX('4. Mengen- und Kostenannahmen'!$M:$M,MATCH($B101,#REF!,0))),$E101*(1/(1+INDEX('4. Mengen- und Kostenannahmen'!$M:$M,MATCH($B101,#REF!,0))-INDEX('4. Mengen- und Kostenannahmen'!$L:$L,MATCH($B101,#REF!,0)))),
IF(AND(RIGHT($A101,1)*1=4,R$1=INDEX('4. Mengen- und Kostenannahmen'!$H:$H,MATCH($B101,#REF!,0))),$E101,"")))))))</f>
        <v>#N/A</v>
      </c>
      <c r="S101" s="233" t="str">
        <f t="array" ref="S101">IF(RIGHT($A101,1)*1=0,"",
IF(AND(RIGHT($A101,1)*1=1,OR(S$1=2026,S$1=2027)),$E101/2,
IF(AND(RIGHT($A101,1)*1=2,OR(S$1=2028,S$1=2029,S$1=2030)),$E101*1/20,IF(AND(RIGHT($A101,1)*1=2,OR(S$1=2031,S$1=2032,S$1=2033,S$1=2034,S$1=2035,S$1=2036,S$1=2037)),$E101*1/10,IF(AND(RIGHT($A101,1)*1=2,OR(S$1=2038,S$1=2039,S$1=2040)),$E101*1/20,
IF(AND(RIGHT($A101,1)*1=3,S$1&gt;=INDEX('4. Mengen- und Kostenannahmen'!$L:$L,MATCH($B101,#REF!,0)),S$1&lt;=INDEX('4. Mengen- und Kostenannahmen'!$M:$M,MATCH($B101,#REF!,0))),$E101*(1/(1+INDEX('4. Mengen- und Kostenannahmen'!$M:$M,MATCH($B101,#REF!,0))-INDEX('4. Mengen- und Kostenannahmen'!$L:$L,MATCH($B101,#REF!,0)))),
IF(AND(RIGHT($A101,1)*1=4,S$1=INDEX('4. Mengen- und Kostenannahmen'!$H:$H,MATCH($B101,#REF!,0))),$E101,"")))))))</f>
        <v>#N/A</v>
      </c>
      <c r="T101" s="233" t="str">
        <f t="array" ref="T101">IF(RIGHT($A101,1)*1=0,"",
IF(AND(RIGHT($A101,1)*1=1,OR(T$1=2026,T$1=2027)),$E101/2,
IF(AND(RIGHT($A101,1)*1=2,OR(T$1=2028,T$1=2029,T$1=2030)),$E101*1/20,IF(AND(RIGHT($A101,1)*1=2,OR(T$1=2031,T$1=2032,T$1=2033,T$1=2034,T$1=2035,T$1=2036,T$1=2037)),$E101*1/10,IF(AND(RIGHT($A101,1)*1=2,OR(T$1=2038,T$1=2039,T$1=2040)),$E101*1/20,
IF(AND(RIGHT($A101,1)*1=3,T$1&gt;=INDEX('4. Mengen- und Kostenannahmen'!$L:$L,MATCH($B101,#REF!,0)),T$1&lt;=INDEX('4. Mengen- und Kostenannahmen'!$M:$M,MATCH($B101,#REF!,0))),$E101*(1/(1+INDEX('4. Mengen- und Kostenannahmen'!$M:$M,MATCH($B101,#REF!,0))-INDEX('4. Mengen- und Kostenannahmen'!$L:$L,MATCH($B101,#REF!,0)))),
IF(AND(RIGHT($A101,1)*1=4,T$1=INDEX('4. Mengen- und Kostenannahmen'!$H:$H,MATCH($B101,#REF!,0))),$E101,"")))))))</f>
        <v>#N/A</v>
      </c>
    </row>
    <row r="102" ht="12.75" customHeight="1">
      <c r="A102" s="235"/>
      <c r="B102" s="235"/>
      <c r="C102" s="235"/>
      <c r="D102" s="235"/>
      <c r="E102" s="235"/>
    </row>
    <row r="103" ht="12.75" customHeight="1">
      <c r="A103" s="235"/>
      <c r="B103" s="235"/>
      <c r="C103" s="235"/>
      <c r="D103" s="235"/>
      <c r="E103" s="235"/>
    </row>
    <row r="104" ht="12.75" customHeight="1">
      <c r="A104" s="235"/>
      <c r="B104" s="235"/>
      <c r="C104" s="235"/>
      <c r="D104" s="235"/>
      <c r="E104" s="235"/>
    </row>
    <row r="105" ht="12.75" customHeight="1">
      <c r="A105" s="235"/>
      <c r="B105" s="235"/>
      <c r="C105" s="235"/>
      <c r="D105" s="235"/>
      <c r="E105" s="235"/>
    </row>
    <row r="106" ht="12.75" customHeight="1">
      <c r="A106" s="235"/>
      <c r="B106" s="235"/>
      <c r="C106" s="235"/>
      <c r="D106" s="235"/>
      <c r="E106" s="235"/>
    </row>
    <row r="107" ht="12.75" customHeight="1">
      <c r="A107" s="235"/>
      <c r="B107" s="235"/>
      <c r="C107" s="235"/>
      <c r="D107" s="235"/>
      <c r="E107" s="235"/>
    </row>
    <row r="108" ht="12.75" customHeight="1">
      <c r="A108" s="235"/>
      <c r="B108" s="235"/>
      <c r="C108" s="235"/>
      <c r="D108" s="235"/>
      <c r="E108" s="235"/>
    </row>
    <row r="109" ht="12.75" customHeight="1">
      <c r="A109" s="235"/>
      <c r="B109" s="235"/>
      <c r="C109" s="235"/>
      <c r="D109" s="235"/>
      <c r="E109" s="235"/>
    </row>
    <row r="110" ht="12.75" customHeight="1">
      <c r="A110" s="235"/>
      <c r="B110" s="235"/>
      <c r="C110" s="235"/>
      <c r="D110" s="235"/>
      <c r="E110" s="235"/>
    </row>
    <row r="111" ht="12.75" customHeight="1">
      <c r="A111" s="235"/>
      <c r="B111" s="235"/>
      <c r="C111" s="235"/>
      <c r="D111" s="235"/>
      <c r="E111" s="235"/>
    </row>
    <row r="112" ht="12.75" customHeight="1">
      <c r="A112" s="235"/>
      <c r="B112" s="235"/>
      <c r="C112" s="235"/>
      <c r="D112" s="235"/>
      <c r="E112" s="235"/>
    </row>
    <row r="113" ht="12.75" customHeight="1">
      <c r="A113" s="235"/>
      <c r="B113" s="235"/>
      <c r="C113" s="235"/>
      <c r="D113" s="235"/>
      <c r="E113" s="235"/>
    </row>
    <row r="114" ht="12.75" customHeight="1">
      <c r="A114" s="235"/>
      <c r="B114" s="235"/>
      <c r="C114" s="235"/>
      <c r="D114" s="235"/>
      <c r="E114" s="235"/>
    </row>
    <row r="115" ht="12.75" customHeight="1">
      <c r="A115" s="235"/>
      <c r="B115" s="235"/>
      <c r="C115" s="235"/>
      <c r="D115" s="235"/>
      <c r="E115" s="235"/>
    </row>
    <row r="116" ht="12.75" customHeight="1">
      <c r="A116" s="235"/>
      <c r="B116" s="235"/>
      <c r="C116" s="235"/>
      <c r="D116" s="235"/>
      <c r="E116" s="235"/>
    </row>
    <row r="117" ht="12.75" customHeight="1">
      <c r="A117" s="235"/>
      <c r="B117" s="235"/>
      <c r="C117" s="235"/>
      <c r="D117" s="235"/>
      <c r="E117" s="235"/>
    </row>
    <row r="118" ht="12.75" customHeight="1">
      <c r="A118" s="235"/>
      <c r="B118" s="235"/>
      <c r="C118" s="235"/>
      <c r="D118" s="235"/>
      <c r="E118" s="235"/>
    </row>
    <row r="119" ht="12.75" customHeight="1">
      <c r="A119" s="235"/>
      <c r="B119" s="235"/>
      <c r="C119" s="235"/>
      <c r="D119" s="235"/>
      <c r="E119" s="235"/>
    </row>
    <row r="120" ht="12.75" customHeight="1">
      <c r="A120" s="235"/>
      <c r="B120" s="235"/>
      <c r="C120" s="235"/>
      <c r="D120" s="235"/>
      <c r="E120" s="235"/>
    </row>
    <row r="121" ht="12.75" customHeight="1">
      <c r="A121" s="235"/>
      <c r="B121" s="235"/>
      <c r="C121" s="235"/>
      <c r="D121" s="235"/>
      <c r="E121" s="235"/>
    </row>
    <row r="122" ht="12.75" customHeight="1">
      <c r="A122" s="235"/>
      <c r="B122" s="235"/>
      <c r="C122" s="235"/>
      <c r="D122" s="235"/>
      <c r="E122" s="235"/>
    </row>
    <row r="123" ht="12.75" customHeight="1">
      <c r="A123" s="235"/>
      <c r="B123" s="235"/>
      <c r="C123" s="235"/>
      <c r="D123" s="235"/>
      <c r="E123" s="235"/>
    </row>
    <row r="124" ht="12.75" customHeight="1">
      <c r="A124" s="235"/>
      <c r="B124" s="235"/>
      <c r="C124" s="235"/>
      <c r="D124" s="235"/>
      <c r="E124" s="235"/>
    </row>
    <row r="125" ht="12.75" customHeight="1">
      <c r="A125" s="235"/>
      <c r="B125" s="235"/>
      <c r="C125" s="235"/>
      <c r="D125" s="235"/>
      <c r="E125" s="235"/>
    </row>
    <row r="126" ht="12.75" customHeight="1">
      <c r="A126" s="235"/>
      <c r="B126" s="235"/>
      <c r="C126" s="235"/>
      <c r="D126" s="235"/>
      <c r="E126" s="235"/>
    </row>
    <row r="127" ht="12.75" customHeight="1">
      <c r="A127" s="235"/>
      <c r="B127" s="235"/>
      <c r="C127" s="235"/>
      <c r="D127" s="235"/>
      <c r="E127" s="235"/>
    </row>
    <row r="128" ht="12.75" customHeight="1">
      <c r="A128" s="235"/>
      <c r="B128" s="235"/>
      <c r="C128" s="235"/>
      <c r="D128" s="235"/>
      <c r="E128" s="235"/>
    </row>
    <row r="129" ht="12.75" customHeight="1">
      <c r="A129" s="235"/>
      <c r="B129" s="235"/>
      <c r="C129" s="235"/>
      <c r="D129" s="235"/>
      <c r="E129" s="235"/>
    </row>
    <row r="130" ht="12.75" customHeight="1">
      <c r="A130" s="235"/>
      <c r="B130" s="235"/>
      <c r="C130" s="235"/>
      <c r="D130" s="235"/>
      <c r="E130" s="235"/>
    </row>
    <row r="131" ht="12.75" customHeight="1">
      <c r="A131" s="235"/>
      <c r="B131" s="235"/>
      <c r="C131" s="235"/>
      <c r="D131" s="235"/>
      <c r="E131" s="235"/>
    </row>
    <row r="132" ht="12.75" customHeight="1">
      <c r="A132" s="235"/>
      <c r="B132" s="235"/>
      <c r="C132" s="235"/>
      <c r="D132" s="235"/>
      <c r="E132" s="235"/>
    </row>
    <row r="133" ht="12.75" customHeight="1">
      <c r="A133" s="235"/>
      <c r="B133" s="235"/>
      <c r="C133" s="235"/>
      <c r="D133" s="235"/>
      <c r="E133" s="235"/>
    </row>
    <row r="134" ht="12.75" customHeight="1">
      <c r="A134" s="235"/>
      <c r="B134" s="235"/>
      <c r="C134" s="235"/>
      <c r="D134" s="235"/>
      <c r="E134" s="235"/>
    </row>
    <row r="135" ht="12.75" customHeight="1">
      <c r="A135" s="235"/>
      <c r="B135" s="235"/>
      <c r="C135" s="235"/>
      <c r="D135" s="235"/>
      <c r="E135" s="235"/>
    </row>
    <row r="136" ht="12.75" customHeight="1">
      <c r="A136" s="235"/>
      <c r="B136" s="235"/>
      <c r="C136" s="235"/>
      <c r="D136" s="235"/>
      <c r="E136" s="235"/>
    </row>
    <row r="137" ht="12.75" customHeight="1">
      <c r="A137" s="235"/>
      <c r="B137" s="235"/>
      <c r="C137" s="235"/>
      <c r="D137" s="235"/>
      <c r="E137" s="235"/>
    </row>
    <row r="138" ht="12.75" customHeight="1">
      <c r="A138" s="235"/>
      <c r="B138" s="235"/>
      <c r="C138" s="235"/>
      <c r="D138" s="235"/>
      <c r="E138" s="235"/>
    </row>
    <row r="139" ht="12.75" customHeight="1">
      <c r="A139" s="235"/>
      <c r="B139" s="235"/>
      <c r="C139" s="235"/>
      <c r="D139" s="235"/>
      <c r="E139" s="235"/>
    </row>
    <row r="140" ht="12.75" customHeight="1">
      <c r="A140" s="235"/>
      <c r="B140" s="235"/>
      <c r="C140" s="235"/>
      <c r="D140" s="235"/>
      <c r="E140" s="235"/>
    </row>
    <row r="141" ht="12.75" customHeight="1">
      <c r="A141" s="235"/>
      <c r="B141" s="235"/>
      <c r="C141" s="235"/>
      <c r="D141" s="235"/>
      <c r="E141" s="235"/>
    </row>
    <row r="142" ht="12.75" customHeight="1">
      <c r="A142" s="235"/>
      <c r="B142" s="235"/>
      <c r="C142" s="235"/>
      <c r="D142" s="235"/>
      <c r="E142" s="235"/>
    </row>
    <row r="143" ht="12.75" customHeight="1">
      <c r="A143" s="235"/>
      <c r="B143" s="235"/>
      <c r="C143" s="235"/>
      <c r="D143" s="235"/>
      <c r="E143" s="235"/>
    </row>
    <row r="144" ht="12.75" customHeight="1">
      <c r="A144" s="235"/>
      <c r="B144" s="235"/>
      <c r="C144" s="235"/>
      <c r="D144" s="235"/>
      <c r="E144" s="235"/>
    </row>
    <row r="145" ht="12.75" customHeight="1">
      <c r="A145" s="235"/>
      <c r="B145" s="235"/>
      <c r="C145" s="235"/>
      <c r="D145" s="235"/>
      <c r="E145" s="235"/>
    </row>
    <row r="146" ht="12.75" customHeight="1">
      <c r="A146" s="235"/>
      <c r="B146" s="235"/>
      <c r="C146" s="235"/>
      <c r="D146" s="235"/>
      <c r="E146" s="235"/>
    </row>
    <row r="147" ht="12.75" customHeight="1">
      <c r="A147" s="235"/>
      <c r="B147" s="235"/>
      <c r="C147" s="235"/>
      <c r="D147" s="235"/>
      <c r="E147" s="235"/>
    </row>
    <row r="148" ht="12.75" customHeight="1">
      <c r="A148" s="235"/>
      <c r="B148" s="235"/>
      <c r="C148" s="235"/>
      <c r="D148" s="235"/>
      <c r="E148" s="235"/>
    </row>
    <row r="149" ht="12.75" customHeight="1">
      <c r="A149" s="235"/>
      <c r="B149" s="235"/>
      <c r="C149" s="235"/>
      <c r="D149" s="235"/>
      <c r="E149" s="235"/>
    </row>
    <row r="150" ht="12.75" customHeight="1">
      <c r="A150" s="235"/>
      <c r="B150" s="235"/>
      <c r="C150" s="235"/>
      <c r="D150" s="235"/>
      <c r="E150" s="235"/>
    </row>
    <row r="151" ht="12.75" customHeight="1">
      <c r="A151" s="235"/>
      <c r="B151" s="235"/>
      <c r="C151" s="235"/>
      <c r="D151" s="235"/>
      <c r="E151" s="235"/>
    </row>
    <row r="152" ht="12.75" customHeight="1">
      <c r="A152" s="235"/>
      <c r="B152" s="235"/>
      <c r="C152" s="235"/>
      <c r="D152" s="235"/>
      <c r="E152" s="235"/>
    </row>
    <row r="153" ht="12.75" customHeight="1">
      <c r="A153" s="235"/>
      <c r="B153" s="235"/>
      <c r="C153" s="235"/>
      <c r="D153" s="235"/>
      <c r="E153" s="235"/>
    </row>
    <row r="154" ht="12.75" customHeight="1">
      <c r="A154" s="235"/>
      <c r="B154" s="235"/>
      <c r="C154" s="235"/>
      <c r="D154" s="235"/>
      <c r="E154" s="235"/>
    </row>
    <row r="155" ht="12.75" customHeight="1">
      <c r="A155" s="235"/>
      <c r="B155" s="235"/>
      <c r="C155" s="235"/>
      <c r="D155" s="235"/>
      <c r="E155" s="235"/>
    </row>
    <row r="156" ht="12.75" customHeight="1">
      <c r="A156" s="235"/>
      <c r="B156" s="235"/>
      <c r="C156" s="235"/>
      <c r="D156" s="235"/>
      <c r="E156" s="235"/>
    </row>
    <row r="157" ht="12.75" customHeight="1">
      <c r="A157" s="235"/>
      <c r="B157" s="235"/>
      <c r="C157" s="235"/>
      <c r="D157" s="235"/>
      <c r="E157" s="235"/>
    </row>
    <row r="158" ht="12.75" customHeight="1">
      <c r="A158" s="235"/>
      <c r="B158" s="235"/>
      <c r="C158" s="235"/>
      <c r="D158" s="235"/>
      <c r="E158" s="235"/>
    </row>
    <row r="159" ht="12.75" customHeight="1">
      <c r="A159" s="235"/>
      <c r="B159" s="235"/>
      <c r="C159" s="235"/>
      <c r="D159" s="235"/>
      <c r="E159" s="235"/>
    </row>
    <row r="160" ht="12.75" customHeight="1">
      <c r="A160" s="235"/>
      <c r="B160" s="235"/>
      <c r="C160" s="235"/>
      <c r="D160" s="235"/>
      <c r="E160" s="235"/>
    </row>
    <row r="161" ht="12.75" customHeight="1">
      <c r="A161" s="235"/>
      <c r="B161" s="235"/>
      <c r="C161" s="235"/>
      <c r="D161" s="235"/>
      <c r="E161" s="235"/>
    </row>
    <row r="162" ht="12.75" customHeight="1">
      <c r="A162" s="235"/>
      <c r="B162" s="235"/>
      <c r="C162" s="235"/>
      <c r="D162" s="235"/>
      <c r="E162" s="235"/>
    </row>
    <row r="163" ht="12.75" customHeight="1">
      <c r="A163" s="235"/>
      <c r="B163" s="235"/>
      <c r="C163" s="235"/>
      <c r="D163" s="235"/>
      <c r="E163" s="235"/>
    </row>
    <row r="164" ht="12.75" customHeight="1">
      <c r="A164" s="235"/>
      <c r="B164" s="235"/>
      <c r="C164" s="235"/>
      <c r="D164" s="235"/>
      <c r="E164" s="235"/>
    </row>
    <row r="165" ht="12.75" customHeight="1">
      <c r="A165" s="235"/>
      <c r="B165" s="235"/>
      <c r="C165" s="235"/>
      <c r="D165" s="235"/>
      <c r="E165" s="235"/>
    </row>
    <row r="166" ht="12.75" customHeight="1">
      <c r="A166" s="235"/>
      <c r="B166" s="235"/>
      <c r="C166" s="235"/>
      <c r="D166" s="235"/>
      <c r="E166" s="235"/>
    </row>
    <row r="167" ht="12.75" customHeight="1">
      <c r="A167" s="235"/>
      <c r="B167" s="235"/>
      <c r="C167" s="235"/>
      <c r="D167" s="235"/>
      <c r="E167" s="235"/>
    </row>
    <row r="168" ht="12.75" customHeight="1">
      <c r="A168" s="235"/>
      <c r="B168" s="235"/>
      <c r="C168" s="235"/>
      <c r="D168" s="235"/>
      <c r="E168" s="235"/>
    </row>
    <row r="169" ht="12.75" customHeight="1">
      <c r="A169" s="235"/>
      <c r="B169" s="235"/>
      <c r="C169" s="235"/>
      <c r="D169" s="235"/>
      <c r="E169" s="235"/>
    </row>
    <row r="170" ht="12.75" customHeight="1">
      <c r="A170" s="235"/>
      <c r="B170" s="235"/>
      <c r="C170" s="235"/>
      <c r="D170" s="235"/>
      <c r="E170" s="235"/>
    </row>
    <row r="171" ht="12.75" customHeight="1">
      <c r="A171" s="235"/>
      <c r="B171" s="235"/>
      <c r="C171" s="235"/>
      <c r="D171" s="235"/>
      <c r="E171" s="235"/>
    </row>
    <row r="172" ht="12.75" customHeight="1">
      <c r="A172" s="235"/>
      <c r="B172" s="235"/>
      <c r="C172" s="235"/>
      <c r="D172" s="235"/>
      <c r="E172" s="235"/>
    </row>
    <row r="173" ht="12.75" customHeight="1">
      <c r="A173" s="235"/>
      <c r="B173" s="235"/>
      <c r="C173" s="235"/>
      <c r="D173" s="235"/>
      <c r="E173" s="235"/>
    </row>
    <row r="174" ht="12.75" customHeight="1">
      <c r="A174" s="235"/>
      <c r="B174" s="235"/>
      <c r="C174" s="235"/>
      <c r="D174" s="235"/>
      <c r="E174" s="235"/>
    </row>
    <row r="175" ht="12.75" customHeight="1">
      <c r="A175" s="235"/>
      <c r="B175" s="235"/>
      <c r="C175" s="235"/>
      <c r="D175" s="235"/>
      <c r="E175" s="235"/>
    </row>
    <row r="176" ht="12.75" customHeight="1">
      <c r="A176" s="235"/>
      <c r="B176" s="235"/>
      <c r="C176" s="235"/>
      <c r="D176" s="235"/>
      <c r="E176" s="235"/>
    </row>
    <row r="177" ht="12.75" customHeight="1">
      <c r="A177" s="235"/>
      <c r="B177" s="235"/>
      <c r="C177" s="235"/>
      <c r="D177" s="235"/>
      <c r="E177" s="235"/>
    </row>
    <row r="178" ht="12.75" customHeight="1">
      <c r="A178" s="235"/>
      <c r="B178" s="235"/>
      <c r="C178" s="235"/>
      <c r="D178" s="235"/>
      <c r="E178" s="235"/>
    </row>
    <row r="179" ht="12.75" customHeight="1">
      <c r="A179" s="235"/>
      <c r="B179" s="235"/>
      <c r="C179" s="235"/>
      <c r="D179" s="235"/>
      <c r="E179" s="235"/>
    </row>
    <row r="180" ht="12.75" customHeight="1">
      <c r="A180" s="235"/>
      <c r="B180" s="235"/>
      <c r="C180" s="235"/>
      <c r="D180" s="235"/>
      <c r="E180" s="235"/>
    </row>
    <row r="181" ht="12.75" customHeight="1">
      <c r="A181" s="235"/>
      <c r="B181" s="235"/>
      <c r="C181" s="235"/>
      <c r="D181" s="235"/>
      <c r="E181" s="235"/>
    </row>
    <row r="182" ht="12.75" customHeight="1">
      <c r="A182" s="235"/>
      <c r="B182" s="235"/>
      <c r="C182" s="235"/>
      <c r="D182" s="235"/>
      <c r="E182" s="235"/>
    </row>
    <row r="183" ht="12.75" customHeight="1">
      <c r="A183" s="235"/>
      <c r="B183" s="235"/>
      <c r="C183" s="235"/>
      <c r="D183" s="235"/>
      <c r="E183" s="235"/>
    </row>
    <row r="184" ht="12.75" customHeight="1">
      <c r="A184" s="235"/>
      <c r="B184" s="235"/>
      <c r="C184" s="235"/>
      <c r="D184" s="235"/>
      <c r="E184" s="235"/>
    </row>
    <row r="185" ht="12.75" customHeight="1">
      <c r="A185" s="235"/>
      <c r="B185" s="235"/>
      <c r="C185" s="235"/>
      <c r="D185" s="235"/>
      <c r="E185" s="235"/>
    </row>
    <row r="186" ht="12.75" customHeight="1">
      <c r="A186" s="235"/>
      <c r="B186" s="235"/>
      <c r="C186" s="235"/>
      <c r="D186" s="235"/>
      <c r="E186" s="235"/>
    </row>
    <row r="187" ht="12.75" customHeight="1">
      <c r="A187" s="235"/>
      <c r="B187" s="235"/>
      <c r="C187" s="235"/>
      <c r="D187" s="235"/>
      <c r="E187" s="235"/>
    </row>
    <row r="188" ht="12.75" customHeight="1">
      <c r="A188" s="235"/>
      <c r="B188" s="235"/>
      <c r="C188" s="235"/>
      <c r="D188" s="235"/>
      <c r="E188" s="235"/>
    </row>
    <row r="189" ht="12.75" customHeight="1">
      <c r="A189" s="235"/>
      <c r="B189" s="235"/>
      <c r="C189" s="235"/>
      <c r="D189" s="235"/>
      <c r="E189" s="235"/>
    </row>
    <row r="190" ht="12.75" customHeight="1">
      <c r="A190" s="235"/>
      <c r="B190" s="235"/>
      <c r="C190" s="235"/>
      <c r="D190" s="235"/>
      <c r="E190" s="235"/>
    </row>
    <row r="191" ht="12.75" customHeight="1">
      <c r="A191" s="235"/>
      <c r="B191" s="235"/>
      <c r="C191" s="235"/>
      <c r="D191" s="235"/>
      <c r="E191" s="235"/>
    </row>
    <row r="192" ht="12.75" customHeight="1">
      <c r="A192" s="235"/>
      <c r="B192" s="235"/>
      <c r="C192" s="235"/>
      <c r="D192" s="235"/>
      <c r="E192" s="235"/>
    </row>
    <row r="193" ht="12.75" customHeight="1">
      <c r="A193" s="235"/>
      <c r="B193" s="235"/>
      <c r="C193" s="235"/>
      <c r="D193" s="235"/>
      <c r="E193" s="235"/>
    </row>
    <row r="194" ht="12.75" customHeight="1">
      <c r="A194" s="235"/>
      <c r="B194" s="235"/>
      <c r="C194" s="235"/>
      <c r="D194" s="235"/>
      <c r="E194" s="235"/>
    </row>
    <row r="195" ht="12.75" customHeight="1">
      <c r="A195" s="235"/>
      <c r="B195" s="235"/>
      <c r="C195" s="235"/>
      <c r="D195" s="235"/>
      <c r="E195" s="235"/>
    </row>
    <row r="196" ht="12.75" customHeight="1">
      <c r="A196" s="235"/>
      <c r="B196" s="235"/>
      <c r="C196" s="235"/>
      <c r="D196" s="235"/>
      <c r="E196" s="235"/>
    </row>
    <row r="197" ht="12.75" customHeight="1">
      <c r="A197" s="235"/>
      <c r="B197" s="235"/>
      <c r="C197" s="235"/>
      <c r="D197" s="235"/>
      <c r="E197" s="235"/>
    </row>
    <row r="198" ht="12.75" customHeight="1">
      <c r="A198" s="235"/>
      <c r="B198" s="235"/>
      <c r="C198" s="235"/>
      <c r="D198" s="235"/>
      <c r="E198" s="235"/>
    </row>
    <row r="199" ht="12.75" customHeight="1">
      <c r="A199" s="235"/>
      <c r="B199" s="235"/>
      <c r="C199" s="235"/>
      <c r="D199" s="235"/>
      <c r="E199" s="235"/>
    </row>
    <row r="200" ht="12.75" customHeight="1">
      <c r="A200" s="235"/>
      <c r="B200" s="235"/>
      <c r="C200" s="235"/>
      <c r="D200" s="235"/>
      <c r="E200" s="235"/>
    </row>
    <row r="201" ht="12.75" customHeight="1">
      <c r="A201" s="235"/>
      <c r="B201" s="235"/>
      <c r="C201" s="235"/>
      <c r="D201" s="235"/>
      <c r="E201" s="235"/>
    </row>
    <row r="202" ht="12.75" customHeight="1">
      <c r="A202" s="235"/>
      <c r="B202" s="235"/>
      <c r="C202" s="235"/>
      <c r="D202" s="235"/>
      <c r="E202" s="235"/>
    </row>
    <row r="203" ht="12.75" customHeight="1">
      <c r="A203" s="235"/>
      <c r="B203" s="235"/>
      <c r="C203" s="235"/>
      <c r="D203" s="235"/>
      <c r="E203" s="235"/>
    </row>
    <row r="204" ht="12.75" customHeight="1">
      <c r="A204" s="235"/>
      <c r="B204" s="235"/>
      <c r="C204" s="235"/>
      <c r="D204" s="235"/>
      <c r="E204" s="235"/>
    </row>
    <row r="205" ht="12.75" customHeight="1">
      <c r="A205" s="235"/>
      <c r="B205" s="235"/>
      <c r="C205" s="235"/>
      <c r="D205" s="235"/>
      <c r="E205" s="235"/>
    </row>
    <row r="206" ht="12.75" customHeight="1">
      <c r="A206" s="235"/>
      <c r="B206" s="235"/>
      <c r="C206" s="235"/>
      <c r="D206" s="235"/>
      <c r="E206" s="235"/>
    </row>
    <row r="207" ht="12.75" customHeight="1">
      <c r="A207" s="235"/>
      <c r="B207" s="235"/>
      <c r="C207" s="235"/>
      <c r="D207" s="235"/>
      <c r="E207" s="235"/>
    </row>
    <row r="208" ht="12.75" customHeight="1">
      <c r="A208" s="235"/>
      <c r="B208" s="235"/>
      <c r="C208" s="235"/>
      <c r="D208" s="235"/>
      <c r="E208" s="235"/>
    </row>
    <row r="209" ht="12.75" customHeight="1">
      <c r="A209" s="235"/>
      <c r="B209" s="235"/>
      <c r="C209" s="235"/>
      <c r="D209" s="235"/>
      <c r="E209" s="235"/>
    </row>
    <row r="210" ht="12.75" customHeight="1">
      <c r="A210" s="235"/>
      <c r="B210" s="235"/>
      <c r="C210" s="235"/>
      <c r="D210" s="235"/>
      <c r="E210" s="235"/>
    </row>
    <row r="211" ht="12.75" customHeight="1">
      <c r="A211" s="235"/>
      <c r="B211" s="235"/>
      <c r="C211" s="235"/>
      <c r="D211" s="235"/>
      <c r="E211" s="235"/>
    </row>
    <row r="212" ht="12.75" customHeight="1">
      <c r="A212" s="235"/>
      <c r="B212" s="235"/>
      <c r="C212" s="235"/>
      <c r="D212" s="235"/>
      <c r="E212" s="235"/>
    </row>
    <row r="213" ht="12.75" customHeight="1">
      <c r="A213" s="235"/>
      <c r="B213" s="235"/>
      <c r="C213" s="235"/>
      <c r="D213" s="235"/>
      <c r="E213" s="235"/>
    </row>
    <row r="214" ht="12.75" customHeight="1">
      <c r="A214" s="235"/>
      <c r="B214" s="235"/>
      <c r="C214" s="235"/>
      <c r="D214" s="235"/>
      <c r="E214" s="235"/>
    </row>
    <row r="215" ht="12.75" customHeight="1">
      <c r="A215" s="235"/>
      <c r="B215" s="235"/>
      <c r="C215" s="235"/>
      <c r="D215" s="235"/>
      <c r="E215" s="235"/>
    </row>
    <row r="216" ht="12.75" customHeight="1">
      <c r="A216" s="235"/>
      <c r="B216" s="235"/>
      <c r="C216" s="235"/>
      <c r="D216" s="235"/>
      <c r="E216" s="235"/>
    </row>
    <row r="217" ht="12.75" customHeight="1">
      <c r="A217" s="235"/>
      <c r="B217" s="235"/>
      <c r="C217" s="235"/>
      <c r="D217" s="235"/>
      <c r="E217" s="235"/>
    </row>
    <row r="218" ht="12.75" customHeight="1">
      <c r="A218" s="235"/>
      <c r="B218" s="235"/>
      <c r="C218" s="235"/>
      <c r="D218" s="235"/>
      <c r="E218" s="235"/>
    </row>
    <row r="219" ht="12.75" customHeight="1">
      <c r="A219" s="235"/>
      <c r="B219" s="235"/>
      <c r="C219" s="235"/>
      <c r="D219" s="235"/>
      <c r="E219" s="235"/>
    </row>
    <row r="220" ht="12.75" customHeight="1">
      <c r="A220" s="235"/>
      <c r="B220" s="235"/>
      <c r="C220" s="235"/>
      <c r="D220" s="235"/>
      <c r="E220" s="235"/>
    </row>
    <row r="221" ht="12.75" customHeight="1">
      <c r="A221" s="235"/>
      <c r="B221" s="235"/>
      <c r="C221" s="235"/>
      <c r="D221" s="235"/>
      <c r="E221" s="235"/>
    </row>
    <row r="222" ht="12.75" customHeight="1">
      <c r="A222" s="235"/>
      <c r="B222" s="235"/>
      <c r="C222" s="235"/>
      <c r="D222" s="235"/>
      <c r="E222" s="235"/>
    </row>
    <row r="223" ht="12.75" customHeight="1">
      <c r="A223" s="235"/>
      <c r="B223" s="235"/>
      <c r="C223" s="235"/>
      <c r="D223" s="235"/>
      <c r="E223" s="235"/>
    </row>
    <row r="224" ht="12.75" customHeight="1">
      <c r="A224" s="235"/>
      <c r="B224" s="235"/>
      <c r="C224" s="235"/>
      <c r="D224" s="235"/>
      <c r="E224" s="235"/>
    </row>
    <row r="225" ht="12.75" customHeight="1">
      <c r="A225" s="235"/>
      <c r="B225" s="235"/>
      <c r="C225" s="235"/>
      <c r="D225" s="235"/>
      <c r="E225" s="235"/>
    </row>
    <row r="226" ht="12.75" customHeight="1">
      <c r="A226" s="235"/>
      <c r="B226" s="235"/>
      <c r="C226" s="235"/>
      <c r="D226" s="235"/>
      <c r="E226" s="235"/>
    </row>
    <row r="227" ht="12.75" customHeight="1">
      <c r="A227" s="235"/>
      <c r="B227" s="235"/>
      <c r="C227" s="235"/>
      <c r="D227" s="235"/>
      <c r="E227" s="235"/>
    </row>
    <row r="228" ht="12.75" customHeight="1">
      <c r="A228" s="235"/>
      <c r="B228" s="235"/>
      <c r="C228" s="235"/>
      <c r="D228" s="235"/>
      <c r="E228" s="235"/>
    </row>
    <row r="229" ht="12.75" customHeight="1">
      <c r="A229" s="235"/>
      <c r="B229" s="235"/>
      <c r="C229" s="235"/>
      <c r="D229" s="235"/>
      <c r="E229" s="235"/>
    </row>
    <row r="230" ht="12.75" customHeight="1">
      <c r="A230" s="235"/>
      <c r="B230" s="235"/>
      <c r="C230" s="235"/>
      <c r="D230" s="235"/>
      <c r="E230" s="235"/>
    </row>
    <row r="231" ht="12.75" customHeight="1">
      <c r="A231" s="235"/>
      <c r="B231" s="235"/>
      <c r="C231" s="235"/>
      <c r="D231" s="235"/>
      <c r="E231" s="235"/>
    </row>
    <row r="232" ht="12.75" customHeight="1">
      <c r="A232" s="235"/>
      <c r="B232" s="235"/>
      <c r="C232" s="235"/>
      <c r="D232" s="235"/>
      <c r="E232" s="235"/>
    </row>
    <row r="233" ht="12.75" customHeight="1">
      <c r="A233" s="235"/>
      <c r="B233" s="235"/>
      <c r="C233" s="235"/>
      <c r="D233" s="235"/>
      <c r="E233" s="235"/>
    </row>
    <row r="234" ht="12.75" customHeight="1">
      <c r="A234" s="235"/>
      <c r="B234" s="235"/>
      <c r="C234" s="235"/>
      <c r="D234" s="235"/>
      <c r="E234" s="235"/>
    </row>
    <row r="235" ht="12.75" customHeight="1">
      <c r="A235" s="235"/>
      <c r="B235" s="235"/>
      <c r="C235" s="235"/>
      <c r="D235" s="235"/>
      <c r="E235" s="235"/>
    </row>
    <row r="236" ht="12.75" customHeight="1">
      <c r="A236" s="235"/>
      <c r="B236" s="235"/>
      <c r="C236" s="235"/>
      <c r="D236" s="235"/>
      <c r="E236" s="235"/>
    </row>
    <row r="237" ht="12.75" customHeight="1">
      <c r="A237" s="235"/>
      <c r="B237" s="235"/>
      <c r="C237" s="235"/>
      <c r="D237" s="235"/>
      <c r="E237" s="235"/>
    </row>
    <row r="238" ht="12.75" customHeight="1">
      <c r="A238" s="235"/>
      <c r="B238" s="235"/>
      <c r="C238" s="235"/>
      <c r="D238" s="235"/>
      <c r="E238" s="235"/>
    </row>
    <row r="239" ht="12.75" customHeight="1">
      <c r="A239" s="235"/>
      <c r="B239" s="235"/>
      <c r="C239" s="235"/>
      <c r="D239" s="235"/>
      <c r="E239" s="235"/>
    </row>
    <row r="240" ht="12.75" customHeight="1">
      <c r="A240" s="235"/>
      <c r="B240" s="235"/>
      <c r="C240" s="235"/>
      <c r="D240" s="235"/>
      <c r="E240" s="235"/>
    </row>
    <row r="241" ht="12.75" customHeight="1">
      <c r="A241" s="235"/>
      <c r="B241" s="235"/>
      <c r="C241" s="235"/>
      <c r="D241" s="235"/>
      <c r="E241" s="235"/>
    </row>
    <row r="242" ht="12.75" customHeight="1">
      <c r="A242" s="235"/>
      <c r="B242" s="235"/>
      <c r="C242" s="235"/>
      <c r="D242" s="235"/>
      <c r="E242" s="235"/>
    </row>
    <row r="243" ht="12.75" customHeight="1">
      <c r="A243" s="235"/>
      <c r="B243" s="235"/>
      <c r="C243" s="235"/>
      <c r="D243" s="235"/>
      <c r="E243" s="235"/>
    </row>
    <row r="244" ht="12.75" customHeight="1">
      <c r="A244" s="235"/>
      <c r="B244" s="235"/>
      <c r="C244" s="235"/>
      <c r="D244" s="235"/>
      <c r="E244" s="235"/>
    </row>
    <row r="245" ht="12.75" customHeight="1">
      <c r="A245" s="235"/>
      <c r="B245" s="235"/>
      <c r="C245" s="235"/>
      <c r="D245" s="235"/>
      <c r="E245" s="235"/>
    </row>
    <row r="246" ht="12.75" customHeight="1">
      <c r="A246" s="235"/>
      <c r="B246" s="235"/>
      <c r="C246" s="235"/>
      <c r="D246" s="235"/>
      <c r="E246" s="235"/>
    </row>
    <row r="247" ht="12.75" customHeight="1">
      <c r="A247" s="235"/>
      <c r="B247" s="235"/>
      <c r="C247" s="235"/>
      <c r="D247" s="235"/>
      <c r="E247" s="235"/>
    </row>
    <row r="248" ht="12.75" customHeight="1">
      <c r="A248" s="235"/>
      <c r="B248" s="235"/>
      <c r="C248" s="235"/>
      <c r="D248" s="235"/>
      <c r="E248" s="235"/>
    </row>
    <row r="249" ht="12.75" customHeight="1">
      <c r="A249" s="235"/>
      <c r="B249" s="235"/>
      <c r="C249" s="235"/>
      <c r="D249" s="235"/>
      <c r="E249" s="235"/>
    </row>
    <row r="250" ht="12.75" customHeight="1">
      <c r="A250" s="235"/>
      <c r="B250" s="235"/>
      <c r="C250" s="235"/>
      <c r="D250" s="235"/>
      <c r="E250" s="235"/>
    </row>
    <row r="251" ht="12.75" customHeight="1">
      <c r="A251" s="235"/>
      <c r="B251" s="235"/>
      <c r="C251" s="235"/>
      <c r="D251" s="235"/>
      <c r="E251" s="235"/>
    </row>
    <row r="252" ht="12.75" customHeight="1">
      <c r="A252" s="235"/>
      <c r="B252" s="235"/>
      <c r="C252" s="235"/>
      <c r="D252" s="235"/>
      <c r="E252" s="235"/>
    </row>
    <row r="253" ht="12.75" customHeight="1">
      <c r="A253" s="235"/>
      <c r="B253" s="235"/>
      <c r="C253" s="235"/>
      <c r="D253" s="235"/>
      <c r="E253" s="235"/>
    </row>
    <row r="254" ht="12.75" customHeight="1">
      <c r="A254" s="235"/>
      <c r="B254" s="235"/>
      <c r="C254" s="235"/>
      <c r="D254" s="235"/>
      <c r="E254" s="235"/>
    </row>
    <row r="255" ht="12.75" customHeight="1">
      <c r="A255" s="235"/>
      <c r="B255" s="235"/>
      <c r="C255" s="235"/>
      <c r="D255" s="235"/>
      <c r="E255" s="235"/>
    </row>
    <row r="256" ht="12.75" customHeight="1">
      <c r="A256" s="235"/>
      <c r="B256" s="235"/>
      <c r="C256" s="235"/>
      <c r="D256" s="235"/>
      <c r="E256" s="235"/>
    </row>
    <row r="257" ht="12.75" customHeight="1">
      <c r="A257" s="235"/>
      <c r="B257" s="235"/>
      <c r="C257" s="235"/>
      <c r="D257" s="235"/>
      <c r="E257" s="235"/>
    </row>
    <row r="258" ht="12.75" customHeight="1">
      <c r="A258" s="235"/>
      <c r="B258" s="235"/>
      <c r="C258" s="235"/>
      <c r="D258" s="235"/>
      <c r="E258" s="235"/>
    </row>
    <row r="259" ht="12.75" customHeight="1">
      <c r="A259" s="235"/>
      <c r="B259" s="235"/>
      <c r="C259" s="235"/>
      <c r="D259" s="235"/>
      <c r="E259" s="235"/>
    </row>
    <row r="260" ht="12.75" customHeight="1">
      <c r="A260" s="235"/>
      <c r="B260" s="235"/>
      <c r="C260" s="235"/>
      <c r="D260" s="235"/>
      <c r="E260" s="235"/>
    </row>
    <row r="261" ht="12.75" customHeight="1">
      <c r="A261" s="235"/>
      <c r="B261" s="235"/>
      <c r="C261" s="235"/>
      <c r="D261" s="235"/>
      <c r="E261" s="235"/>
    </row>
    <row r="262" ht="12.75" customHeight="1">
      <c r="A262" s="235"/>
      <c r="B262" s="235"/>
      <c r="C262" s="235"/>
      <c r="D262" s="235"/>
      <c r="E262" s="235"/>
    </row>
    <row r="263" ht="12.75" customHeight="1">
      <c r="A263" s="235"/>
      <c r="B263" s="235"/>
      <c r="C263" s="235"/>
      <c r="D263" s="235"/>
      <c r="E263" s="235"/>
    </row>
    <row r="264" ht="12.75" customHeight="1">
      <c r="A264" s="235"/>
      <c r="B264" s="235"/>
      <c r="C264" s="235"/>
      <c r="D264" s="235"/>
      <c r="E264" s="235"/>
    </row>
    <row r="265" ht="12.75" customHeight="1">
      <c r="A265" s="235"/>
      <c r="B265" s="235"/>
      <c r="C265" s="235"/>
      <c r="D265" s="235"/>
      <c r="E265" s="235"/>
    </row>
    <row r="266" ht="12.75" customHeight="1">
      <c r="A266" s="235"/>
      <c r="B266" s="235"/>
      <c r="C266" s="235"/>
      <c r="D266" s="235"/>
      <c r="E266" s="235"/>
    </row>
    <row r="267" ht="12.75" customHeight="1">
      <c r="A267" s="235"/>
      <c r="B267" s="235"/>
      <c r="C267" s="235"/>
      <c r="D267" s="235"/>
      <c r="E267" s="235"/>
    </row>
    <row r="268" ht="12.75" customHeight="1">
      <c r="A268" s="235"/>
      <c r="B268" s="235"/>
      <c r="C268" s="235"/>
      <c r="D268" s="235"/>
      <c r="E268" s="235"/>
    </row>
    <row r="269" ht="12.75" customHeight="1">
      <c r="A269" s="235"/>
      <c r="B269" s="235"/>
      <c r="C269" s="235"/>
      <c r="D269" s="235"/>
      <c r="E269" s="235"/>
    </row>
    <row r="270" ht="12.75" customHeight="1">
      <c r="A270" s="235"/>
      <c r="B270" s="235"/>
      <c r="C270" s="235"/>
      <c r="D270" s="235"/>
      <c r="E270" s="235"/>
    </row>
    <row r="271" ht="12.75" customHeight="1">
      <c r="A271" s="235"/>
      <c r="B271" s="235"/>
      <c r="C271" s="235"/>
      <c r="D271" s="235"/>
      <c r="E271" s="235"/>
    </row>
    <row r="272" ht="12.75" customHeight="1">
      <c r="A272" s="235"/>
      <c r="B272" s="235"/>
      <c r="C272" s="235"/>
      <c r="D272" s="235"/>
      <c r="E272" s="235"/>
    </row>
    <row r="273" ht="12.75" customHeight="1">
      <c r="A273" s="235"/>
      <c r="B273" s="235"/>
      <c r="C273" s="235"/>
      <c r="D273" s="235"/>
      <c r="E273" s="235"/>
    </row>
    <row r="274" ht="12.75" customHeight="1">
      <c r="A274" s="235"/>
      <c r="B274" s="235"/>
      <c r="C274" s="235"/>
      <c r="D274" s="235"/>
      <c r="E274" s="235"/>
    </row>
    <row r="275" ht="12.75" customHeight="1">
      <c r="A275" s="235"/>
      <c r="B275" s="235"/>
      <c r="C275" s="235"/>
      <c r="D275" s="235"/>
      <c r="E275" s="235"/>
    </row>
    <row r="276" ht="12.75" customHeight="1">
      <c r="A276" s="235"/>
      <c r="B276" s="235"/>
      <c r="C276" s="235"/>
      <c r="D276" s="235"/>
      <c r="E276" s="235"/>
    </row>
    <row r="277" ht="12.75" customHeight="1">
      <c r="A277" s="235"/>
      <c r="B277" s="235"/>
      <c r="C277" s="235"/>
      <c r="D277" s="235"/>
      <c r="E277" s="235"/>
    </row>
    <row r="278" ht="12.75" customHeight="1">
      <c r="A278" s="235"/>
      <c r="B278" s="235"/>
      <c r="C278" s="235"/>
      <c r="D278" s="235"/>
      <c r="E278" s="235"/>
    </row>
    <row r="279" ht="12.75" customHeight="1">
      <c r="A279" s="235"/>
      <c r="B279" s="235"/>
      <c r="C279" s="235"/>
      <c r="D279" s="235"/>
      <c r="E279" s="235"/>
    </row>
    <row r="280" ht="12.75" customHeight="1">
      <c r="A280" s="235"/>
      <c r="B280" s="235"/>
      <c r="C280" s="235"/>
      <c r="D280" s="235"/>
      <c r="E280" s="235"/>
    </row>
    <row r="281" ht="12.75" customHeight="1">
      <c r="A281" s="235"/>
      <c r="B281" s="235"/>
      <c r="C281" s="235"/>
      <c r="D281" s="235"/>
      <c r="E281" s="235"/>
    </row>
    <row r="282" ht="12.75" customHeight="1">
      <c r="A282" s="235"/>
      <c r="B282" s="235"/>
      <c r="C282" s="235"/>
      <c r="D282" s="235"/>
      <c r="E282" s="235"/>
    </row>
    <row r="283" ht="12.75" customHeight="1">
      <c r="A283" s="235"/>
      <c r="B283" s="235"/>
      <c r="C283" s="235"/>
      <c r="D283" s="235"/>
      <c r="E283" s="235"/>
    </row>
    <row r="284" ht="12.75" customHeight="1">
      <c r="A284" s="235"/>
      <c r="B284" s="235"/>
      <c r="C284" s="235"/>
      <c r="D284" s="235"/>
      <c r="E284" s="235"/>
    </row>
    <row r="285" ht="12.75" customHeight="1">
      <c r="A285" s="235"/>
      <c r="B285" s="235"/>
      <c r="C285" s="235"/>
      <c r="D285" s="235"/>
      <c r="E285" s="235"/>
    </row>
    <row r="286" ht="12.75" customHeight="1">
      <c r="A286" s="235"/>
      <c r="B286" s="235"/>
      <c r="C286" s="235"/>
      <c r="D286" s="235"/>
      <c r="E286" s="235"/>
    </row>
    <row r="287" ht="12.75" customHeight="1">
      <c r="A287" s="235"/>
      <c r="B287" s="235"/>
      <c r="C287" s="235"/>
      <c r="D287" s="235"/>
      <c r="E287" s="235"/>
    </row>
    <row r="288" ht="12.75" customHeight="1">
      <c r="A288" s="235"/>
      <c r="B288" s="235"/>
      <c r="C288" s="235"/>
      <c r="D288" s="235"/>
      <c r="E288" s="235"/>
    </row>
    <row r="289" ht="12.75" customHeight="1">
      <c r="A289" s="235"/>
      <c r="B289" s="235"/>
      <c r="C289" s="235"/>
      <c r="D289" s="235"/>
      <c r="E289" s="235"/>
    </row>
    <row r="290" ht="12.75" customHeight="1">
      <c r="A290" s="235"/>
      <c r="B290" s="235"/>
      <c r="C290" s="235"/>
      <c r="D290" s="235"/>
      <c r="E290" s="235"/>
    </row>
    <row r="291" ht="12.75" customHeight="1">
      <c r="A291" s="235"/>
      <c r="B291" s="235"/>
      <c r="C291" s="235"/>
      <c r="D291" s="235"/>
      <c r="E291" s="235"/>
    </row>
    <row r="292" ht="12.75" customHeight="1">
      <c r="A292" s="235"/>
      <c r="B292" s="235"/>
      <c r="C292" s="235"/>
      <c r="D292" s="235"/>
      <c r="E292" s="235"/>
    </row>
    <row r="293" ht="12.75" customHeight="1">
      <c r="A293" s="235"/>
      <c r="B293" s="235"/>
      <c r="C293" s="235"/>
      <c r="D293" s="235"/>
      <c r="E293" s="235"/>
    </row>
    <row r="294" ht="12.75" customHeight="1">
      <c r="A294" s="235"/>
      <c r="B294" s="235"/>
      <c r="C294" s="235"/>
      <c r="D294" s="235"/>
      <c r="E294" s="235"/>
    </row>
    <row r="295" ht="12.75" customHeight="1">
      <c r="A295" s="235"/>
      <c r="B295" s="235"/>
      <c r="C295" s="235"/>
      <c r="D295" s="235"/>
      <c r="E295" s="235"/>
    </row>
    <row r="296" ht="12.75" customHeight="1">
      <c r="A296" s="235"/>
      <c r="B296" s="235"/>
      <c r="C296" s="235"/>
      <c r="D296" s="235"/>
      <c r="E296" s="235"/>
    </row>
    <row r="297" ht="12.75" customHeight="1">
      <c r="A297" s="235"/>
      <c r="B297" s="235"/>
      <c r="C297" s="235"/>
      <c r="D297" s="235"/>
      <c r="E297" s="235"/>
    </row>
    <row r="298" ht="12.75" customHeight="1">
      <c r="A298" s="235"/>
      <c r="B298" s="235"/>
      <c r="C298" s="235"/>
      <c r="D298" s="235"/>
      <c r="E298" s="235"/>
    </row>
    <row r="299" ht="12.75" customHeight="1">
      <c r="A299" s="235"/>
      <c r="B299" s="235"/>
      <c r="C299" s="235"/>
      <c r="D299" s="235"/>
      <c r="E299" s="235"/>
    </row>
    <row r="300" ht="12.75" customHeight="1">
      <c r="A300" s="235"/>
      <c r="B300" s="235"/>
      <c r="C300" s="235"/>
      <c r="D300" s="235"/>
      <c r="E300" s="235"/>
    </row>
    <row r="301" ht="12.75" customHeight="1">
      <c r="A301" s="235"/>
      <c r="B301" s="235"/>
      <c r="C301" s="235"/>
      <c r="D301" s="235"/>
      <c r="E301" s="235"/>
    </row>
    <row r="302" ht="12.75" customHeight="1">
      <c r="A302" s="235"/>
      <c r="B302" s="235"/>
      <c r="C302" s="235"/>
      <c r="D302" s="235"/>
      <c r="E302" s="235"/>
    </row>
    <row r="303" ht="12.75" customHeight="1">
      <c r="A303" s="235"/>
      <c r="B303" s="235"/>
      <c r="C303" s="235"/>
      <c r="D303" s="235"/>
      <c r="E303" s="235"/>
    </row>
    <row r="304" ht="12.75" customHeight="1">
      <c r="A304" s="235"/>
      <c r="B304" s="235"/>
      <c r="C304" s="235"/>
      <c r="D304" s="235"/>
      <c r="E304" s="235"/>
    </row>
    <row r="305" ht="12.75" customHeight="1">
      <c r="A305" s="235"/>
      <c r="B305" s="235"/>
      <c r="C305" s="235"/>
      <c r="D305" s="235"/>
      <c r="E305" s="235"/>
    </row>
    <row r="306" ht="12.75" customHeight="1">
      <c r="A306" s="235"/>
      <c r="B306" s="235"/>
      <c r="C306" s="235"/>
      <c r="D306" s="235"/>
      <c r="E306" s="235"/>
    </row>
    <row r="307" ht="12.75" customHeight="1">
      <c r="A307" s="235"/>
      <c r="B307" s="235"/>
      <c r="C307" s="235"/>
      <c r="D307" s="235"/>
      <c r="E307" s="235"/>
    </row>
    <row r="308" ht="12.75" customHeight="1">
      <c r="A308" s="235"/>
      <c r="B308" s="235"/>
      <c r="C308" s="235"/>
      <c r="D308" s="235"/>
      <c r="E308" s="235"/>
    </row>
    <row r="309" ht="12.75" customHeight="1">
      <c r="A309" s="235"/>
      <c r="B309" s="235"/>
      <c r="C309" s="235"/>
      <c r="D309" s="235"/>
      <c r="E309" s="235"/>
    </row>
    <row r="310" ht="12.75" customHeight="1">
      <c r="A310" s="235"/>
      <c r="B310" s="235"/>
      <c r="C310" s="235"/>
      <c r="D310" s="235"/>
      <c r="E310" s="235"/>
    </row>
    <row r="311" ht="12.75" customHeight="1">
      <c r="A311" s="235"/>
      <c r="B311" s="235"/>
      <c r="C311" s="235"/>
      <c r="D311" s="235"/>
      <c r="E311" s="235"/>
    </row>
    <row r="312" ht="12.75" customHeight="1">
      <c r="A312" s="235"/>
      <c r="B312" s="235"/>
      <c r="C312" s="235"/>
      <c r="D312" s="235"/>
      <c r="E312" s="235"/>
    </row>
    <row r="313" ht="12.75" customHeight="1">
      <c r="A313" s="235"/>
      <c r="B313" s="235"/>
      <c r="C313" s="235"/>
      <c r="D313" s="235"/>
      <c r="E313" s="235"/>
    </row>
    <row r="314" ht="12.75" customHeight="1">
      <c r="A314" s="235"/>
      <c r="B314" s="235"/>
      <c r="C314" s="235"/>
      <c r="D314" s="235"/>
      <c r="E314" s="235"/>
    </row>
    <row r="315" ht="12.75" customHeight="1">
      <c r="A315" s="235"/>
      <c r="B315" s="235"/>
      <c r="C315" s="235"/>
      <c r="D315" s="235"/>
      <c r="E315" s="235"/>
    </row>
    <row r="316" ht="12.75" customHeight="1">
      <c r="A316" s="235"/>
      <c r="B316" s="235"/>
      <c r="C316" s="235"/>
      <c r="D316" s="235"/>
      <c r="E316" s="235"/>
    </row>
    <row r="317" ht="12.75" customHeight="1">
      <c r="A317" s="235"/>
      <c r="B317" s="235"/>
      <c r="C317" s="235"/>
      <c r="D317" s="235"/>
      <c r="E317" s="235"/>
    </row>
    <row r="318" ht="12.75" customHeight="1">
      <c r="A318" s="235"/>
      <c r="B318" s="235"/>
      <c r="C318" s="235"/>
      <c r="D318" s="235"/>
      <c r="E318" s="235"/>
    </row>
    <row r="319" ht="12.75" customHeight="1">
      <c r="A319" s="235"/>
      <c r="B319" s="235"/>
      <c r="C319" s="235"/>
      <c r="D319" s="235"/>
      <c r="E319" s="235"/>
    </row>
    <row r="320" ht="12.75" customHeight="1">
      <c r="A320" s="235"/>
      <c r="B320" s="235"/>
      <c r="C320" s="235"/>
      <c r="D320" s="235"/>
      <c r="E320" s="235"/>
    </row>
    <row r="321" ht="12.75" customHeight="1">
      <c r="A321" s="235"/>
      <c r="B321" s="235"/>
      <c r="C321" s="235"/>
      <c r="D321" s="235"/>
      <c r="E321" s="235"/>
    </row>
    <row r="322" ht="12.75" customHeight="1">
      <c r="A322" s="235"/>
      <c r="B322" s="235"/>
      <c r="C322" s="235"/>
      <c r="D322" s="235"/>
      <c r="E322" s="235"/>
    </row>
    <row r="323" ht="12.75" customHeight="1">
      <c r="A323" s="235"/>
      <c r="B323" s="235"/>
      <c r="C323" s="235"/>
      <c r="D323" s="235"/>
      <c r="E323" s="235"/>
    </row>
    <row r="324" ht="12.75" customHeight="1">
      <c r="A324" s="235"/>
      <c r="B324" s="235"/>
      <c r="C324" s="235"/>
      <c r="D324" s="235"/>
      <c r="E324" s="235"/>
    </row>
    <row r="325" ht="12.75" customHeight="1">
      <c r="A325" s="235"/>
      <c r="B325" s="235"/>
      <c r="C325" s="235"/>
      <c r="D325" s="235"/>
      <c r="E325" s="235"/>
    </row>
    <row r="326" ht="12.75" customHeight="1">
      <c r="A326" s="235"/>
      <c r="B326" s="235"/>
      <c r="C326" s="235"/>
      <c r="D326" s="235"/>
      <c r="E326" s="235"/>
    </row>
    <row r="327" ht="12.75" customHeight="1">
      <c r="A327" s="235"/>
      <c r="B327" s="235"/>
      <c r="C327" s="235"/>
      <c r="D327" s="235"/>
      <c r="E327" s="235"/>
    </row>
    <row r="328" ht="12.75" customHeight="1">
      <c r="A328" s="235"/>
      <c r="B328" s="235"/>
      <c r="C328" s="235"/>
      <c r="D328" s="235"/>
      <c r="E328" s="235"/>
    </row>
    <row r="329" ht="12.75" customHeight="1">
      <c r="A329" s="235"/>
      <c r="B329" s="235"/>
      <c r="C329" s="235"/>
      <c r="D329" s="235"/>
      <c r="E329" s="235"/>
    </row>
    <row r="330" ht="12.75" customHeight="1">
      <c r="A330" s="235"/>
      <c r="B330" s="235"/>
      <c r="C330" s="235"/>
      <c r="D330" s="235"/>
      <c r="E330" s="235"/>
    </row>
    <row r="331" ht="12.75" customHeight="1">
      <c r="A331" s="235"/>
      <c r="B331" s="235"/>
      <c r="C331" s="235"/>
      <c r="D331" s="235"/>
      <c r="E331" s="235"/>
    </row>
    <row r="332" ht="12.75" customHeight="1">
      <c r="A332" s="235"/>
      <c r="B332" s="235"/>
      <c r="C332" s="235"/>
      <c r="D332" s="235"/>
      <c r="E332" s="235"/>
    </row>
    <row r="333" ht="12.75" customHeight="1">
      <c r="A333" s="235"/>
      <c r="B333" s="235"/>
      <c r="C333" s="235"/>
      <c r="D333" s="235"/>
      <c r="E333" s="235"/>
    </row>
    <row r="334" ht="12.75" customHeight="1">
      <c r="A334" s="235"/>
      <c r="B334" s="235"/>
      <c r="C334" s="235"/>
      <c r="D334" s="235"/>
      <c r="E334" s="235"/>
    </row>
    <row r="335" ht="12.75" customHeight="1">
      <c r="A335" s="235"/>
      <c r="B335" s="235"/>
      <c r="C335" s="235"/>
      <c r="D335" s="235"/>
      <c r="E335" s="235"/>
    </row>
    <row r="336" ht="12.75" customHeight="1">
      <c r="A336" s="235"/>
      <c r="B336" s="235"/>
      <c r="C336" s="235"/>
      <c r="D336" s="235"/>
      <c r="E336" s="235"/>
    </row>
    <row r="337" ht="12.75" customHeight="1">
      <c r="A337" s="235"/>
      <c r="B337" s="235"/>
      <c r="C337" s="235"/>
      <c r="D337" s="235"/>
      <c r="E337" s="235"/>
    </row>
    <row r="338" ht="12.75" customHeight="1">
      <c r="A338" s="235"/>
      <c r="B338" s="235"/>
      <c r="C338" s="235"/>
      <c r="D338" s="235"/>
      <c r="E338" s="235"/>
    </row>
    <row r="339" ht="12.75" customHeight="1">
      <c r="A339" s="235"/>
      <c r="B339" s="235"/>
      <c r="C339" s="235"/>
      <c r="D339" s="235"/>
      <c r="E339" s="235"/>
    </row>
    <row r="340" ht="12.75" customHeight="1">
      <c r="A340" s="235"/>
      <c r="B340" s="235"/>
      <c r="C340" s="235"/>
      <c r="D340" s="235"/>
      <c r="E340" s="235"/>
    </row>
    <row r="341" ht="12.75" customHeight="1">
      <c r="A341" s="235"/>
      <c r="B341" s="235"/>
      <c r="C341" s="235"/>
      <c r="D341" s="235"/>
      <c r="E341" s="235"/>
    </row>
    <row r="342" ht="12.75" customHeight="1">
      <c r="A342" s="235"/>
      <c r="B342" s="235"/>
      <c r="C342" s="235"/>
      <c r="D342" s="235"/>
      <c r="E342" s="235"/>
    </row>
    <row r="343" ht="12.75" customHeight="1">
      <c r="A343" s="235"/>
      <c r="B343" s="235"/>
      <c r="C343" s="235"/>
      <c r="D343" s="235"/>
      <c r="E343" s="235"/>
    </row>
    <row r="344" ht="12.75" customHeight="1">
      <c r="A344" s="235"/>
      <c r="B344" s="235"/>
      <c r="C344" s="235"/>
      <c r="D344" s="235"/>
      <c r="E344" s="235"/>
    </row>
    <row r="345" ht="12.75" customHeight="1">
      <c r="A345" s="235"/>
      <c r="B345" s="235"/>
      <c r="C345" s="235"/>
      <c r="D345" s="235"/>
      <c r="E345" s="235"/>
    </row>
    <row r="346" ht="12.75" customHeight="1">
      <c r="A346" s="235"/>
      <c r="B346" s="235"/>
      <c r="C346" s="235"/>
      <c r="D346" s="235"/>
      <c r="E346" s="235"/>
    </row>
    <row r="347" ht="12.75" customHeight="1">
      <c r="A347" s="235"/>
      <c r="B347" s="235"/>
      <c r="C347" s="235"/>
      <c r="D347" s="235"/>
      <c r="E347" s="235"/>
    </row>
    <row r="348" ht="12.75" customHeight="1">
      <c r="A348" s="235"/>
      <c r="B348" s="235"/>
      <c r="C348" s="235"/>
      <c r="D348" s="235"/>
      <c r="E348" s="235"/>
    </row>
    <row r="349" ht="12.75" customHeight="1">
      <c r="A349" s="235"/>
      <c r="B349" s="235"/>
      <c r="C349" s="235"/>
      <c r="D349" s="235"/>
      <c r="E349" s="235"/>
    </row>
    <row r="350" ht="12.75" customHeight="1">
      <c r="A350" s="235"/>
      <c r="B350" s="235"/>
      <c r="C350" s="235"/>
      <c r="D350" s="235"/>
      <c r="E350" s="235"/>
    </row>
    <row r="351" ht="12.75" customHeight="1">
      <c r="A351" s="235"/>
      <c r="B351" s="235"/>
      <c r="C351" s="235"/>
      <c r="D351" s="235"/>
      <c r="E351" s="235"/>
    </row>
    <row r="352" ht="12.75" customHeight="1">
      <c r="A352" s="235"/>
      <c r="B352" s="235"/>
      <c r="C352" s="235"/>
      <c r="D352" s="235"/>
      <c r="E352" s="235"/>
    </row>
    <row r="353" ht="12.75" customHeight="1">
      <c r="A353" s="235"/>
      <c r="B353" s="235"/>
      <c r="C353" s="235"/>
      <c r="D353" s="235"/>
      <c r="E353" s="235"/>
    </row>
    <row r="354" ht="12.75" customHeight="1">
      <c r="A354" s="235"/>
      <c r="B354" s="235"/>
      <c r="C354" s="235"/>
      <c r="D354" s="235"/>
      <c r="E354" s="235"/>
    </row>
    <row r="355" ht="12.75" customHeight="1">
      <c r="A355" s="235"/>
      <c r="B355" s="235"/>
      <c r="C355" s="235"/>
      <c r="D355" s="235"/>
      <c r="E355" s="235"/>
    </row>
    <row r="356" ht="12.75" customHeight="1">
      <c r="A356" s="235"/>
      <c r="B356" s="235"/>
      <c r="C356" s="235"/>
      <c r="D356" s="235"/>
      <c r="E356" s="235"/>
    </row>
    <row r="357" ht="12.75" customHeight="1">
      <c r="A357" s="235"/>
      <c r="B357" s="235"/>
      <c r="C357" s="235"/>
      <c r="D357" s="235"/>
      <c r="E357" s="235"/>
    </row>
    <row r="358" ht="12.75" customHeight="1">
      <c r="A358" s="235"/>
      <c r="B358" s="235"/>
      <c r="C358" s="235"/>
      <c r="D358" s="235"/>
      <c r="E358" s="235"/>
    </row>
    <row r="359" ht="12.75" customHeight="1">
      <c r="A359" s="235"/>
      <c r="B359" s="235"/>
      <c r="C359" s="235"/>
      <c r="D359" s="235"/>
      <c r="E359" s="235"/>
    </row>
    <row r="360" ht="12.75" customHeight="1">
      <c r="A360" s="235"/>
      <c r="B360" s="235"/>
      <c r="C360" s="235"/>
      <c r="D360" s="235"/>
      <c r="E360" s="235"/>
    </row>
    <row r="361" ht="12.75" customHeight="1">
      <c r="A361" s="235"/>
      <c r="B361" s="235"/>
      <c r="C361" s="235"/>
      <c r="D361" s="235"/>
      <c r="E361" s="235"/>
    </row>
    <row r="362" ht="12.75" customHeight="1">
      <c r="A362" s="235"/>
      <c r="B362" s="235"/>
      <c r="C362" s="235"/>
      <c r="D362" s="235"/>
      <c r="E362" s="235"/>
    </row>
    <row r="363" ht="12.75" customHeight="1">
      <c r="A363" s="235"/>
      <c r="B363" s="235"/>
      <c r="C363" s="235"/>
      <c r="D363" s="235"/>
      <c r="E363" s="235"/>
    </row>
    <row r="364" ht="12.75" customHeight="1">
      <c r="A364" s="235"/>
      <c r="B364" s="235"/>
      <c r="C364" s="235"/>
      <c r="D364" s="235"/>
      <c r="E364" s="235"/>
    </row>
    <row r="365" ht="12.75" customHeight="1">
      <c r="A365" s="235"/>
      <c r="B365" s="235"/>
      <c r="C365" s="235"/>
      <c r="D365" s="235"/>
      <c r="E365" s="235"/>
    </row>
    <row r="366" ht="12.75" customHeight="1">
      <c r="A366" s="235"/>
      <c r="B366" s="235"/>
      <c r="C366" s="235"/>
      <c r="D366" s="235"/>
      <c r="E366" s="235"/>
    </row>
    <row r="367" ht="12.75" customHeight="1">
      <c r="A367" s="235"/>
      <c r="B367" s="235"/>
      <c r="C367" s="235"/>
      <c r="D367" s="235"/>
      <c r="E367" s="235"/>
    </row>
    <row r="368" ht="12.75" customHeight="1">
      <c r="A368" s="235"/>
      <c r="B368" s="235"/>
      <c r="C368" s="235"/>
      <c r="D368" s="235"/>
      <c r="E368" s="235"/>
    </row>
    <row r="369" ht="12.75" customHeight="1">
      <c r="A369" s="235"/>
      <c r="B369" s="235"/>
      <c r="C369" s="235"/>
      <c r="D369" s="235"/>
      <c r="E369" s="235"/>
    </row>
    <row r="370" ht="12.75" customHeight="1">
      <c r="A370" s="235"/>
      <c r="B370" s="235"/>
      <c r="C370" s="235"/>
      <c r="D370" s="235"/>
      <c r="E370" s="235"/>
    </row>
    <row r="371" ht="12.75" customHeight="1">
      <c r="A371" s="235"/>
      <c r="B371" s="235"/>
      <c r="C371" s="235"/>
      <c r="D371" s="235"/>
      <c r="E371" s="235"/>
    </row>
    <row r="372" ht="12.75" customHeight="1">
      <c r="A372" s="235"/>
      <c r="B372" s="235"/>
      <c r="C372" s="235"/>
      <c r="D372" s="235"/>
      <c r="E372" s="235"/>
    </row>
    <row r="373" ht="12.75" customHeight="1">
      <c r="A373" s="235"/>
      <c r="B373" s="235"/>
      <c r="C373" s="235"/>
      <c r="D373" s="235"/>
      <c r="E373" s="235"/>
    </row>
    <row r="374" ht="12.75" customHeight="1">
      <c r="A374" s="235"/>
      <c r="B374" s="235"/>
      <c r="C374" s="235"/>
      <c r="D374" s="235"/>
      <c r="E374" s="235"/>
    </row>
    <row r="375" ht="12.75" customHeight="1">
      <c r="A375" s="235"/>
      <c r="B375" s="235"/>
      <c r="C375" s="235"/>
      <c r="D375" s="235"/>
      <c r="E375" s="235"/>
    </row>
    <row r="376" ht="12.75" customHeight="1">
      <c r="A376" s="235"/>
      <c r="B376" s="235"/>
      <c r="C376" s="235"/>
      <c r="D376" s="235"/>
      <c r="E376" s="235"/>
    </row>
    <row r="377" ht="12.75" customHeight="1">
      <c r="A377" s="235"/>
      <c r="B377" s="235"/>
      <c r="C377" s="235"/>
      <c r="D377" s="235"/>
      <c r="E377" s="235"/>
    </row>
    <row r="378" ht="12.75" customHeight="1">
      <c r="A378" s="235"/>
      <c r="B378" s="235"/>
      <c r="C378" s="235"/>
      <c r="D378" s="235"/>
      <c r="E378" s="235"/>
    </row>
    <row r="379" ht="12.75" customHeight="1">
      <c r="A379" s="235"/>
      <c r="B379" s="235"/>
      <c r="C379" s="235"/>
      <c r="D379" s="235"/>
      <c r="E379" s="235"/>
    </row>
    <row r="380" ht="12.75" customHeight="1">
      <c r="A380" s="235"/>
      <c r="B380" s="235"/>
      <c r="C380" s="235"/>
      <c r="D380" s="235"/>
      <c r="E380" s="235"/>
    </row>
    <row r="381" ht="12.75" customHeight="1">
      <c r="A381" s="235"/>
      <c r="B381" s="235"/>
      <c r="C381" s="235"/>
      <c r="D381" s="235"/>
      <c r="E381" s="235"/>
    </row>
    <row r="382" ht="12.75" customHeight="1">
      <c r="A382" s="235"/>
      <c r="B382" s="235"/>
      <c r="C382" s="235"/>
      <c r="D382" s="235"/>
      <c r="E382" s="235"/>
    </row>
    <row r="383" ht="12.75" customHeight="1">
      <c r="A383" s="235"/>
      <c r="B383" s="235"/>
      <c r="C383" s="235"/>
      <c r="D383" s="235"/>
      <c r="E383" s="235"/>
    </row>
    <row r="384" ht="12.75" customHeight="1">
      <c r="A384" s="235"/>
      <c r="B384" s="235"/>
      <c r="C384" s="235"/>
      <c r="D384" s="235"/>
      <c r="E384" s="235"/>
    </row>
    <row r="385" ht="12.75" customHeight="1">
      <c r="A385" s="235"/>
      <c r="B385" s="235"/>
      <c r="C385" s="235"/>
      <c r="D385" s="235"/>
      <c r="E385" s="235"/>
    </row>
    <row r="386" ht="12.75" customHeight="1">
      <c r="A386" s="235"/>
      <c r="B386" s="235"/>
      <c r="C386" s="235"/>
      <c r="D386" s="235"/>
      <c r="E386" s="235"/>
    </row>
    <row r="387" ht="12.75" customHeight="1">
      <c r="A387" s="235"/>
      <c r="B387" s="235"/>
      <c r="C387" s="235"/>
      <c r="D387" s="235"/>
      <c r="E387" s="235"/>
    </row>
    <row r="388" ht="12.75" customHeight="1">
      <c r="A388" s="235"/>
      <c r="B388" s="235"/>
      <c r="C388" s="235"/>
      <c r="D388" s="235"/>
      <c r="E388" s="235"/>
    </row>
    <row r="389" ht="12.75" customHeight="1">
      <c r="A389" s="235"/>
      <c r="B389" s="235"/>
      <c r="C389" s="235"/>
      <c r="D389" s="235"/>
      <c r="E389" s="235"/>
    </row>
    <row r="390" ht="12.75" customHeight="1">
      <c r="A390" s="235"/>
      <c r="B390" s="235"/>
      <c r="C390" s="235"/>
      <c r="D390" s="235"/>
      <c r="E390" s="235"/>
    </row>
    <row r="391" ht="12.75" customHeight="1">
      <c r="A391" s="235"/>
      <c r="B391" s="235"/>
      <c r="C391" s="235"/>
      <c r="D391" s="235"/>
      <c r="E391" s="235"/>
    </row>
    <row r="392" ht="12.75" customHeight="1">
      <c r="A392" s="235"/>
      <c r="B392" s="235"/>
      <c r="C392" s="235"/>
      <c r="D392" s="235"/>
      <c r="E392" s="235"/>
    </row>
    <row r="393" ht="12.75" customHeight="1">
      <c r="A393" s="235"/>
      <c r="B393" s="235"/>
      <c r="C393" s="235"/>
      <c r="D393" s="235"/>
      <c r="E393" s="235"/>
    </row>
    <row r="394" ht="12.75" customHeight="1">
      <c r="A394" s="235"/>
      <c r="B394" s="235"/>
      <c r="C394" s="235"/>
      <c r="D394" s="235"/>
      <c r="E394" s="235"/>
    </row>
    <row r="395" ht="12.75" customHeight="1">
      <c r="A395" s="235"/>
      <c r="B395" s="235"/>
      <c r="C395" s="235"/>
      <c r="D395" s="235"/>
      <c r="E395" s="235"/>
    </row>
    <row r="396" ht="12.75" customHeight="1">
      <c r="A396" s="235"/>
      <c r="B396" s="235"/>
      <c r="C396" s="235"/>
      <c r="D396" s="235"/>
      <c r="E396" s="235"/>
    </row>
    <row r="397" ht="12.75" customHeight="1">
      <c r="A397" s="235"/>
      <c r="B397" s="235"/>
      <c r="C397" s="235"/>
      <c r="D397" s="235"/>
      <c r="E397" s="235"/>
    </row>
    <row r="398" ht="12.75" customHeight="1">
      <c r="A398" s="235"/>
      <c r="B398" s="235"/>
      <c r="C398" s="235"/>
      <c r="D398" s="235"/>
      <c r="E398" s="235"/>
    </row>
    <row r="399" ht="12.75" customHeight="1">
      <c r="A399" s="235"/>
      <c r="B399" s="235"/>
      <c r="C399" s="235"/>
      <c r="D399" s="235"/>
      <c r="E399" s="235"/>
    </row>
    <row r="400" ht="12.75" customHeight="1">
      <c r="A400" s="235"/>
      <c r="B400" s="235"/>
      <c r="C400" s="235"/>
      <c r="D400" s="235"/>
      <c r="E400" s="235"/>
    </row>
    <row r="401" ht="12.75" customHeight="1">
      <c r="A401" s="235"/>
      <c r="B401" s="235"/>
      <c r="C401" s="235"/>
      <c r="D401" s="235"/>
      <c r="E401" s="235"/>
    </row>
    <row r="402" ht="12.75" customHeight="1">
      <c r="A402" s="235"/>
      <c r="B402" s="235"/>
      <c r="C402" s="235"/>
      <c r="D402" s="235"/>
      <c r="E402" s="235"/>
    </row>
    <row r="403" ht="12.75" customHeight="1">
      <c r="A403" s="235"/>
      <c r="B403" s="235"/>
      <c r="C403" s="235"/>
      <c r="D403" s="235"/>
      <c r="E403" s="235"/>
    </row>
    <row r="404" ht="12.75" customHeight="1">
      <c r="A404" s="235"/>
      <c r="B404" s="235"/>
      <c r="C404" s="235"/>
      <c r="D404" s="235"/>
      <c r="E404" s="235"/>
    </row>
    <row r="405" ht="12.75" customHeight="1">
      <c r="A405" s="235"/>
      <c r="B405" s="235"/>
      <c r="C405" s="235"/>
      <c r="D405" s="235"/>
      <c r="E405" s="235"/>
    </row>
    <row r="406" ht="12.75" customHeight="1">
      <c r="A406" s="235"/>
      <c r="B406" s="235"/>
      <c r="C406" s="235"/>
      <c r="D406" s="235"/>
      <c r="E406" s="235"/>
    </row>
    <row r="407" ht="12.75" customHeight="1">
      <c r="A407" s="235"/>
      <c r="B407" s="235"/>
      <c r="C407" s="235"/>
      <c r="D407" s="235"/>
      <c r="E407" s="235"/>
    </row>
    <row r="408" ht="12.75" customHeight="1">
      <c r="A408" s="235"/>
      <c r="B408" s="235"/>
      <c r="C408" s="235"/>
      <c r="D408" s="235"/>
      <c r="E408" s="235"/>
    </row>
    <row r="409" ht="12.75" customHeight="1">
      <c r="A409" s="235"/>
      <c r="B409" s="235"/>
      <c r="C409" s="235"/>
      <c r="D409" s="235"/>
      <c r="E409" s="235"/>
    </row>
    <row r="410" ht="12.75" customHeight="1">
      <c r="A410" s="235"/>
      <c r="B410" s="235"/>
      <c r="C410" s="235"/>
      <c r="D410" s="235"/>
      <c r="E410" s="235"/>
    </row>
    <row r="411" ht="12.75" customHeight="1">
      <c r="A411" s="235"/>
      <c r="B411" s="235"/>
      <c r="C411" s="235"/>
      <c r="D411" s="235"/>
      <c r="E411" s="235"/>
    </row>
    <row r="412" ht="12.75" customHeight="1">
      <c r="A412" s="235"/>
      <c r="B412" s="235"/>
      <c r="C412" s="235"/>
      <c r="D412" s="235"/>
      <c r="E412" s="235"/>
    </row>
    <row r="413" ht="12.75" customHeight="1">
      <c r="A413" s="235"/>
      <c r="B413" s="235"/>
      <c r="C413" s="235"/>
      <c r="D413" s="235"/>
      <c r="E413" s="235"/>
    </row>
    <row r="414" ht="12.75" customHeight="1">
      <c r="A414" s="235"/>
      <c r="B414" s="235"/>
      <c r="C414" s="235"/>
      <c r="D414" s="235"/>
      <c r="E414" s="235"/>
    </row>
    <row r="415" ht="12.75" customHeight="1">
      <c r="A415" s="235"/>
      <c r="B415" s="235"/>
      <c r="C415" s="235"/>
      <c r="D415" s="235"/>
      <c r="E415" s="235"/>
    </row>
    <row r="416" ht="12.75" customHeight="1">
      <c r="A416" s="235"/>
      <c r="B416" s="235"/>
      <c r="C416" s="235"/>
      <c r="D416" s="235"/>
      <c r="E416" s="235"/>
    </row>
    <row r="417" ht="12.75" customHeight="1">
      <c r="A417" s="235"/>
      <c r="B417" s="235"/>
      <c r="C417" s="235"/>
      <c r="D417" s="235"/>
      <c r="E417" s="235"/>
    </row>
    <row r="418" ht="12.75" customHeight="1">
      <c r="A418" s="235"/>
      <c r="B418" s="235"/>
      <c r="C418" s="235"/>
      <c r="D418" s="235"/>
      <c r="E418" s="235"/>
    </row>
    <row r="419" ht="12.75" customHeight="1">
      <c r="A419" s="235"/>
      <c r="B419" s="235"/>
      <c r="C419" s="235"/>
      <c r="D419" s="235"/>
      <c r="E419" s="235"/>
    </row>
    <row r="420" ht="12.75" customHeight="1">
      <c r="A420" s="235"/>
      <c r="B420" s="235"/>
      <c r="C420" s="235"/>
      <c r="D420" s="235"/>
      <c r="E420" s="235"/>
    </row>
    <row r="421" ht="12.75" customHeight="1">
      <c r="A421" s="235"/>
      <c r="B421" s="235"/>
      <c r="C421" s="235"/>
      <c r="D421" s="235"/>
      <c r="E421" s="235"/>
    </row>
    <row r="422" ht="12.75" customHeight="1">
      <c r="A422" s="235"/>
      <c r="B422" s="235"/>
      <c r="C422" s="235"/>
      <c r="D422" s="235"/>
      <c r="E422" s="235"/>
    </row>
    <row r="423" ht="12.75" customHeight="1">
      <c r="A423" s="235"/>
      <c r="B423" s="235"/>
      <c r="C423" s="235"/>
      <c r="D423" s="235"/>
      <c r="E423" s="235"/>
    </row>
    <row r="424" ht="12.75" customHeight="1">
      <c r="A424" s="235"/>
      <c r="B424" s="235"/>
      <c r="C424" s="235"/>
      <c r="D424" s="235"/>
      <c r="E424" s="235"/>
    </row>
    <row r="425" ht="12.75" customHeight="1">
      <c r="A425" s="235"/>
      <c r="B425" s="235"/>
      <c r="C425" s="235"/>
      <c r="D425" s="235"/>
      <c r="E425" s="235"/>
    </row>
    <row r="426" ht="12.75" customHeight="1">
      <c r="A426" s="235"/>
      <c r="B426" s="235"/>
      <c r="C426" s="235"/>
      <c r="D426" s="235"/>
      <c r="E426" s="235"/>
    </row>
    <row r="427" ht="12.75" customHeight="1">
      <c r="A427" s="235"/>
      <c r="B427" s="235"/>
      <c r="C427" s="235"/>
      <c r="D427" s="235"/>
      <c r="E427" s="235"/>
    </row>
    <row r="428" ht="12.75" customHeight="1">
      <c r="A428" s="235"/>
      <c r="B428" s="235"/>
      <c r="C428" s="235"/>
      <c r="D428" s="235"/>
      <c r="E428" s="235"/>
    </row>
    <row r="429" ht="12.75" customHeight="1">
      <c r="A429" s="235"/>
      <c r="B429" s="235"/>
      <c r="C429" s="235"/>
      <c r="D429" s="235"/>
      <c r="E429" s="235"/>
    </row>
    <row r="430" ht="12.75" customHeight="1">
      <c r="A430" s="235"/>
      <c r="B430" s="235"/>
      <c r="C430" s="235"/>
      <c r="D430" s="235"/>
      <c r="E430" s="235"/>
    </row>
    <row r="431" ht="12.75" customHeight="1">
      <c r="A431" s="235"/>
      <c r="B431" s="235"/>
      <c r="C431" s="235"/>
      <c r="D431" s="235"/>
      <c r="E431" s="235"/>
    </row>
    <row r="432" ht="12.75" customHeight="1">
      <c r="A432" s="235"/>
      <c r="B432" s="235"/>
      <c r="C432" s="235"/>
      <c r="D432" s="235"/>
      <c r="E432" s="235"/>
    </row>
    <row r="433" ht="12.75" customHeight="1">
      <c r="A433" s="235"/>
      <c r="B433" s="235"/>
      <c r="C433" s="235"/>
      <c r="D433" s="235"/>
      <c r="E433" s="235"/>
    </row>
    <row r="434" ht="12.75" customHeight="1">
      <c r="A434" s="235"/>
      <c r="B434" s="235"/>
      <c r="C434" s="235"/>
      <c r="D434" s="235"/>
      <c r="E434" s="235"/>
    </row>
    <row r="435" ht="12.75" customHeight="1">
      <c r="A435" s="235"/>
      <c r="B435" s="235"/>
      <c r="C435" s="235"/>
      <c r="D435" s="235"/>
      <c r="E435" s="235"/>
    </row>
    <row r="436" ht="12.75" customHeight="1">
      <c r="A436" s="235"/>
      <c r="B436" s="235"/>
      <c r="C436" s="235"/>
      <c r="D436" s="235"/>
      <c r="E436" s="235"/>
    </row>
    <row r="437" ht="12.75" customHeight="1">
      <c r="A437" s="235"/>
      <c r="B437" s="235"/>
      <c r="C437" s="235"/>
      <c r="D437" s="235"/>
      <c r="E437" s="235"/>
    </row>
    <row r="438" ht="12.75" customHeight="1">
      <c r="A438" s="235"/>
      <c r="B438" s="235"/>
      <c r="C438" s="235"/>
      <c r="D438" s="235"/>
      <c r="E438" s="235"/>
    </row>
    <row r="439" ht="12.75" customHeight="1">
      <c r="A439" s="235"/>
      <c r="B439" s="235"/>
      <c r="C439" s="235"/>
      <c r="D439" s="235"/>
      <c r="E439" s="235"/>
    </row>
    <row r="440" ht="12.75" customHeight="1">
      <c r="A440" s="235"/>
      <c r="B440" s="235"/>
      <c r="C440" s="235"/>
      <c r="D440" s="235"/>
      <c r="E440" s="235"/>
    </row>
    <row r="441" ht="12.75" customHeight="1">
      <c r="A441" s="235"/>
      <c r="B441" s="235"/>
      <c r="C441" s="235"/>
      <c r="D441" s="235"/>
      <c r="E441" s="235"/>
    </row>
    <row r="442" ht="12.75" customHeight="1">
      <c r="A442" s="235"/>
      <c r="B442" s="235"/>
      <c r="C442" s="235"/>
      <c r="D442" s="235"/>
      <c r="E442" s="235"/>
    </row>
    <row r="443" ht="12.75" customHeight="1">
      <c r="A443" s="235"/>
      <c r="B443" s="235"/>
      <c r="C443" s="235"/>
      <c r="D443" s="235"/>
      <c r="E443" s="235"/>
    </row>
    <row r="444" ht="12.75" customHeight="1">
      <c r="A444" s="235"/>
      <c r="B444" s="235"/>
      <c r="C444" s="235"/>
      <c r="D444" s="235"/>
      <c r="E444" s="235"/>
    </row>
    <row r="445" ht="12.75" customHeight="1">
      <c r="A445" s="235"/>
      <c r="B445" s="235"/>
      <c r="C445" s="235"/>
      <c r="D445" s="235"/>
      <c r="E445" s="235"/>
    </row>
    <row r="446" ht="12.75" customHeight="1">
      <c r="A446" s="235"/>
      <c r="B446" s="235"/>
      <c r="C446" s="235"/>
      <c r="D446" s="235"/>
      <c r="E446" s="235"/>
    </row>
    <row r="447" ht="12.75" customHeight="1">
      <c r="A447" s="235"/>
      <c r="B447" s="235"/>
      <c r="C447" s="235"/>
      <c r="D447" s="235"/>
      <c r="E447" s="235"/>
    </row>
    <row r="448" ht="12.75" customHeight="1">
      <c r="A448" s="235"/>
      <c r="B448" s="235"/>
      <c r="C448" s="235"/>
      <c r="D448" s="235"/>
      <c r="E448" s="235"/>
    </row>
    <row r="449" ht="12.75" customHeight="1">
      <c r="A449" s="235"/>
      <c r="B449" s="235"/>
      <c r="C449" s="235"/>
      <c r="D449" s="235"/>
      <c r="E449" s="235"/>
    </row>
    <row r="450" ht="12.75" customHeight="1">
      <c r="A450" s="235"/>
      <c r="B450" s="235"/>
      <c r="C450" s="235"/>
      <c r="D450" s="235"/>
      <c r="E450" s="235"/>
    </row>
    <row r="451" ht="12.75" customHeight="1">
      <c r="A451" s="235"/>
      <c r="B451" s="235"/>
      <c r="C451" s="235"/>
      <c r="D451" s="235"/>
      <c r="E451" s="235"/>
    </row>
    <row r="452" ht="12.75" customHeight="1">
      <c r="A452" s="235"/>
      <c r="B452" s="235"/>
      <c r="C452" s="235"/>
      <c r="D452" s="235"/>
      <c r="E452" s="235"/>
    </row>
    <row r="453" ht="12.75" customHeight="1">
      <c r="A453" s="235"/>
      <c r="B453" s="235"/>
      <c r="C453" s="235"/>
      <c r="D453" s="235"/>
      <c r="E453" s="235"/>
    </row>
    <row r="454" ht="12.75" customHeight="1">
      <c r="A454" s="235"/>
      <c r="B454" s="235"/>
      <c r="C454" s="235"/>
      <c r="D454" s="235"/>
      <c r="E454" s="235"/>
    </row>
    <row r="455" ht="12.75" customHeight="1">
      <c r="A455" s="235"/>
      <c r="B455" s="235"/>
      <c r="C455" s="235"/>
      <c r="D455" s="235"/>
      <c r="E455" s="235"/>
    </row>
    <row r="456" ht="12.75" customHeight="1">
      <c r="A456" s="235"/>
      <c r="B456" s="235"/>
      <c r="C456" s="235"/>
      <c r="D456" s="235"/>
      <c r="E456" s="235"/>
    </row>
    <row r="457" ht="12.75" customHeight="1">
      <c r="A457" s="235"/>
      <c r="B457" s="235"/>
      <c r="C457" s="235"/>
      <c r="D457" s="235"/>
      <c r="E457" s="235"/>
    </row>
    <row r="458" ht="12.75" customHeight="1">
      <c r="A458" s="235"/>
      <c r="B458" s="235"/>
      <c r="C458" s="235"/>
      <c r="D458" s="235"/>
      <c r="E458" s="235"/>
    </row>
    <row r="459" ht="12.75" customHeight="1">
      <c r="A459" s="235"/>
      <c r="B459" s="235"/>
      <c r="C459" s="235"/>
      <c r="D459" s="235"/>
      <c r="E459" s="235"/>
    </row>
    <row r="460" ht="12.75" customHeight="1">
      <c r="A460" s="235"/>
      <c r="B460" s="235"/>
      <c r="C460" s="235"/>
      <c r="D460" s="235"/>
      <c r="E460" s="235"/>
    </row>
    <row r="461" ht="12.75" customHeight="1">
      <c r="A461" s="235"/>
      <c r="B461" s="235"/>
      <c r="C461" s="235"/>
      <c r="D461" s="235"/>
      <c r="E461" s="235"/>
    </row>
    <row r="462" ht="12.75" customHeight="1">
      <c r="A462" s="235"/>
      <c r="B462" s="235"/>
      <c r="C462" s="235"/>
      <c r="D462" s="235"/>
      <c r="E462" s="235"/>
    </row>
    <row r="463" ht="12.75" customHeight="1">
      <c r="A463" s="235"/>
      <c r="B463" s="235"/>
      <c r="C463" s="235"/>
      <c r="D463" s="235"/>
      <c r="E463" s="235"/>
    </row>
    <row r="464" ht="12.75" customHeight="1">
      <c r="A464" s="235"/>
      <c r="B464" s="235"/>
      <c r="C464" s="235"/>
      <c r="D464" s="235"/>
      <c r="E464" s="235"/>
    </row>
    <row r="465" ht="12.75" customHeight="1">
      <c r="A465" s="235"/>
      <c r="B465" s="235"/>
      <c r="C465" s="235"/>
      <c r="D465" s="235"/>
      <c r="E465" s="235"/>
    </row>
    <row r="466" ht="12.75" customHeight="1">
      <c r="A466" s="235"/>
      <c r="B466" s="235"/>
      <c r="C466" s="235"/>
      <c r="D466" s="235"/>
      <c r="E466" s="235"/>
    </row>
    <row r="467" ht="12.75" customHeight="1">
      <c r="A467" s="235"/>
      <c r="B467" s="235"/>
      <c r="C467" s="235"/>
      <c r="D467" s="235"/>
      <c r="E467" s="235"/>
    </row>
    <row r="468" ht="12.75" customHeight="1">
      <c r="A468" s="235"/>
      <c r="B468" s="235"/>
      <c r="C468" s="235"/>
      <c r="D468" s="235"/>
      <c r="E468" s="235"/>
    </row>
    <row r="469" ht="12.75" customHeight="1">
      <c r="A469" s="235"/>
      <c r="B469" s="235"/>
      <c r="C469" s="235"/>
      <c r="D469" s="235"/>
      <c r="E469" s="235"/>
    </row>
    <row r="470" ht="12.75" customHeight="1">
      <c r="A470" s="235"/>
      <c r="B470" s="235"/>
      <c r="C470" s="235"/>
      <c r="D470" s="235"/>
      <c r="E470" s="235"/>
    </row>
    <row r="471" ht="12.75" customHeight="1">
      <c r="A471" s="235"/>
      <c r="B471" s="235"/>
      <c r="C471" s="235"/>
      <c r="D471" s="235"/>
      <c r="E471" s="235"/>
    </row>
    <row r="472" ht="12.75" customHeight="1">
      <c r="A472" s="235"/>
      <c r="B472" s="235"/>
      <c r="C472" s="235"/>
      <c r="D472" s="235"/>
      <c r="E472" s="235"/>
    </row>
    <row r="473" ht="12.75" customHeight="1">
      <c r="A473" s="235"/>
      <c r="B473" s="235"/>
      <c r="C473" s="235"/>
      <c r="D473" s="235"/>
      <c r="E473" s="235"/>
    </row>
    <row r="474" ht="12.75" customHeight="1">
      <c r="A474" s="235"/>
      <c r="B474" s="235"/>
      <c r="C474" s="235"/>
      <c r="D474" s="235"/>
      <c r="E474" s="235"/>
    </row>
    <row r="475" ht="12.75" customHeight="1">
      <c r="A475" s="235"/>
      <c r="B475" s="235"/>
      <c r="C475" s="235"/>
      <c r="D475" s="235"/>
      <c r="E475" s="235"/>
    </row>
    <row r="476" ht="12.75" customHeight="1">
      <c r="A476" s="235"/>
      <c r="B476" s="235"/>
      <c r="C476" s="235"/>
      <c r="D476" s="235"/>
      <c r="E476" s="235"/>
    </row>
    <row r="477" ht="12.75" customHeight="1">
      <c r="A477" s="235"/>
      <c r="B477" s="235"/>
      <c r="C477" s="235"/>
      <c r="D477" s="235"/>
      <c r="E477" s="235"/>
    </row>
    <row r="478" ht="12.75" customHeight="1">
      <c r="A478" s="235"/>
      <c r="B478" s="235"/>
      <c r="C478" s="235"/>
      <c r="D478" s="235"/>
      <c r="E478" s="235"/>
    </row>
    <row r="479" ht="12.75" customHeight="1">
      <c r="A479" s="235"/>
      <c r="B479" s="235"/>
      <c r="C479" s="235"/>
      <c r="D479" s="235"/>
      <c r="E479" s="235"/>
    </row>
    <row r="480" ht="12.75" customHeight="1">
      <c r="A480" s="235"/>
      <c r="B480" s="235"/>
      <c r="C480" s="235"/>
      <c r="D480" s="235"/>
      <c r="E480" s="235"/>
    </row>
    <row r="481" ht="12.75" customHeight="1">
      <c r="A481" s="235"/>
      <c r="B481" s="235"/>
      <c r="C481" s="235"/>
      <c r="D481" s="235"/>
      <c r="E481" s="235"/>
    </row>
    <row r="482" ht="12.75" customHeight="1">
      <c r="A482" s="235"/>
      <c r="B482" s="235"/>
      <c r="C482" s="235"/>
      <c r="D482" s="235"/>
      <c r="E482" s="235"/>
    </row>
    <row r="483" ht="12.75" customHeight="1">
      <c r="A483" s="235"/>
      <c r="B483" s="235"/>
      <c r="C483" s="235"/>
      <c r="D483" s="235"/>
      <c r="E483" s="235"/>
    </row>
    <row r="484" ht="12.75" customHeight="1">
      <c r="A484" s="235"/>
      <c r="B484" s="235"/>
      <c r="C484" s="235"/>
      <c r="D484" s="235"/>
      <c r="E484" s="235"/>
    </row>
    <row r="485" ht="12.75" customHeight="1">
      <c r="A485" s="235"/>
      <c r="B485" s="235"/>
      <c r="C485" s="235"/>
      <c r="D485" s="235"/>
      <c r="E485" s="235"/>
    </row>
    <row r="486" ht="12.75" customHeight="1">
      <c r="A486" s="235"/>
      <c r="B486" s="235"/>
      <c r="C486" s="235"/>
      <c r="D486" s="235"/>
      <c r="E486" s="235"/>
    </row>
    <row r="487" ht="12.75" customHeight="1">
      <c r="A487" s="235"/>
      <c r="B487" s="235"/>
      <c r="C487" s="235"/>
      <c r="D487" s="235"/>
      <c r="E487" s="235"/>
    </row>
    <row r="488" ht="12.75" customHeight="1">
      <c r="A488" s="235"/>
      <c r="B488" s="235"/>
      <c r="C488" s="235"/>
      <c r="D488" s="235"/>
      <c r="E488" s="235"/>
    </row>
    <row r="489" ht="12.75" customHeight="1">
      <c r="A489" s="235"/>
      <c r="B489" s="235"/>
      <c r="C489" s="235"/>
      <c r="D489" s="235"/>
      <c r="E489" s="235"/>
    </row>
    <row r="490" ht="12.75" customHeight="1">
      <c r="A490" s="235"/>
      <c r="B490" s="235"/>
      <c r="C490" s="235"/>
      <c r="D490" s="235"/>
      <c r="E490" s="235"/>
    </row>
    <row r="491" ht="12.75" customHeight="1">
      <c r="A491" s="235"/>
      <c r="B491" s="235"/>
      <c r="C491" s="235"/>
      <c r="D491" s="235"/>
      <c r="E491" s="235"/>
    </row>
    <row r="492" ht="12.75" customHeight="1">
      <c r="A492" s="235"/>
      <c r="B492" s="235"/>
      <c r="C492" s="235"/>
      <c r="D492" s="235"/>
      <c r="E492" s="235"/>
    </row>
    <row r="493" ht="12.75" customHeight="1">
      <c r="A493" s="235"/>
      <c r="B493" s="235"/>
      <c r="C493" s="235"/>
      <c r="D493" s="235"/>
      <c r="E493" s="235"/>
    </row>
    <row r="494" ht="12.75" customHeight="1">
      <c r="A494" s="235"/>
      <c r="B494" s="235"/>
      <c r="C494" s="235"/>
      <c r="D494" s="235"/>
      <c r="E494" s="235"/>
    </row>
    <row r="495" ht="12.75" customHeight="1">
      <c r="A495" s="235"/>
      <c r="B495" s="235"/>
      <c r="C495" s="235"/>
      <c r="D495" s="235"/>
      <c r="E495" s="235"/>
    </row>
    <row r="496" ht="12.75" customHeight="1">
      <c r="A496" s="235"/>
      <c r="B496" s="235"/>
      <c r="C496" s="235"/>
      <c r="D496" s="235"/>
      <c r="E496" s="235"/>
    </row>
    <row r="497" ht="12.75" customHeight="1">
      <c r="A497" s="235"/>
      <c r="B497" s="235"/>
      <c r="C497" s="235"/>
      <c r="D497" s="235"/>
      <c r="E497" s="235"/>
    </row>
    <row r="498" ht="12.75" customHeight="1">
      <c r="A498" s="235"/>
      <c r="B498" s="235"/>
      <c r="C498" s="235"/>
      <c r="D498" s="235"/>
      <c r="E498" s="235"/>
    </row>
    <row r="499" ht="12.75" customHeight="1">
      <c r="A499" s="235"/>
      <c r="B499" s="235"/>
      <c r="C499" s="235"/>
      <c r="D499" s="235"/>
      <c r="E499" s="235"/>
    </row>
    <row r="500" ht="12.75" customHeight="1">
      <c r="A500" s="235"/>
      <c r="B500" s="235"/>
      <c r="C500" s="235"/>
      <c r="D500" s="235"/>
      <c r="E500" s="235"/>
    </row>
    <row r="501" ht="12.75" customHeight="1">
      <c r="A501" s="235"/>
      <c r="B501" s="235"/>
      <c r="C501" s="235"/>
      <c r="D501" s="235"/>
      <c r="E501" s="235"/>
    </row>
    <row r="502" ht="12.75" customHeight="1">
      <c r="A502" s="235"/>
      <c r="B502" s="235"/>
      <c r="C502" s="235"/>
      <c r="D502" s="235"/>
      <c r="E502" s="235"/>
    </row>
    <row r="503" ht="12.75" customHeight="1">
      <c r="A503" s="235"/>
      <c r="B503" s="235"/>
      <c r="C503" s="235"/>
      <c r="D503" s="235"/>
      <c r="E503" s="235"/>
    </row>
    <row r="504" ht="12.75" customHeight="1">
      <c r="A504" s="235"/>
      <c r="B504" s="235"/>
      <c r="C504" s="235"/>
      <c r="D504" s="235"/>
      <c r="E504" s="235"/>
    </row>
    <row r="505" ht="12.75" customHeight="1">
      <c r="A505" s="235"/>
      <c r="B505" s="235"/>
      <c r="C505" s="235"/>
      <c r="D505" s="235"/>
      <c r="E505" s="235"/>
    </row>
    <row r="506" ht="12.75" customHeight="1">
      <c r="A506" s="235"/>
      <c r="B506" s="235"/>
      <c r="C506" s="235"/>
      <c r="D506" s="235"/>
      <c r="E506" s="235"/>
    </row>
    <row r="507" ht="12.75" customHeight="1">
      <c r="A507" s="235"/>
      <c r="B507" s="235"/>
      <c r="C507" s="235"/>
      <c r="D507" s="235"/>
      <c r="E507" s="235"/>
    </row>
    <row r="508" ht="12.75" customHeight="1">
      <c r="A508" s="235"/>
      <c r="B508" s="235"/>
      <c r="C508" s="235"/>
      <c r="D508" s="235"/>
      <c r="E508" s="235"/>
    </row>
    <row r="509" ht="12.75" customHeight="1">
      <c r="A509" s="235"/>
      <c r="B509" s="235"/>
      <c r="C509" s="235"/>
      <c r="D509" s="235"/>
      <c r="E509" s="235"/>
    </row>
    <row r="510" ht="12.75" customHeight="1">
      <c r="A510" s="235"/>
      <c r="B510" s="235"/>
      <c r="C510" s="235"/>
      <c r="D510" s="235"/>
      <c r="E510" s="235"/>
    </row>
    <row r="511" ht="12.75" customHeight="1">
      <c r="A511" s="235"/>
      <c r="B511" s="235"/>
      <c r="C511" s="235"/>
      <c r="D511" s="235"/>
      <c r="E511" s="235"/>
    </row>
    <row r="512" ht="12.75" customHeight="1">
      <c r="A512" s="235"/>
      <c r="B512" s="235"/>
      <c r="C512" s="235"/>
      <c r="D512" s="235"/>
      <c r="E512" s="235"/>
    </row>
    <row r="513" ht="12.75" customHeight="1">
      <c r="A513" s="235"/>
      <c r="B513" s="235"/>
      <c r="C513" s="235"/>
      <c r="D513" s="235"/>
      <c r="E513" s="235"/>
    </row>
    <row r="514" ht="12.75" customHeight="1">
      <c r="A514" s="235"/>
      <c r="B514" s="235"/>
      <c r="C514" s="235"/>
      <c r="D514" s="235"/>
      <c r="E514" s="235"/>
    </row>
    <row r="515" ht="12.75" customHeight="1">
      <c r="A515" s="235"/>
      <c r="B515" s="235"/>
      <c r="C515" s="235"/>
      <c r="D515" s="235"/>
      <c r="E515" s="235"/>
    </row>
    <row r="516" ht="12.75" customHeight="1">
      <c r="A516" s="235"/>
      <c r="B516" s="235"/>
      <c r="C516" s="235"/>
      <c r="D516" s="235"/>
      <c r="E516" s="235"/>
    </row>
    <row r="517" ht="12.75" customHeight="1">
      <c r="A517" s="235"/>
      <c r="B517" s="235"/>
      <c r="C517" s="235"/>
      <c r="D517" s="235"/>
      <c r="E517" s="235"/>
    </row>
    <row r="518" ht="12.75" customHeight="1">
      <c r="A518" s="235"/>
      <c r="B518" s="235"/>
      <c r="C518" s="235"/>
      <c r="D518" s="235"/>
      <c r="E518" s="235"/>
    </row>
    <row r="519" ht="12.75" customHeight="1">
      <c r="A519" s="235"/>
      <c r="B519" s="235"/>
      <c r="C519" s="235"/>
      <c r="D519" s="235"/>
      <c r="E519" s="235"/>
    </row>
    <row r="520" ht="12.75" customHeight="1">
      <c r="A520" s="235"/>
      <c r="B520" s="235"/>
      <c r="C520" s="235"/>
      <c r="D520" s="235"/>
      <c r="E520" s="235"/>
    </row>
    <row r="521" ht="12.75" customHeight="1">
      <c r="A521" s="235"/>
      <c r="B521" s="235"/>
      <c r="C521" s="235"/>
      <c r="D521" s="235"/>
      <c r="E521" s="235"/>
    </row>
    <row r="522" ht="12.75" customHeight="1">
      <c r="A522" s="235"/>
      <c r="B522" s="235"/>
      <c r="C522" s="235"/>
      <c r="D522" s="235"/>
      <c r="E522" s="235"/>
    </row>
    <row r="523" ht="12.75" customHeight="1">
      <c r="A523" s="235"/>
      <c r="B523" s="235"/>
      <c r="C523" s="235"/>
      <c r="D523" s="235"/>
      <c r="E523" s="235"/>
    </row>
    <row r="524" ht="12.75" customHeight="1">
      <c r="A524" s="235"/>
      <c r="B524" s="235"/>
      <c r="C524" s="235"/>
      <c r="D524" s="235"/>
      <c r="E524" s="235"/>
    </row>
    <row r="525" ht="12.75" customHeight="1">
      <c r="A525" s="235"/>
      <c r="B525" s="235"/>
      <c r="C525" s="235"/>
      <c r="D525" s="235"/>
      <c r="E525" s="235"/>
    </row>
    <row r="526" ht="12.75" customHeight="1">
      <c r="A526" s="235"/>
      <c r="B526" s="235"/>
      <c r="C526" s="235"/>
      <c r="D526" s="235"/>
      <c r="E526" s="235"/>
    </row>
    <row r="527" ht="12.75" customHeight="1">
      <c r="A527" s="235"/>
      <c r="B527" s="235"/>
      <c r="C527" s="235"/>
      <c r="D527" s="235"/>
      <c r="E527" s="235"/>
    </row>
    <row r="528" ht="12.75" customHeight="1">
      <c r="A528" s="235"/>
      <c r="B528" s="235"/>
      <c r="C528" s="235"/>
      <c r="D528" s="235"/>
      <c r="E528" s="235"/>
    </row>
    <row r="529" ht="12.75" customHeight="1">
      <c r="A529" s="235"/>
      <c r="B529" s="235"/>
      <c r="C529" s="235"/>
      <c r="D529" s="235"/>
      <c r="E529" s="235"/>
    </row>
    <row r="530" ht="12.75" customHeight="1">
      <c r="A530" s="235"/>
      <c r="B530" s="235"/>
      <c r="C530" s="235"/>
      <c r="D530" s="235"/>
      <c r="E530" s="235"/>
    </row>
    <row r="531" ht="12.75" customHeight="1">
      <c r="A531" s="235"/>
      <c r="B531" s="235"/>
      <c r="C531" s="235"/>
      <c r="D531" s="235"/>
      <c r="E531" s="235"/>
    </row>
    <row r="532" ht="12.75" customHeight="1">
      <c r="A532" s="235"/>
      <c r="B532" s="235"/>
      <c r="C532" s="235"/>
      <c r="D532" s="235"/>
      <c r="E532" s="235"/>
    </row>
    <row r="533" ht="12.75" customHeight="1">
      <c r="A533" s="235"/>
      <c r="B533" s="235"/>
      <c r="C533" s="235"/>
      <c r="D533" s="235"/>
      <c r="E533" s="235"/>
    </row>
    <row r="534" ht="12.75" customHeight="1">
      <c r="A534" s="235"/>
      <c r="B534" s="235"/>
      <c r="C534" s="235"/>
      <c r="D534" s="235"/>
      <c r="E534" s="235"/>
    </row>
    <row r="535" ht="12.75" customHeight="1">
      <c r="A535" s="235"/>
      <c r="B535" s="235"/>
      <c r="C535" s="235"/>
      <c r="D535" s="235"/>
      <c r="E535" s="235"/>
    </row>
    <row r="536" ht="12.75" customHeight="1">
      <c r="A536" s="235"/>
      <c r="B536" s="235"/>
      <c r="C536" s="235"/>
      <c r="D536" s="235"/>
      <c r="E536" s="235"/>
    </row>
    <row r="537" ht="12.75" customHeight="1">
      <c r="A537" s="235"/>
      <c r="B537" s="235"/>
      <c r="C537" s="235"/>
      <c r="D537" s="235"/>
      <c r="E537" s="235"/>
    </row>
    <row r="538" ht="12.75" customHeight="1">
      <c r="A538" s="235"/>
      <c r="B538" s="235"/>
      <c r="C538" s="235"/>
      <c r="D538" s="235"/>
      <c r="E538" s="235"/>
    </row>
    <row r="539" ht="12.75" customHeight="1">
      <c r="A539" s="235"/>
      <c r="B539" s="235"/>
      <c r="C539" s="235"/>
      <c r="D539" s="235"/>
      <c r="E539" s="235"/>
    </row>
    <row r="540" ht="12.75" customHeight="1">
      <c r="A540" s="235"/>
      <c r="B540" s="235"/>
      <c r="C540" s="235"/>
      <c r="D540" s="235"/>
      <c r="E540" s="235"/>
    </row>
    <row r="541" ht="12.75" customHeight="1">
      <c r="A541" s="235"/>
      <c r="B541" s="235"/>
      <c r="C541" s="235"/>
      <c r="D541" s="235"/>
      <c r="E541" s="235"/>
    </row>
    <row r="542" ht="12.75" customHeight="1">
      <c r="A542" s="235"/>
      <c r="B542" s="235"/>
      <c r="C542" s="235"/>
      <c r="D542" s="235"/>
      <c r="E542" s="235"/>
    </row>
    <row r="543" ht="12.75" customHeight="1">
      <c r="A543" s="235"/>
      <c r="B543" s="235"/>
      <c r="C543" s="235"/>
      <c r="D543" s="235"/>
      <c r="E543" s="235"/>
    </row>
    <row r="544" ht="12.75" customHeight="1">
      <c r="A544" s="235"/>
      <c r="B544" s="235"/>
      <c r="C544" s="235"/>
      <c r="D544" s="235"/>
      <c r="E544" s="235"/>
    </row>
    <row r="545" ht="12.75" customHeight="1">
      <c r="A545" s="235"/>
      <c r="B545" s="235"/>
      <c r="C545" s="235"/>
      <c r="D545" s="235"/>
      <c r="E545" s="235"/>
    </row>
    <row r="546" ht="12.75" customHeight="1">
      <c r="A546" s="235"/>
      <c r="B546" s="235"/>
      <c r="C546" s="235"/>
      <c r="D546" s="235"/>
      <c r="E546" s="235"/>
    </row>
    <row r="547" ht="12.75" customHeight="1">
      <c r="A547" s="235"/>
      <c r="B547" s="235"/>
      <c r="C547" s="235"/>
      <c r="D547" s="235"/>
      <c r="E547" s="235"/>
    </row>
    <row r="548" ht="12.75" customHeight="1">
      <c r="A548" s="235"/>
      <c r="B548" s="235"/>
      <c r="C548" s="235"/>
      <c r="D548" s="235"/>
      <c r="E548" s="235"/>
    </row>
    <row r="549" ht="12.75" customHeight="1">
      <c r="A549" s="235"/>
      <c r="B549" s="235"/>
      <c r="C549" s="235"/>
      <c r="D549" s="235"/>
      <c r="E549" s="235"/>
    </row>
    <row r="550" ht="12.75" customHeight="1">
      <c r="A550" s="235"/>
      <c r="B550" s="235"/>
      <c r="C550" s="235"/>
      <c r="D550" s="235"/>
      <c r="E550" s="235"/>
    </row>
    <row r="551" ht="12.75" customHeight="1">
      <c r="A551" s="235"/>
      <c r="B551" s="235"/>
      <c r="C551" s="235"/>
      <c r="D551" s="235"/>
      <c r="E551" s="235"/>
    </row>
    <row r="552" ht="12.75" customHeight="1">
      <c r="A552" s="235"/>
      <c r="B552" s="235"/>
      <c r="C552" s="235"/>
      <c r="D552" s="235"/>
      <c r="E552" s="235"/>
    </row>
    <row r="553" ht="12.75" customHeight="1">
      <c r="A553" s="235"/>
      <c r="B553" s="235"/>
      <c r="C553" s="235"/>
      <c r="D553" s="235"/>
      <c r="E553" s="235"/>
    </row>
    <row r="554" ht="12.75" customHeight="1">
      <c r="A554" s="235"/>
      <c r="B554" s="235"/>
      <c r="C554" s="235"/>
      <c r="D554" s="235"/>
      <c r="E554" s="235"/>
    </row>
    <row r="555" ht="12.75" customHeight="1">
      <c r="A555" s="235"/>
      <c r="B555" s="235"/>
      <c r="C555" s="235"/>
      <c r="D555" s="235"/>
      <c r="E555" s="235"/>
    </row>
    <row r="556" ht="12.75" customHeight="1">
      <c r="A556" s="235"/>
      <c r="B556" s="235"/>
      <c r="C556" s="235"/>
      <c r="D556" s="235"/>
      <c r="E556" s="235"/>
    </row>
    <row r="557" ht="12.75" customHeight="1">
      <c r="A557" s="235"/>
      <c r="B557" s="235"/>
      <c r="C557" s="235"/>
      <c r="D557" s="235"/>
      <c r="E557" s="235"/>
    </row>
    <row r="558" ht="12.75" customHeight="1">
      <c r="A558" s="235"/>
      <c r="B558" s="235"/>
      <c r="C558" s="235"/>
      <c r="D558" s="235"/>
      <c r="E558" s="235"/>
    </row>
    <row r="559" ht="12.75" customHeight="1">
      <c r="A559" s="235"/>
      <c r="B559" s="235"/>
      <c r="C559" s="235"/>
      <c r="D559" s="235"/>
      <c r="E559" s="235"/>
    </row>
    <row r="560" ht="12.75" customHeight="1">
      <c r="A560" s="235"/>
      <c r="B560" s="235"/>
      <c r="C560" s="235"/>
      <c r="D560" s="235"/>
      <c r="E560" s="235"/>
    </row>
    <row r="561" ht="12.75" customHeight="1">
      <c r="A561" s="235"/>
      <c r="B561" s="235"/>
      <c r="C561" s="235"/>
      <c r="D561" s="235"/>
      <c r="E561" s="235"/>
    </row>
    <row r="562" ht="12.75" customHeight="1">
      <c r="A562" s="235"/>
      <c r="B562" s="235"/>
      <c r="C562" s="235"/>
      <c r="D562" s="235"/>
      <c r="E562" s="235"/>
    </row>
    <row r="563" ht="12.75" customHeight="1">
      <c r="A563" s="235"/>
      <c r="B563" s="235"/>
      <c r="C563" s="235"/>
      <c r="D563" s="235"/>
      <c r="E563" s="235"/>
    </row>
    <row r="564" ht="12.75" customHeight="1">
      <c r="A564" s="235"/>
      <c r="B564" s="235"/>
      <c r="C564" s="235"/>
      <c r="D564" s="235"/>
      <c r="E564" s="235"/>
    </row>
    <row r="565" ht="12.75" customHeight="1">
      <c r="A565" s="235"/>
      <c r="B565" s="235"/>
      <c r="C565" s="235"/>
      <c r="D565" s="235"/>
      <c r="E565" s="235"/>
    </row>
    <row r="566" ht="12.75" customHeight="1">
      <c r="A566" s="235"/>
      <c r="B566" s="235"/>
      <c r="C566" s="235"/>
      <c r="D566" s="235"/>
      <c r="E566" s="235"/>
    </row>
    <row r="567" ht="12.75" customHeight="1">
      <c r="A567" s="235"/>
      <c r="B567" s="235"/>
      <c r="C567" s="235"/>
      <c r="D567" s="235"/>
      <c r="E567" s="235"/>
    </row>
    <row r="568" ht="12.75" customHeight="1">
      <c r="A568" s="235"/>
      <c r="B568" s="235"/>
      <c r="C568" s="235"/>
      <c r="D568" s="235"/>
      <c r="E568" s="235"/>
    </row>
    <row r="569" ht="12.75" customHeight="1">
      <c r="A569" s="235"/>
      <c r="B569" s="235"/>
      <c r="C569" s="235"/>
      <c r="D569" s="235"/>
      <c r="E569" s="235"/>
    </row>
    <row r="570" ht="12.75" customHeight="1">
      <c r="A570" s="235"/>
      <c r="B570" s="235"/>
      <c r="C570" s="235"/>
      <c r="D570" s="235"/>
      <c r="E570" s="235"/>
    </row>
    <row r="571" ht="12.75" customHeight="1">
      <c r="A571" s="235"/>
      <c r="B571" s="235"/>
      <c r="C571" s="235"/>
      <c r="D571" s="235"/>
      <c r="E571" s="235"/>
    </row>
    <row r="572" ht="12.75" customHeight="1">
      <c r="A572" s="235"/>
      <c r="B572" s="235"/>
      <c r="C572" s="235"/>
      <c r="D572" s="235"/>
      <c r="E572" s="235"/>
    </row>
    <row r="573" ht="12.75" customHeight="1">
      <c r="A573" s="235"/>
      <c r="B573" s="235"/>
      <c r="C573" s="235"/>
      <c r="D573" s="235"/>
      <c r="E573" s="235"/>
    </row>
    <row r="574" ht="12.75" customHeight="1">
      <c r="A574" s="235"/>
      <c r="B574" s="235"/>
      <c r="C574" s="235"/>
      <c r="D574" s="235"/>
      <c r="E574" s="235"/>
    </row>
    <row r="575" ht="12.75" customHeight="1">
      <c r="A575" s="235"/>
      <c r="B575" s="235"/>
      <c r="C575" s="235"/>
      <c r="D575" s="235"/>
      <c r="E575" s="235"/>
    </row>
    <row r="576" ht="12.75" customHeight="1">
      <c r="A576" s="235"/>
      <c r="B576" s="235"/>
      <c r="C576" s="235"/>
      <c r="D576" s="235"/>
      <c r="E576" s="235"/>
    </row>
    <row r="577" ht="12.75" customHeight="1">
      <c r="A577" s="235"/>
      <c r="B577" s="235"/>
      <c r="C577" s="235"/>
      <c r="D577" s="235"/>
      <c r="E577" s="235"/>
    </row>
    <row r="578" ht="12.75" customHeight="1">
      <c r="A578" s="235"/>
      <c r="B578" s="235"/>
      <c r="C578" s="235"/>
      <c r="D578" s="235"/>
      <c r="E578" s="235"/>
    </row>
    <row r="579" ht="12.75" customHeight="1">
      <c r="A579" s="235"/>
      <c r="B579" s="235"/>
      <c r="C579" s="235"/>
      <c r="D579" s="235"/>
      <c r="E579" s="235"/>
    </row>
    <row r="580" ht="12.75" customHeight="1">
      <c r="A580" s="235"/>
      <c r="B580" s="235"/>
      <c r="C580" s="235"/>
      <c r="D580" s="235"/>
      <c r="E580" s="235"/>
    </row>
    <row r="581" ht="12.75" customHeight="1">
      <c r="A581" s="235"/>
      <c r="B581" s="235"/>
      <c r="C581" s="235"/>
      <c r="D581" s="235"/>
      <c r="E581" s="235"/>
    </row>
    <row r="582" ht="12.75" customHeight="1">
      <c r="A582" s="235"/>
      <c r="B582" s="235"/>
      <c r="C582" s="235"/>
      <c r="D582" s="235"/>
      <c r="E582" s="235"/>
    </row>
    <row r="583" ht="12.75" customHeight="1">
      <c r="A583" s="235"/>
      <c r="B583" s="235"/>
      <c r="C583" s="235"/>
      <c r="D583" s="235"/>
      <c r="E583" s="235"/>
    </row>
    <row r="584" ht="12.75" customHeight="1">
      <c r="A584" s="235"/>
      <c r="B584" s="235"/>
      <c r="C584" s="235"/>
      <c r="D584" s="235"/>
      <c r="E584" s="235"/>
    </row>
    <row r="585" ht="12.75" customHeight="1">
      <c r="A585" s="235"/>
      <c r="B585" s="235"/>
      <c r="C585" s="235"/>
      <c r="D585" s="235"/>
      <c r="E585" s="235"/>
    </row>
    <row r="586" ht="12.75" customHeight="1">
      <c r="A586" s="235"/>
      <c r="B586" s="235"/>
      <c r="C586" s="235"/>
      <c r="D586" s="235"/>
      <c r="E586" s="235"/>
    </row>
    <row r="587" ht="12.75" customHeight="1">
      <c r="A587" s="235"/>
      <c r="B587" s="235"/>
      <c r="C587" s="235"/>
      <c r="D587" s="235"/>
      <c r="E587" s="235"/>
    </row>
    <row r="588" ht="12.75" customHeight="1">
      <c r="A588" s="235"/>
      <c r="B588" s="235"/>
      <c r="C588" s="235"/>
      <c r="D588" s="235"/>
      <c r="E588" s="235"/>
    </row>
    <row r="589" ht="12.75" customHeight="1">
      <c r="A589" s="235"/>
      <c r="B589" s="235"/>
      <c r="C589" s="235"/>
      <c r="D589" s="235"/>
      <c r="E589" s="235"/>
    </row>
    <row r="590" ht="12.75" customHeight="1">
      <c r="A590" s="235"/>
      <c r="B590" s="235"/>
      <c r="C590" s="235"/>
      <c r="D590" s="235"/>
      <c r="E590" s="235"/>
    </row>
    <row r="591" ht="12.75" customHeight="1">
      <c r="A591" s="235"/>
      <c r="B591" s="235"/>
      <c r="C591" s="235"/>
      <c r="D591" s="235"/>
      <c r="E591" s="235"/>
    </row>
    <row r="592" ht="12.75" customHeight="1">
      <c r="A592" s="235"/>
      <c r="B592" s="235"/>
      <c r="C592" s="235"/>
      <c r="D592" s="235"/>
      <c r="E592" s="235"/>
    </row>
    <row r="593" ht="12.75" customHeight="1">
      <c r="A593" s="235"/>
      <c r="B593" s="235"/>
      <c r="C593" s="235"/>
      <c r="D593" s="235"/>
      <c r="E593" s="235"/>
    </row>
    <row r="594" ht="12.75" customHeight="1">
      <c r="A594" s="235"/>
      <c r="B594" s="235"/>
      <c r="C594" s="235"/>
      <c r="D594" s="235"/>
      <c r="E594" s="235"/>
    </row>
    <row r="595" ht="12.75" customHeight="1">
      <c r="A595" s="235"/>
      <c r="B595" s="235"/>
      <c r="C595" s="235"/>
      <c r="D595" s="235"/>
      <c r="E595" s="235"/>
    </row>
    <row r="596" ht="12.75" customHeight="1">
      <c r="A596" s="235"/>
      <c r="B596" s="235"/>
      <c r="C596" s="235"/>
      <c r="D596" s="235"/>
      <c r="E596" s="235"/>
    </row>
    <row r="597" ht="12.75" customHeight="1">
      <c r="A597" s="235"/>
      <c r="B597" s="235"/>
      <c r="C597" s="235"/>
      <c r="D597" s="235"/>
      <c r="E597" s="235"/>
    </row>
    <row r="598" ht="12.75" customHeight="1">
      <c r="A598" s="235"/>
      <c r="B598" s="235"/>
      <c r="C598" s="235"/>
      <c r="D598" s="235"/>
      <c r="E598" s="235"/>
    </row>
    <row r="599" ht="12.75" customHeight="1">
      <c r="A599" s="235"/>
      <c r="B599" s="235"/>
      <c r="C599" s="235"/>
      <c r="D599" s="235"/>
      <c r="E599" s="235"/>
    </row>
    <row r="600" ht="12.75" customHeight="1">
      <c r="A600" s="235"/>
      <c r="B600" s="235"/>
      <c r="C600" s="235"/>
      <c r="D600" s="235"/>
      <c r="E600" s="235"/>
    </row>
    <row r="601" ht="12.75" customHeight="1">
      <c r="A601" s="235"/>
      <c r="B601" s="235"/>
      <c r="C601" s="235"/>
      <c r="D601" s="235"/>
      <c r="E601" s="235"/>
    </row>
    <row r="602" ht="12.75" customHeight="1">
      <c r="A602" s="235"/>
      <c r="B602" s="235"/>
      <c r="C602" s="235"/>
      <c r="D602" s="235"/>
      <c r="E602" s="235"/>
    </row>
    <row r="603" ht="12.75" customHeight="1">
      <c r="A603" s="235"/>
      <c r="B603" s="235"/>
      <c r="C603" s="235"/>
      <c r="D603" s="235"/>
      <c r="E603" s="235"/>
    </row>
    <row r="604" ht="12.75" customHeight="1">
      <c r="A604" s="235"/>
      <c r="B604" s="235"/>
      <c r="C604" s="235"/>
      <c r="D604" s="235"/>
      <c r="E604" s="235"/>
    </row>
    <row r="605" ht="12.75" customHeight="1">
      <c r="A605" s="235"/>
      <c r="B605" s="235"/>
      <c r="C605" s="235"/>
      <c r="D605" s="235"/>
      <c r="E605" s="235"/>
    </row>
    <row r="606" ht="12.75" customHeight="1">
      <c r="A606" s="235"/>
      <c r="B606" s="235"/>
      <c r="C606" s="235"/>
      <c r="D606" s="235"/>
      <c r="E606" s="235"/>
    </row>
    <row r="607" ht="12.75" customHeight="1">
      <c r="A607" s="235"/>
      <c r="B607" s="235"/>
      <c r="C607" s="235"/>
      <c r="D607" s="235"/>
      <c r="E607" s="235"/>
    </row>
    <row r="608" ht="12.75" customHeight="1">
      <c r="A608" s="235"/>
      <c r="B608" s="235"/>
      <c r="C608" s="235"/>
      <c r="D608" s="235"/>
      <c r="E608" s="235"/>
    </row>
    <row r="609" ht="12.75" customHeight="1">
      <c r="A609" s="235"/>
      <c r="B609" s="235"/>
      <c r="C609" s="235"/>
      <c r="D609" s="235"/>
      <c r="E609" s="235"/>
    </row>
    <row r="610" ht="12.75" customHeight="1">
      <c r="A610" s="235"/>
      <c r="B610" s="235"/>
      <c r="C610" s="235"/>
      <c r="D610" s="235"/>
      <c r="E610" s="235"/>
    </row>
    <row r="611" ht="12.75" customHeight="1">
      <c r="A611" s="235"/>
      <c r="B611" s="235"/>
      <c r="C611" s="235"/>
      <c r="D611" s="235"/>
      <c r="E611" s="235"/>
    </row>
    <row r="612" ht="12.75" customHeight="1">
      <c r="A612" s="235"/>
      <c r="B612" s="235"/>
      <c r="C612" s="235"/>
      <c r="D612" s="235"/>
      <c r="E612" s="235"/>
    </row>
    <row r="613" ht="12.75" customHeight="1">
      <c r="A613" s="235"/>
      <c r="B613" s="235"/>
      <c r="C613" s="235"/>
      <c r="D613" s="235"/>
      <c r="E613" s="235"/>
    </row>
    <row r="614" ht="12.75" customHeight="1">
      <c r="A614" s="235"/>
      <c r="B614" s="235"/>
      <c r="C614" s="235"/>
      <c r="D614" s="235"/>
      <c r="E614" s="235"/>
    </row>
    <row r="615" ht="12.75" customHeight="1">
      <c r="A615" s="235"/>
      <c r="B615" s="235"/>
      <c r="C615" s="235"/>
      <c r="D615" s="235"/>
      <c r="E615" s="235"/>
    </row>
    <row r="616" ht="12.75" customHeight="1">
      <c r="A616" s="235"/>
      <c r="B616" s="235"/>
      <c r="C616" s="235"/>
      <c r="D616" s="235"/>
      <c r="E616" s="235"/>
    </row>
    <row r="617" ht="12.75" customHeight="1">
      <c r="A617" s="235"/>
      <c r="B617" s="235"/>
      <c r="C617" s="235"/>
      <c r="D617" s="235"/>
      <c r="E617" s="235"/>
    </row>
    <row r="618" ht="12.75" customHeight="1">
      <c r="A618" s="235"/>
      <c r="B618" s="235"/>
      <c r="C618" s="235"/>
      <c r="D618" s="235"/>
      <c r="E618" s="235"/>
    </row>
    <row r="619" ht="12.75" customHeight="1">
      <c r="A619" s="235"/>
      <c r="B619" s="235"/>
      <c r="C619" s="235"/>
      <c r="D619" s="235"/>
      <c r="E619" s="235"/>
    </row>
    <row r="620" ht="12.75" customHeight="1">
      <c r="A620" s="235"/>
      <c r="B620" s="235"/>
      <c r="C620" s="235"/>
      <c r="D620" s="235"/>
      <c r="E620" s="235"/>
    </row>
    <row r="621" ht="12.75" customHeight="1">
      <c r="A621" s="235"/>
      <c r="B621" s="235"/>
      <c r="C621" s="235"/>
      <c r="D621" s="235"/>
      <c r="E621" s="235"/>
    </row>
    <row r="622" ht="12.75" customHeight="1">
      <c r="A622" s="235"/>
      <c r="B622" s="235"/>
      <c r="C622" s="235"/>
      <c r="D622" s="235"/>
      <c r="E622" s="235"/>
    </row>
    <row r="623" ht="12.75" customHeight="1">
      <c r="A623" s="235"/>
      <c r="B623" s="235"/>
      <c r="C623" s="235"/>
      <c r="D623" s="235"/>
      <c r="E623" s="235"/>
    </row>
    <row r="624" ht="12.75" customHeight="1">
      <c r="A624" s="235"/>
      <c r="B624" s="235"/>
      <c r="C624" s="235"/>
      <c r="D624" s="235"/>
      <c r="E624" s="235"/>
    </row>
    <row r="625" ht="12.75" customHeight="1">
      <c r="A625" s="235"/>
      <c r="B625" s="235"/>
      <c r="C625" s="235"/>
      <c r="D625" s="235"/>
      <c r="E625" s="235"/>
    </row>
    <row r="626" ht="12.75" customHeight="1">
      <c r="A626" s="235"/>
      <c r="B626" s="235"/>
      <c r="C626" s="235"/>
      <c r="D626" s="235"/>
      <c r="E626" s="235"/>
    </row>
    <row r="627" ht="12.75" customHeight="1">
      <c r="A627" s="235"/>
      <c r="B627" s="235"/>
      <c r="C627" s="235"/>
      <c r="D627" s="235"/>
      <c r="E627" s="235"/>
    </row>
    <row r="628" ht="12.75" customHeight="1">
      <c r="A628" s="235"/>
      <c r="B628" s="235"/>
      <c r="C628" s="235"/>
      <c r="D628" s="235"/>
      <c r="E628" s="235"/>
    </row>
    <row r="629" ht="12.75" customHeight="1">
      <c r="A629" s="235"/>
      <c r="B629" s="235"/>
      <c r="C629" s="235"/>
      <c r="D629" s="235"/>
      <c r="E629" s="235"/>
    </row>
    <row r="630" ht="12.75" customHeight="1">
      <c r="A630" s="235"/>
      <c r="B630" s="235"/>
      <c r="C630" s="235"/>
      <c r="D630" s="235"/>
      <c r="E630" s="235"/>
    </row>
    <row r="631" ht="12.75" customHeight="1">
      <c r="A631" s="235"/>
      <c r="B631" s="235"/>
      <c r="C631" s="235"/>
      <c r="D631" s="235"/>
      <c r="E631" s="235"/>
    </row>
    <row r="632" ht="12.75" customHeight="1">
      <c r="A632" s="235"/>
      <c r="B632" s="235"/>
      <c r="C632" s="235"/>
      <c r="D632" s="235"/>
      <c r="E632" s="235"/>
    </row>
    <row r="633" ht="12.75" customHeight="1">
      <c r="A633" s="235"/>
      <c r="B633" s="235"/>
      <c r="C633" s="235"/>
      <c r="D633" s="235"/>
      <c r="E633" s="235"/>
    </row>
    <row r="634" ht="12.75" customHeight="1">
      <c r="A634" s="235"/>
      <c r="B634" s="235"/>
      <c r="C634" s="235"/>
      <c r="D634" s="235"/>
      <c r="E634" s="235"/>
    </row>
    <row r="635" ht="12.75" customHeight="1">
      <c r="A635" s="235"/>
      <c r="B635" s="235"/>
      <c r="C635" s="235"/>
      <c r="D635" s="235"/>
      <c r="E635" s="235"/>
    </row>
    <row r="636" ht="12.75" customHeight="1">
      <c r="A636" s="235"/>
      <c r="B636" s="235"/>
      <c r="C636" s="235"/>
      <c r="D636" s="235"/>
      <c r="E636" s="235"/>
    </row>
    <row r="637" ht="12.75" customHeight="1">
      <c r="A637" s="235"/>
      <c r="B637" s="235"/>
      <c r="C637" s="235"/>
      <c r="D637" s="235"/>
      <c r="E637" s="235"/>
    </row>
    <row r="638" ht="12.75" customHeight="1">
      <c r="A638" s="235"/>
      <c r="B638" s="235"/>
      <c r="C638" s="235"/>
      <c r="D638" s="235"/>
      <c r="E638" s="235"/>
    </row>
    <row r="639" ht="12.75" customHeight="1">
      <c r="A639" s="235"/>
      <c r="B639" s="235"/>
      <c r="C639" s="235"/>
      <c r="D639" s="235"/>
      <c r="E639" s="235"/>
    </row>
    <row r="640" ht="12.75" customHeight="1">
      <c r="A640" s="235"/>
      <c r="B640" s="235"/>
      <c r="C640" s="235"/>
      <c r="D640" s="235"/>
      <c r="E640" s="235"/>
    </row>
    <row r="641" ht="12.75" customHeight="1">
      <c r="A641" s="235"/>
      <c r="B641" s="235"/>
      <c r="C641" s="235"/>
      <c r="D641" s="235"/>
      <c r="E641" s="235"/>
    </row>
    <row r="642" ht="12.75" customHeight="1">
      <c r="A642" s="235"/>
      <c r="B642" s="235"/>
      <c r="C642" s="235"/>
      <c r="D642" s="235"/>
      <c r="E642" s="235"/>
    </row>
    <row r="643" ht="12.75" customHeight="1">
      <c r="A643" s="235"/>
      <c r="B643" s="235"/>
      <c r="C643" s="235"/>
      <c r="D643" s="235"/>
      <c r="E643" s="235"/>
    </row>
    <row r="644" ht="12.75" customHeight="1">
      <c r="A644" s="235"/>
      <c r="B644" s="235"/>
      <c r="C644" s="235"/>
      <c r="D644" s="235"/>
      <c r="E644" s="235"/>
    </row>
    <row r="645" ht="12.75" customHeight="1">
      <c r="A645" s="235"/>
      <c r="B645" s="235"/>
      <c r="C645" s="235"/>
      <c r="D645" s="235"/>
      <c r="E645" s="235"/>
    </row>
    <row r="646" ht="12.75" customHeight="1">
      <c r="A646" s="235"/>
      <c r="B646" s="235"/>
      <c r="C646" s="235"/>
      <c r="D646" s="235"/>
      <c r="E646" s="235"/>
    </row>
    <row r="647" ht="12.75" customHeight="1">
      <c r="A647" s="235"/>
      <c r="B647" s="235"/>
      <c r="C647" s="235"/>
      <c r="D647" s="235"/>
      <c r="E647" s="235"/>
    </row>
    <row r="648" ht="12.75" customHeight="1">
      <c r="A648" s="235"/>
      <c r="B648" s="235"/>
      <c r="C648" s="235"/>
      <c r="D648" s="235"/>
      <c r="E648" s="235"/>
    </row>
    <row r="649" ht="12.75" customHeight="1">
      <c r="A649" s="235"/>
      <c r="B649" s="235"/>
      <c r="C649" s="235"/>
      <c r="D649" s="235"/>
      <c r="E649" s="235"/>
    </row>
    <row r="650" ht="12.75" customHeight="1">
      <c r="A650" s="235"/>
      <c r="B650" s="235"/>
      <c r="C650" s="235"/>
      <c r="D650" s="235"/>
      <c r="E650" s="235"/>
    </row>
    <row r="651" ht="12.75" customHeight="1">
      <c r="A651" s="235"/>
      <c r="B651" s="235"/>
      <c r="C651" s="235"/>
      <c r="D651" s="235"/>
      <c r="E651" s="235"/>
    </row>
    <row r="652" ht="12.75" customHeight="1">
      <c r="A652" s="235"/>
      <c r="B652" s="235"/>
      <c r="C652" s="235"/>
      <c r="D652" s="235"/>
      <c r="E652" s="235"/>
    </row>
    <row r="653" ht="12.75" customHeight="1">
      <c r="A653" s="235"/>
      <c r="B653" s="235"/>
      <c r="C653" s="235"/>
      <c r="D653" s="235"/>
      <c r="E653" s="235"/>
    </row>
    <row r="654" ht="12.75" customHeight="1">
      <c r="A654" s="235"/>
      <c r="B654" s="235"/>
      <c r="C654" s="235"/>
      <c r="D654" s="235"/>
      <c r="E654" s="235"/>
    </row>
    <row r="655" ht="12.75" customHeight="1">
      <c r="A655" s="235"/>
      <c r="B655" s="235"/>
      <c r="C655" s="235"/>
      <c r="D655" s="235"/>
      <c r="E655" s="235"/>
    </row>
    <row r="656" ht="12.75" customHeight="1">
      <c r="A656" s="235"/>
      <c r="B656" s="235"/>
      <c r="C656" s="235"/>
      <c r="D656" s="235"/>
      <c r="E656" s="235"/>
    </row>
    <row r="657" ht="12.75" customHeight="1">
      <c r="A657" s="235"/>
      <c r="B657" s="235"/>
      <c r="C657" s="235"/>
      <c r="D657" s="235"/>
      <c r="E657" s="235"/>
    </row>
    <row r="658" ht="12.75" customHeight="1">
      <c r="A658" s="235"/>
      <c r="B658" s="235"/>
      <c r="C658" s="235"/>
      <c r="D658" s="235"/>
      <c r="E658" s="235"/>
    </row>
    <row r="659" ht="12.75" customHeight="1">
      <c r="A659" s="235"/>
      <c r="B659" s="235"/>
      <c r="C659" s="235"/>
      <c r="D659" s="235"/>
      <c r="E659" s="235"/>
    </row>
    <row r="660" ht="12.75" customHeight="1">
      <c r="A660" s="235"/>
      <c r="B660" s="235"/>
      <c r="C660" s="235"/>
      <c r="D660" s="235"/>
      <c r="E660" s="235"/>
    </row>
    <row r="661" ht="12.75" customHeight="1">
      <c r="A661" s="235"/>
      <c r="B661" s="235"/>
      <c r="C661" s="235"/>
      <c r="D661" s="235"/>
      <c r="E661" s="235"/>
    </row>
    <row r="662" ht="12.75" customHeight="1">
      <c r="A662" s="235"/>
      <c r="B662" s="235"/>
      <c r="C662" s="235"/>
      <c r="D662" s="235"/>
      <c r="E662" s="235"/>
    </row>
    <row r="663" ht="12.75" customHeight="1">
      <c r="A663" s="235"/>
      <c r="B663" s="235"/>
      <c r="C663" s="235"/>
      <c r="D663" s="235"/>
      <c r="E663" s="235"/>
    </row>
    <row r="664" ht="12.75" customHeight="1">
      <c r="A664" s="235"/>
      <c r="B664" s="235"/>
      <c r="C664" s="235"/>
      <c r="D664" s="235"/>
      <c r="E664" s="235"/>
    </row>
    <row r="665" ht="12.75" customHeight="1">
      <c r="A665" s="235"/>
      <c r="B665" s="235"/>
      <c r="C665" s="235"/>
      <c r="D665" s="235"/>
      <c r="E665" s="235"/>
    </row>
    <row r="666" ht="12.75" customHeight="1">
      <c r="A666" s="235"/>
      <c r="B666" s="235"/>
      <c r="C666" s="235"/>
      <c r="D666" s="235"/>
      <c r="E666" s="235"/>
    </row>
    <row r="667" ht="12.75" customHeight="1">
      <c r="A667" s="235"/>
      <c r="B667" s="235"/>
      <c r="C667" s="235"/>
      <c r="D667" s="235"/>
      <c r="E667" s="235"/>
    </row>
    <row r="668" ht="12.75" customHeight="1">
      <c r="A668" s="235"/>
      <c r="B668" s="235"/>
      <c r="C668" s="235"/>
      <c r="D668" s="235"/>
      <c r="E668" s="235"/>
    </row>
    <row r="669" ht="12.75" customHeight="1">
      <c r="A669" s="235"/>
      <c r="B669" s="235"/>
      <c r="C669" s="235"/>
      <c r="D669" s="235"/>
      <c r="E669" s="235"/>
    </row>
    <row r="670" ht="12.75" customHeight="1">
      <c r="A670" s="235"/>
      <c r="B670" s="235"/>
      <c r="C670" s="235"/>
      <c r="D670" s="235"/>
      <c r="E670" s="235"/>
    </row>
    <row r="671" ht="12.75" customHeight="1">
      <c r="A671" s="235"/>
      <c r="B671" s="235"/>
      <c r="C671" s="235"/>
      <c r="D671" s="235"/>
      <c r="E671" s="235"/>
    </row>
    <row r="672" ht="12.75" customHeight="1">
      <c r="A672" s="235"/>
      <c r="B672" s="235"/>
      <c r="C672" s="235"/>
      <c r="D672" s="235"/>
      <c r="E672" s="235"/>
    </row>
    <row r="673" ht="12.75" customHeight="1">
      <c r="A673" s="235"/>
      <c r="B673" s="235"/>
      <c r="C673" s="235"/>
      <c r="D673" s="235"/>
      <c r="E673" s="235"/>
    </row>
    <row r="674" ht="12.75" customHeight="1">
      <c r="A674" s="235"/>
      <c r="B674" s="235"/>
      <c r="C674" s="235"/>
      <c r="D674" s="235"/>
      <c r="E674" s="235"/>
    </row>
    <row r="675" ht="12.75" customHeight="1">
      <c r="A675" s="235"/>
      <c r="B675" s="235"/>
      <c r="C675" s="235"/>
      <c r="D675" s="235"/>
      <c r="E675" s="235"/>
    </row>
    <row r="676" ht="12.75" customHeight="1">
      <c r="A676" s="235"/>
      <c r="B676" s="235"/>
      <c r="C676" s="235"/>
      <c r="D676" s="235"/>
      <c r="E676" s="235"/>
    </row>
    <row r="677" ht="12.75" customHeight="1">
      <c r="A677" s="235"/>
      <c r="B677" s="235"/>
      <c r="C677" s="235"/>
      <c r="D677" s="235"/>
      <c r="E677" s="235"/>
    </row>
    <row r="678" ht="12.75" customHeight="1">
      <c r="A678" s="235"/>
      <c r="B678" s="235"/>
      <c r="C678" s="235"/>
      <c r="D678" s="235"/>
      <c r="E678" s="235"/>
    </row>
    <row r="679" ht="12.75" customHeight="1">
      <c r="A679" s="235"/>
      <c r="B679" s="235"/>
      <c r="C679" s="235"/>
      <c r="D679" s="235"/>
      <c r="E679" s="235"/>
    </row>
    <row r="680" ht="12.75" customHeight="1">
      <c r="A680" s="235"/>
      <c r="B680" s="235"/>
      <c r="C680" s="235"/>
      <c r="D680" s="235"/>
      <c r="E680" s="235"/>
    </row>
    <row r="681" ht="12.75" customHeight="1">
      <c r="A681" s="235"/>
      <c r="B681" s="235"/>
      <c r="C681" s="235"/>
      <c r="D681" s="235"/>
      <c r="E681" s="235"/>
    </row>
    <row r="682" ht="12.75" customHeight="1">
      <c r="A682" s="235"/>
      <c r="B682" s="235"/>
      <c r="C682" s="235"/>
      <c r="D682" s="235"/>
      <c r="E682" s="235"/>
    </row>
    <row r="683" ht="12.75" customHeight="1">
      <c r="A683" s="235"/>
      <c r="B683" s="235"/>
      <c r="C683" s="235"/>
      <c r="D683" s="235"/>
      <c r="E683" s="235"/>
    </row>
    <row r="684" ht="12.75" customHeight="1">
      <c r="A684" s="235"/>
      <c r="B684" s="235"/>
      <c r="C684" s="235"/>
      <c r="D684" s="235"/>
      <c r="E684" s="235"/>
    </row>
    <row r="685" ht="12.75" customHeight="1">
      <c r="A685" s="235"/>
      <c r="B685" s="235"/>
      <c r="C685" s="235"/>
      <c r="D685" s="235"/>
      <c r="E685" s="235"/>
    </row>
    <row r="686" ht="12.75" customHeight="1">
      <c r="A686" s="235"/>
      <c r="B686" s="235"/>
      <c r="C686" s="235"/>
      <c r="D686" s="235"/>
      <c r="E686" s="235"/>
    </row>
    <row r="687" ht="12.75" customHeight="1">
      <c r="A687" s="235"/>
      <c r="B687" s="235"/>
      <c r="C687" s="235"/>
      <c r="D687" s="235"/>
      <c r="E687" s="235"/>
    </row>
    <row r="688" ht="12.75" customHeight="1">
      <c r="A688" s="235"/>
      <c r="B688" s="235"/>
      <c r="C688" s="235"/>
      <c r="D688" s="235"/>
      <c r="E688" s="235"/>
    </row>
    <row r="689" ht="12.75" customHeight="1">
      <c r="A689" s="235"/>
      <c r="B689" s="235"/>
      <c r="C689" s="235"/>
      <c r="D689" s="235"/>
      <c r="E689" s="235"/>
    </row>
    <row r="690" ht="12.75" customHeight="1">
      <c r="A690" s="235"/>
      <c r="B690" s="235"/>
      <c r="C690" s="235"/>
      <c r="D690" s="235"/>
      <c r="E690" s="235"/>
    </row>
    <row r="691" ht="12.75" customHeight="1">
      <c r="A691" s="235"/>
      <c r="B691" s="235"/>
      <c r="C691" s="235"/>
      <c r="D691" s="235"/>
      <c r="E691" s="235"/>
    </row>
    <row r="692" ht="12.75" customHeight="1">
      <c r="A692" s="235"/>
      <c r="B692" s="235"/>
      <c r="C692" s="235"/>
      <c r="D692" s="235"/>
      <c r="E692" s="235"/>
    </row>
    <row r="693" ht="12.75" customHeight="1">
      <c r="A693" s="235"/>
      <c r="B693" s="235"/>
      <c r="C693" s="235"/>
      <c r="D693" s="235"/>
      <c r="E693" s="235"/>
    </row>
    <row r="694" ht="12.75" customHeight="1">
      <c r="A694" s="235"/>
      <c r="B694" s="235"/>
      <c r="C694" s="235"/>
      <c r="D694" s="235"/>
      <c r="E694" s="235"/>
    </row>
    <row r="695" ht="12.75" customHeight="1">
      <c r="A695" s="235"/>
      <c r="B695" s="235"/>
      <c r="C695" s="235"/>
      <c r="D695" s="235"/>
      <c r="E695" s="235"/>
    </row>
    <row r="696" ht="12.75" customHeight="1">
      <c r="A696" s="235"/>
      <c r="B696" s="235"/>
      <c r="C696" s="235"/>
      <c r="D696" s="235"/>
      <c r="E696" s="235"/>
    </row>
    <row r="697" ht="12.75" customHeight="1">
      <c r="A697" s="235"/>
      <c r="B697" s="235"/>
      <c r="C697" s="235"/>
      <c r="D697" s="235"/>
      <c r="E697" s="235"/>
    </row>
    <row r="698" ht="12.75" customHeight="1">
      <c r="A698" s="235"/>
      <c r="B698" s="235"/>
      <c r="C698" s="235"/>
      <c r="D698" s="235"/>
      <c r="E698" s="235"/>
    </row>
    <row r="699" ht="12.75" customHeight="1">
      <c r="A699" s="235"/>
      <c r="B699" s="235"/>
      <c r="C699" s="235"/>
      <c r="D699" s="235"/>
      <c r="E699" s="235"/>
    </row>
    <row r="700" ht="12.75" customHeight="1">
      <c r="A700" s="235"/>
      <c r="B700" s="235"/>
      <c r="C700" s="235"/>
      <c r="D700" s="235"/>
      <c r="E700" s="235"/>
    </row>
    <row r="701" ht="12.75" customHeight="1">
      <c r="A701" s="235"/>
      <c r="B701" s="235"/>
      <c r="C701" s="235"/>
      <c r="D701" s="235"/>
      <c r="E701" s="235"/>
    </row>
    <row r="702" ht="12.75" customHeight="1">
      <c r="A702" s="235"/>
      <c r="B702" s="235"/>
      <c r="C702" s="235"/>
      <c r="D702" s="235"/>
      <c r="E702" s="235"/>
    </row>
    <row r="703" ht="12.75" customHeight="1">
      <c r="A703" s="235"/>
      <c r="B703" s="235"/>
      <c r="C703" s="235"/>
      <c r="D703" s="235"/>
      <c r="E703" s="235"/>
    </row>
    <row r="704" ht="12.75" customHeight="1">
      <c r="A704" s="235"/>
      <c r="B704" s="235"/>
      <c r="C704" s="235"/>
      <c r="D704" s="235"/>
      <c r="E704" s="235"/>
    </row>
    <row r="705" ht="12.75" customHeight="1">
      <c r="A705" s="235"/>
      <c r="B705" s="235"/>
      <c r="C705" s="235"/>
      <c r="D705" s="235"/>
      <c r="E705" s="235"/>
    </row>
    <row r="706" ht="12.75" customHeight="1">
      <c r="A706" s="235"/>
      <c r="B706" s="235"/>
      <c r="C706" s="235"/>
      <c r="D706" s="235"/>
      <c r="E706" s="235"/>
    </row>
    <row r="707" ht="12.75" customHeight="1">
      <c r="A707" s="235"/>
      <c r="B707" s="235"/>
      <c r="C707" s="235"/>
      <c r="D707" s="235"/>
      <c r="E707" s="235"/>
    </row>
    <row r="708" ht="12.75" customHeight="1">
      <c r="A708" s="235"/>
      <c r="B708" s="235"/>
      <c r="C708" s="235"/>
      <c r="D708" s="235"/>
      <c r="E708" s="235"/>
    </row>
    <row r="709" ht="12.75" customHeight="1">
      <c r="A709" s="235"/>
      <c r="B709" s="235"/>
      <c r="C709" s="235"/>
      <c r="D709" s="235"/>
      <c r="E709" s="235"/>
    </row>
    <row r="710" ht="12.75" customHeight="1">
      <c r="A710" s="235"/>
      <c r="B710" s="235"/>
      <c r="C710" s="235"/>
      <c r="D710" s="235"/>
      <c r="E710" s="235"/>
    </row>
    <row r="711" ht="12.75" customHeight="1">
      <c r="A711" s="235"/>
      <c r="B711" s="235"/>
      <c r="C711" s="235"/>
      <c r="D711" s="235"/>
      <c r="E711" s="235"/>
    </row>
    <row r="712" ht="12.75" customHeight="1">
      <c r="A712" s="235"/>
      <c r="B712" s="235"/>
      <c r="C712" s="235"/>
      <c r="D712" s="235"/>
      <c r="E712" s="235"/>
    </row>
    <row r="713" ht="12.75" customHeight="1">
      <c r="A713" s="235"/>
      <c r="B713" s="235"/>
      <c r="C713" s="235"/>
      <c r="D713" s="235"/>
      <c r="E713" s="235"/>
    </row>
    <row r="714" ht="12.75" customHeight="1">
      <c r="A714" s="235"/>
      <c r="B714" s="235"/>
      <c r="C714" s="235"/>
      <c r="D714" s="235"/>
      <c r="E714" s="235"/>
    </row>
    <row r="715" ht="12.75" customHeight="1">
      <c r="A715" s="235"/>
      <c r="B715" s="235"/>
      <c r="C715" s="235"/>
      <c r="D715" s="235"/>
      <c r="E715" s="235"/>
    </row>
    <row r="716" ht="12.75" customHeight="1">
      <c r="A716" s="235"/>
      <c r="B716" s="235"/>
      <c r="C716" s="235"/>
      <c r="D716" s="235"/>
      <c r="E716" s="235"/>
    </row>
    <row r="717" ht="12.75" customHeight="1">
      <c r="A717" s="235"/>
      <c r="B717" s="235"/>
      <c r="C717" s="235"/>
      <c r="D717" s="235"/>
      <c r="E717" s="235"/>
    </row>
    <row r="718" ht="12.75" customHeight="1">
      <c r="A718" s="235"/>
      <c r="B718" s="235"/>
      <c r="C718" s="235"/>
      <c r="D718" s="235"/>
      <c r="E718" s="235"/>
    </row>
    <row r="719" ht="12.75" customHeight="1">
      <c r="A719" s="235"/>
      <c r="B719" s="235"/>
      <c r="C719" s="235"/>
      <c r="D719" s="235"/>
      <c r="E719" s="235"/>
    </row>
    <row r="720" ht="12.75" customHeight="1">
      <c r="A720" s="235"/>
      <c r="B720" s="235"/>
      <c r="C720" s="235"/>
      <c r="D720" s="235"/>
      <c r="E720" s="235"/>
    </row>
    <row r="721" ht="12.75" customHeight="1">
      <c r="A721" s="235"/>
      <c r="B721" s="235"/>
      <c r="C721" s="235"/>
      <c r="D721" s="235"/>
      <c r="E721" s="235"/>
    </row>
    <row r="722" ht="12.75" customHeight="1">
      <c r="A722" s="235"/>
      <c r="B722" s="235"/>
      <c r="C722" s="235"/>
      <c r="D722" s="235"/>
      <c r="E722" s="235"/>
    </row>
    <row r="723" ht="12.75" customHeight="1">
      <c r="A723" s="235"/>
      <c r="B723" s="235"/>
      <c r="C723" s="235"/>
      <c r="D723" s="235"/>
      <c r="E723" s="235"/>
    </row>
    <row r="724" ht="12.75" customHeight="1">
      <c r="A724" s="235"/>
      <c r="B724" s="235"/>
      <c r="C724" s="235"/>
      <c r="D724" s="235"/>
      <c r="E724" s="235"/>
    </row>
    <row r="725" ht="12.75" customHeight="1">
      <c r="A725" s="235"/>
      <c r="B725" s="235"/>
      <c r="C725" s="235"/>
      <c r="D725" s="235"/>
      <c r="E725" s="235"/>
    </row>
    <row r="726" ht="12.75" customHeight="1">
      <c r="A726" s="235"/>
      <c r="B726" s="235"/>
      <c r="C726" s="235"/>
      <c r="D726" s="235"/>
      <c r="E726" s="235"/>
    </row>
    <row r="727" ht="12.75" customHeight="1">
      <c r="A727" s="235"/>
      <c r="B727" s="235"/>
      <c r="C727" s="235"/>
      <c r="D727" s="235"/>
      <c r="E727" s="235"/>
    </row>
    <row r="728" ht="12.75" customHeight="1">
      <c r="A728" s="235"/>
      <c r="B728" s="235"/>
      <c r="C728" s="235"/>
      <c r="D728" s="235"/>
      <c r="E728" s="235"/>
    </row>
    <row r="729" ht="12.75" customHeight="1">
      <c r="A729" s="235"/>
      <c r="B729" s="235"/>
      <c r="C729" s="235"/>
      <c r="D729" s="235"/>
      <c r="E729" s="235"/>
    </row>
    <row r="730" ht="12.75" customHeight="1">
      <c r="A730" s="235"/>
      <c r="B730" s="235"/>
      <c r="C730" s="235"/>
      <c r="D730" s="235"/>
      <c r="E730" s="235"/>
    </row>
    <row r="731" ht="12.75" customHeight="1">
      <c r="A731" s="235"/>
      <c r="B731" s="235"/>
      <c r="C731" s="235"/>
      <c r="D731" s="235"/>
      <c r="E731" s="235"/>
    </row>
    <row r="732" ht="12.75" customHeight="1">
      <c r="A732" s="235"/>
      <c r="B732" s="235"/>
      <c r="C732" s="235"/>
      <c r="D732" s="235"/>
      <c r="E732" s="235"/>
    </row>
    <row r="733" ht="12.75" customHeight="1">
      <c r="A733" s="235"/>
      <c r="B733" s="235"/>
      <c r="C733" s="235"/>
      <c r="D733" s="235"/>
      <c r="E733" s="235"/>
    </row>
    <row r="734" ht="12.75" customHeight="1">
      <c r="A734" s="235"/>
      <c r="B734" s="235"/>
      <c r="C734" s="235"/>
      <c r="D734" s="235"/>
      <c r="E734" s="235"/>
    </row>
    <row r="735" ht="12.75" customHeight="1">
      <c r="A735" s="235"/>
      <c r="B735" s="235"/>
      <c r="C735" s="235"/>
      <c r="D735" s="235"/>
      <c r="E735" s="235"/>
    </row>
    <row r="736" ht="12.75" customHeight="1">
      <c r="A736" s="235"/>
      <c r="B736" s="235"/>
      <c r="C736" s="235"/>
      <c r="D736" s="235"/>
      <c r="E736" s="235"/>
    </row>
    <row r="737" ht="12.75" customHeight="1">
      <c r="A737" s="235"/>
      <c r="B737" s="235"/>
      <c r="C737" s="235"/>
      <c r="D737" s="235"/>
      <c r="E737" s="235"/>
    </row>
    <row r="738" ht="12.75" customHeight="1">
      <c r="A738" s="235"/>
      <c r="B738" s="235"/>
      <c r="C738" s="235"/>
      <c r="D738" s="235"/>
      <c r="E738" s="235"/>
    </row>
    <row r="739" ht="12.75" customHeight="1">
      <c r="A739" s="235"/>
      <c r="B739" s="235"/>
      <c r="C739" s="235"/>
      <c r="D739" s="235"/>
      <c r="E739" s="235"/>
    </row>
    <row r="740" ht="12.75" customHeight="1">
      <c r="A740" s="235"/>
      <c r="B740" s="235"/>
      <c r="C740" s="235"/>
      <c r="D740" s="235"/>
      <c r="E740" s="235"/>
    </row>
    <row r="741" ht="12.75" customHeight="1">
      <c r="A741" s="235"/>
      <c r="B741" s="235"/>
      <c r="C741" s="235"/>
      <c r="D741" s="235"/>
      <c r="E741" s="235"/>
    </row>
    <row r="742" ht="12.75" customHeight="1">
      <c r="A742" s="235"/>
      <c r="B742" s="235"/>
      <c r="C742" s="235"/>
      <c r="D742" s="235"/>
      <c r="E742" s="235"/>
    </row>
    <row r="743" ht="12.75" customHeight="1">
      <c r="A743" s="235"/>
      <c r="B743" s="235"/>
      <c r="C743" s="235"/>
      <c r="D743" s="235"/>
      <c r="E743" s="235"/>
    </row>
    <row r="744" ht="12.75" customHeight="1">
      <c r="A744" s="235"/>
      <c r="B744" s="235"/>
      <c r="C744" s="235"/>
      <c r="D744" s="235"/>
      <c r="E744" s="235"/>
    </row>
    <row r="745" ht="12.75" customHeight="1">
      <c r="A745" s="235"/>
      <c r="B745" s="235"/>
      <c r="C745" s="235"/>
      <c r="D745" s="235"/>
      <c r="E745" s="235"/>
    </row>
    <row r="746" ht="12.75" customHeight="1">
      <c r="A746" s="235"/>
      <c r="B746" s="235"/>
      <c r="C746" s="235"/>
      <c r="D746" s="235"/>
      <c r="E746" s="235"/>
    </row>
    <row r="747" ht="12.75" customHeight="1">
      <c r="A747" s="235"/>
      <c r="B747" s="235"/>
      <c r="C747" s="235"/>
      <c r="D747" s="235"/>
      <c r="E747" s="235"/>
    </row>
    <row r="748" ht="12.75" customHeight="1">
      <c r="A748" s="235"/>
      <c r="B748" s="235"/>
      <c r="C748" s="235"/>
      <c r="D748" s="235"/>
      <c r="E748" s="235"/>
    </row>
    <row r="749" ht="12.75" customHeight="1">
      <c r="A749" s="235"/>
      <c r="B749" s="235"/>
      <c r="C749" s="235"/>
      <c r="D749" s="235"/>
      <c r="E749" s="235"/>
    </row>
    <row r="750" ht="12.75" customHeight="1">
      <c r="A750" s="235"/>
      <c r="B750" s="235"/>
      <c r="C750" s="235"/>
      <c r="D750" s="235"/>
      <c r="E750" s="235"/>
    </row>
    <row r="751" ht="12.75" customHeight="1">
      <c r="A751" s="235"/>
      <c r="B751" s="235"/>
      <c r="C751" s="235"/>
      <c r="D751" s="235"/>
      <c r="E751" s="235"/>
    </row>
    <row r="752" ht="12.75" customHeight="1">
      <c r="A752" s="235"/>
      <c r="B752" s="235"/>
      <c r="C752" s="235"/>
      <c r="D752" s="235"/>
      <c r="E752" s="235"/>
    </row>
    <row r="753" ht="12.75" customHeight="1">
      <c r="A753" s="235"/>
      <c r="B753" s="235"/>
      <c r="C753" s="235"/>
      <c r="D753" s="235"/>
      <c r="E753" s="235"/>
    </row>
    <row r="754" ht="12.75" customHeight="1">
      <c r="A754" s="235"/>
      <c r="B754" s="235"/>
      <c r="C754" s="235"/>
      <c r="D754" s="235"/>
      <c r="E754" s="235"/>
    </row>
    <row r="755" ht="12.75" customHeight="1">
      <c r="A755" s="235"/>
      <c r="B755" s="235"/>
      <c r="C755" s="235"/>
      <c r="D755" s="235"/>
      <c r="E755" s="235"/>
    </row>
    <row r="756" ht="12.75" customHeight="1">
      <c r="A756" s="235"/>
      <c r="B756" s="235"/>
      <c r="C756" s="235"/>
      <c r="D756" s="235"/>
      <c r="E756" s="235"/>
    </row>
    <row r="757" ht="12.75" customHeight="1">
      <c r="A757" s="235"/>
      <c r="B757" s="235"/>
      <c r="C757" s="235"/>
      <c r="D757" s="235"/>
      <c r="E757" s="235"/>
    </row>
    <row r="758" ht="12.75" customHeight="1">
      <c r="A758" s="235"/>
      <c r="B758" s="235"/>
      <c r="C758" s="235"/>
      <c r="D758" s="235"/>
      <c r="E758" s="235"/>
    </row>
    <row r="759" ht="12.75" customHeight="1">
      <c r="A759" s="235"/>
      <c r="B759" s="235"/>
      <c r="C759" s="235"/>
      <c r="D759" s="235"/>
      <c r="E759" s="235"/>
    </row>
    <row r="760" ht="12.75" customHeight="1">
      <c r="A760" s="235"/>
      <c r="B760" s="235"/>
      <c r="C760" s="235"/>
      <c r="D760" s="235"/>
      <c r="E760" s="235"/>
    </row>
    <row r="761" ht="12.75" customHeight="1">
      <c r="A761" s="235"/>
      <c r="B761" s="235"/>
      <c r="C761" s="235"/>
      <c r="D761" s="235"/>
      <c r="E761" s="235"/>
    </row>
    <row r="762" ht="12.75" customHeight="1">
      <c r="A762" s="235"/>
      <c r="B762" s="235"/>
      <c r="C762" s="235"/>
      <c r="D762" s="235"/>
      <c r="E762" s="235"/>
    </row>
    <row r="763" ht="12.75" customHeight="1">
      <c r="A763" s="235"/>
      <c r="B763" s="235"/>
      <c r="C763" s="235"/>
      <c r="D763" s="235"/>
      <c r="E763" s="235"/>
    </row>
    <row r="764" ht="12.75" customHeight="1">
      <c r="A764" s="235"/>
      <c r="B764" s="235"/>
      <c r="C764" s="235"/>
      <c r="D764" s="235"/>
      <c r="E764" s="235"/>
    </row>
    <row r="765" ht="12.75" customHeight="1">
      <c r="A765" s="235"/>
      <c r="B765" s="235"/>
      <c r="C765" s="235"/>
      <c r="D765" s="235"/>
      <c r="E765" s="235"/>
    </row>
    <row r="766" ht="12.75" customHeight="1">
      <c r="A766" s="235"/>
      <c r="B766" s="235"/>
      <c r="C766" s="235"/>
      <c r="D766" s="235"/>
      <c r="E766" s="235"/>
    </row>
    <row r="767" ht="12.75" customHeight="1">
      <c r="A767" s="235"/>
      <c r="B767" s="235"/>
      <c r="C767" s="235"/>
      <c r="D767" s="235"/>
      <c r="E767" s="235"/>
    </row>
    <row r="768" ht="12.75" customHeight="1">
      <c r="A768" s="235"/>
      <c r="B768" s="235"/>
      <c r="C768" s="235"/>
      <c r="D768" s="235"/>
      <c r="E768" s="235"/>
    </row>
    <row r="769" ht="12.75" customHeight="1">
      <c r="A769" s="235"/>
      <c r="B769" s="235"/>
      <c r="C769" s="235"/>
      <c r="D769" s="235"/>
      <c r="E769" s="235"/>
    </row>
    <row r="770" ht="12.75" customHeight="1">
      <c r="A770" s="235"/>
      <c r="B770" s="235"/>
      <c r="C770" s="235"/>
      <c r="D770" s="235"/>
      <c r="E770" s="235"/>
    </row>
    <row r="771" ht="12.75" customHeight="1">
      <c r="A771" s="235"/>
      <c r="B771" s="235"/>
      <c r="C771" s="235"/>
      <c r="D771" s="235"/>
      <c r="E771" s="235"/>
    </row>
    <row r="772" ht="12.75" customHeight="1">
      <c r="A772" s="235"/>
      <c r="B772" s="235"/>
      <c r="C772" s="235"/>
      <c r="D772" s="235"/>
      <c r="E772" s="235"/>
    </row>
    <row r="773" ht="12.75" customHeight="1">
      <c r="A773" s="235"/>
      <c r="B773" s="235"/>
      <c r="C773" s="235"/>
      <c r="D773" s="235"/>
      <c r="E773" s="235"/>
    </row>
    <row r="774" ht="12.75" customHeight="1">
      <c r="A774" s="235"/>
      <c r="B774" s="235"/>
      <c r="C774" s="235"/>
      <c r="D774" s="235"/>
      <c r="E774" s="235"/>
    </row>
    <row r="775" ht="12.75" customHeight="1">
      <c r="A775" s="235"/>
      <c r="B775" s="235"/>
      <c r="C775" s="235"/>
      <c r="D775" s="235"/>
      <c r="E775" s="235"/>
    </row>
    <row r="776" ht="12.75" customHeight="1">
      <c r="A776" s="235"/>
      <c r="B776" s="235"/>
      <c r="C776" s="235"/>
      <c r="D776" s="235"/>
      <c r="E776" s="235"/>
    </row>
    <row r="777" ht="12.75" customHeight="1">
      <c r="A777" s="235"/>
      <c r="B777" s="235"/>
      <c r="C777" s="235"/>
      <c r="D777" s="235"/>
      <c r="E777" s="235"/>
    </row>
    <row r="778" ht="12.75" customHeight="1">
      <c r="A778" s="235"/>
      <c r="B778" s="235"/>
      <c r="C778" s="235"/>
      <c r="D778" s="235"/>
      <c r="E778" s="235"/>
    </row>
    <row r="779" ht="12.75" customHeight="1">
      <c r="A779" s="235"/>
      <c r="B779" s="235"/>
      <c r="C779" s="235"/>
      <c r="D779" s="235"/>
      <c r="E779" s="235"/>
    </row>
    <row r="780" ht="12.75" customHeight="1">
      <c r="A780" s="235"/>
      <c r="B780" s="235"/>
      <c r="C780" s="235"/>
      <c r="D780" s="235"/>
      <c r="E780" s="235"/>
    </row>
    <row r="781" ht="12.75" customHeight="1">
      <c r="A781" s="235"/>
      <c r="B781" s="235"/>
      <c r="C781" s="235"/>
      <c r="D781" s="235"/>
      <c r="E781" s="235"/>
    </row>
    <row r="782" ht="12.75" customHeight="1">
      <c r="A782" s="235"/>
      <c r="B782" s="235"/>
      <c r="C782" s="235"/>
      <c r="D782" s="235"/>
      <c r="E782" s="235"/>
    </row>
    <row r="783" ht="12.75" customHeight="1">
      <c r="A783" s="235"/>
      <c r="B783" s="235"/>
      <c r="C783" s="235"/>
      <c r="D783" s="235"/>
      <c r="E783" s="235"/>
    </row>
    <row r="784" ht="12.75" customHeight="1">
      <c r="A784" s="235"/>
      <c r="B784" s="235"/>
      <c r="C784" s="235"/>
      <c r="D784" s="235"/>
      <c r="E784" s="235"/>
    </row>
    <row r="785" ht="12.75" customHeight="1">
      <c r="A785" s="235"/>
      <c r="B785" s="235"/>
      <c r="C785" s="235"/>
      <c r="D785" s="235"/>
      <c r="E785" s="235"/>
    </row>
    <row r="786" ht="12.75" customHeight="1">
      <c r="A786" s="235"/>
      <c r="B786" s="235"/>
      <c r="C786" s="235"/>
      <c r="D786" s="235"/>
      <c r="E786" s="235"/>
    </row>
    <row r="787" ht="12.75" customHeight="1">
      <c r="A787" s="235"/>
      <c r="B787" s="235"/>
      <c r="C787" s="235"/>
      <c r="D787" s="235"/>
      <c r="E787" s="235"/>
    </row>
    <row r="788" ht="12.75" customHeight="1">
      <c r="A788" s="235"/>
      <c r="B788" s="235"/>
      <c r="C788" s="235"/>
      <c r="D788" s="235"/>
      <c r="E788" s="235"/>
    </row>
    <row r="789" ht="12.75" customHeight="1">
      <c r="A789" s="235"/>
      <c r="B789" s="235"/>
      <c r="C789" s="235"/>
      <c r="D789" s="235"/>
      <c r="E789" s="235"/>
    </row>
    <row r="790" ht="12.75" customHeight="1">
      <c r="A790" s="235"/>
      <c r="B790" s="235"/>
      <c r="C790" s="235"/>
      <c r="D790" s="235"/>
      <c r="E790" s="235"/>
    </row>
    <row r="791" ht="12.75" customHeight="1">
      <c r="A791" s="235"/>
      <c r="B791" s="235"/>
      <c r="C791" s="235"/>
      <c r="D791" s="235"/>
      <c r="E791" s="235"/>
    </row>
    <row r="792" ht="12.75" customHeight="1">
      <c r="A792" s="235"/>
      <c r="B792" s="235"/>
      <c r="C792" s="235"/>
      <c r="D792" s="235"/>
      <c r="E792" s="235"/>
    </row>
    <row r="793" ht="12.75" customHeight="1">
      <c r="A793" s="235"/>
      <c r="B793" s="235"/>
      <c r="C793" s="235"/>
      <c r="D793" s="235"/>
      <c r="E793" s="235"/>
    </row>
    <row r="794" ht="12.75" customHeight="1">
      <c r="A794" s="235"/>
      <c r="B794" s="235"/>
      <c r="C794" s="235"/>
      <c r="D794" s="235"/>
      <c r="E794" s="235"/>
    </row>
    <row r="795" ht="12.75" customHeight="1">
      <c r="A795" s="235"/>
      <c r="B795" s="235"/>
      <c r="C795" s="235"/>
      <c r="D795" s="235"/>
      <c r="E795" s="235"/>
    </row>
    <row r="796" ht="12.75" customHeight="1">
      <c r="A796" s="235"/>
      <c r="B796" s="235"/>
      <c r="C796" s="235"/>
      <c r="D796" s="235"/>
      <c r="E796" s="235"/>
    </row>
    <row r="797" ht="12.75" customHeight="1">
      <c r="A797" s="235"/>
      <c r="B797" s="235"/>
      <c r="C797" s="235"/>
      <c r="D797" s="235"/>
      <c r="E797" s="235"/>
    </row>
    <row r="798" ht="12.75" customHeight="1">
      <c r="A798" s="235"/>
      <c r="B798" s="235"/>
      <c r="C798" s="235"/>
      <c r="D798" s="235"/>
      <c r="E798" s="235"/>
    </row>
    <row r="799" ht="12.75" customHeight="1">
      <c r="A799" s="235"/>
      <c r="B799" s="235"/>
      <c r="C799" s="235"/>
      <c r="D799" s="235"/>
      <c r="E799" s="235"/>
    </row>
    <row r="800" ht="12.75" customHeight="1">
      <c r="A800" s="235"/>
      <c r="B800" s="235"/>
      <c r="C800" s="235"/>
      <c r="D800" s="235"/>
      <c r="E800" s="235"/>
    </row>
    <row r="801" ht="12.75" customHeight="1">
      <c r="A801" s="235"/>
      <c r="B801" s="235"/>
      <c r="C801" s="235"/>
      <c r="D801" s="235"/>
      <c r="E801" s="235"/>
    </row>
    <row r="802" ht="12.75" customHeight="1">
      <c r="A802" s="235"/>
      <c r="B802" s="235"/>
      <c r="C802" s="235"/>
      <c r="D802" s="235"/>
      <c r="E802" s="235"/>
    </row>
    <row r="803" ht="12.75" customHeight="1">
      <c r="A803" s="235"/>
      <c r="B803" s="235"/>
      <c r="C803" s="235"/>
      <c r="D803" s="235"/>
      <c r="E803" s="235"/>
    </row>
    <row r="804" ht="12.75" customHeight="1">
      <c r="A804" s="235"/>
      <c r="B804" s="235"/>
      <c r="C804" s="235"/>
      <c r="D804" s="235"/>
      <c r="E804" s="235"/>
    </row>
    <row r="805" ht="12.75" customHeight="1">
      <c r="A805" s="235"/>
      <c r="B805" s="235"/>
      <c r="C805" s="235"/>
      <c r="D805" s="235"/>
      <c r="E805" s="235"/>
    </row>
    <row r="806" ht="12.75" customHeight="1">
      <c r="A806" s="235"/>
      <c r="B806" s="235"/>
      <c r="C806" s="235"/>
      <c r="D806" s="235"/>
      <c r="E806" s="235"/>
    </row>
    <row r="807" ht="12.75" customHeight="1">
      <c r="A807" s="235"/>
      <c r="B807" s="235"/>
      <c r="C807" s="235"/>
      <c r="D807" s="235"/>
      <c r="E807" s="235"/>
    </row>
    <row r="808" ht="12.75" customHeight="1">
      <c r="A808" s="235"/>
      <c r="B808" s="235"/>
      <c r="C808" s="235"/>
      <c r="D808" s="235"/>
      <c r="E808" s="235"/>
    </row>
    <row r="809" ht="12.75" customHeight="1">
      <c r="A809" s="235"/>
      <c r="B809" s="235"/>
      <c r="C809" s="235"/>
      <c r="D809" s="235"/>
      <c r="E809" s="235"/>
    </row>
    <row r="810" ht="12.75" customHeight="1">
      <c r="A810" s="235"/>
      <c r="B810" s="235"/>
      <c r="C810" s="235"/>
      <c r="D810" s="235"/>
      <c r="E810" s="235"/>
    </row>
    <row r="811" ht="12.75" customHeight="1">
      <c r="A811" s="235"/>
      <c r="B811" s="235"/>
      <c r="C811" s="235"/>
      <c r="D811" s="235"/>
      <c r="E811" s="235"/>
    </row>
    <row r="812" ht="12.75" customHeight="1">
      <c r="A812" s="235"/>
      <c r="B812" s="235"/>
      <c r="C812" s="235"/>
      <c r="D812" s="235"/>
      <c r="E812" s="235"/>
    </row>
    <row r="813" ht="12.75" customHeight="1">
      <c r="A813" s="235"/>
      <c r="B813" s="235"/>
      <c r="C813" s="235"/>
      <c r="D813" s="235"/>
      <c r="E813" s="235"/>
    </row>
    <row r="814" ht="12.75" customHeight="1">
      <c r="A814" s="235"/>
      <c r="B814" s="235"/>
      <c r="C814" s="235"/>
      <c r="D814" s="235"/>
      <c r="E814" s="235"/>
    </row>
    <row r="815" ht="12.75" customHeight="1">
      <c r="A815" s="235"/>
      <c r="B815" s="235"/>
      <c r="C815" s="235"/>
      <c r="D815" s="235"/>
      <c r="E815" s="235"/>
    </row>
    <row r="816" ht="12.75" customHeight="1">
      <c r="A816" s="235"/>
      <c r="B816" s="235"/>
      <c r="C816" s="235"/>
      <c r="D816" s="235"/>
      <c r="E816" s="235"/>
    </row>
    <row r="817" ht="12.75" customHeight="1">
      <c r="A817" s="235"/>
      <c r="B817" s="235"/>
      <c r="C817" s="235"/>
      <c r="D817" s="235"/>
      <c r="E817" s="235"/>
    </row>
    <row r="818" ht="12.75" customHeight="1">
      <c r="A818" s="235"/>
      <c r="B818" s="235"/>
      <c r="C818" s="235"/>
      <c r="D818" s="235"/>
      <c r="E818" s="235"/>
    </row>
    <row r="819" ht="12.75" customHeight="1">
      <c r="A819" s="235"/>
      <c r="B819" s="235"/>
      <c r="C819" s="235"/>
      <c r="D819" s="235"/>
      <c r="E819" s="235"/>
    </row>
    <row r="820" ht="12.75" customHeight="1">
      <c r="A820" s="235"/>
      <c r="B820" s="235"/>
      <c r="C820" s="235"/>
      <c r="D820" s="235"/>
      <c r="E820" s="235"/>
    </row>
    <row r="821" ht="12.75" customHeight="1">
      <c r="A821" s="235"/>
      <c r="B821" s="235"/>
      <c r="C821" s="235"/>
      <c r="D821" s="235"/>
      <c r="E821" s="235"/>
    </row>
    <row r="822" ht="12.75" customHeight="1">
      <c r="A822" s="235"/>
      <c r="B822" s="235"/>
      <c r="C822" s="235"/>
      <c r="D822" s="235"/>
      <c r="E822" s="235"/>
    </row>
    <row r="823" ht="12.75" customHeight="1">
      <c r="A823" s="235"/>
      <c r="B823" s="235"/>
      <c r="C823" s="235"/>
      <c r="D823" s="235"/>
      <c r="E823" s="235"/>
    </row>
    <row r="824" ht="12.75" customHeight="1">
      <c r="A824" s="235"/>
      <c r="B824" s="235"/>
      <c r="C824" s="235"/>
      <c r="D824" s="235"/>
      <c r="E824" s="235"/>
    </row>
    <row r="825" ht="12.75" customHeight="1">
      <c r="A825" s="235"/>
      <c r="B825" s="235"/>
      <c r="C825" s="235"/>
      <c r="D825" s="235"/>
      <c r="E825" s="235"/>
    </row>
    <row r="826" ht="12.75" customHeight="1">
      <c r="A826" s="235"/>
      <c r="B826" s="235"/>
      <c r="C826" s="235"/>
      <c r="D826" s="235"/>
      <c r="E826" s="235"/>
    </row>
    <row r="827" ht="12.75" customHeight="1">
      <c r="A827" s="235"/>
      <c r="B827" s="235"/>
      <c r="C827" s="235"/>
      <c r="D827" s="235"/>
      <c r="E827" s="235"/>
    </row>
    <row r="828" ht="12.75" customHeight="1">
      <c r="A828" s="235"/>
      <c r="B828" s="235"/>
      <c r="C828" s="235"/>
      <c r="D828" s="235"/>
      <c r="E828" s="235"/>
    </row>
    <row r="829" ht="12.75" customHeight="1">
      <c r="A829" s="235"/>
      <c r="B829" s="235"/>
      <c r="C829" s="235"/>
      <c r="D829" s="235"/>
      <c r="E829" s="235"/>
    </row>
    <row r="830" ht="12.75" customHeight="1">
      <c r="A830" s="235"/>
      <c r="B830" s="235"/>
      <c r="C830" s="235"/>
      <c r="D830" s="235"/>
      <c r="E830" s="235"/>
    </row>
    <row r="831" ht="12.75" customHeight="1">
      <c r="A831" s="235"/>
      <c r="B831" s="235"/>
      <c r="C831" s="235"/>
      <c r="D831" s="235"/>
      <c r="E831" s="235"/>
    </row>
    <row r="832" ht="12.75" customHeight="1">
      <c r="A832" s="235"/>
      <c r="B832" s="235"/>
      <c r="C832" s="235"/>
      <c r="D832" s="235"/>
      <c r="E832" s="235"/>
    </row>
    <row r="833" ht="12.75" customHeight="1">
      <c r="A833" s="235"/>
      <c r="B833" s="235"/>
      <c r="C833" s="235"/>
      <c r="D833" s="235"/>
      <c r="E833" s="235"/>
    </row>
    <row r="834" ht="12.75" customHeight="1">
      <c r="A834" s="235"/>
      <c r="B834" s="235"/>
      <c r="C834" s="235"/>
      <c r="D834" s="235"/>
      <c r="E834" s="235"/>
    </row>
    <row r="835" ht="12.75" customHeight="1">
      <c r="A835" s="235"/>
      <c r="B835" s="235"/>
      <c r="C835" s="235"/>
      <c r="D835" s="235"/>
      <c r="E835" s="235"/>
    </row>
    <row r="836" ht="12.75" customHeight="1">
      <c r="A836" s="235"/>
      <c r="B836" s="235"/>
      <c r="C836" s="235"/>
      <c r="D836" s="235"/>
      <c r="E836" s="235"/>
    </row>
    <row r="837" ht="12.75" customHeight="1">
      <c r="A837" s="235"/>
      <c r="B837" s="235"/>
      <c r="C837" s="235"/>
      <c r="D837" s="235"/>
      <c r="E837" s="235"/>
    </row>
    <row r="838" ht="12.75" customHeight="1">
      <c r="A838" s="235"/>
      <c r="B838" s="235"/>
      <c r="C838" s="235"/>
      <c r="D838" s="235"/>
      <c r="E838" s="235"/>
    </row>
    <row r="839" ht="12.75" customHeight="1">
      <c r="A839" s="235"/>
      <c r="B839" s="235"/>
      <c r="C839" s="235"/>
      <c r="D839" s="235"/>
      <c r="E839" s="235"/>
    </row>
    <row r="840" ht="12.75" customHeight="1">
      <c r="A840" s="235"/>
      <c r="B840" s="235"/>
      <c r="C840" s="235"/>
      <c r="D840" s="235"/>
      <c r="E840" s="235"/>
    </row>
    <row r="841" ht="12.75" customHeight="1">
      <c r="A841" s="235"/>
      <c r="B841" s="235"/>
      <c r="C841" s="235"/>
      <c r="D841" s="235"/>
      <c r="E841" s="235"/>
    </row>
    <row r="842" ht="12.75" customHeight="1">
      <c r="A842" s="235"/>
      <c r="B842" s="235"/>
      <c r="C842" s="235"/>
      <c r="D842" s="235"/>
      <c r="E842" s="235"/>
    </row>
    <row r="843" ht="12.75" customHeight="1">
      <c r="A843" s="235"/>
      <c r="B843" s="235"/>
      <c r="C843" s="235"/>
      <c r="D843" s="235"/>
      <c r="E843" s="235"/>
    </row>
    <row r="844" ht="12.75" customHeight="1">
      <c r="A844" s="235"/>
      <c r="B844" s="235"/>
      <c r="C844" s="235"/>
      <c r="D844" s="235"/>
      <c r="E844" s="235"/>
    </row>
    <row r="845" ht="12.75" customHeight="1">
      <c r="A845" s="235"/>
      <c r="B845" s="235"/>
      <c r="C845" s="235"/>
      <c r="D845" s="235"/>
      <c r="E845" s="235"/>
    </row>
    <row r="846" ht="12.75" customHeight="1">
      <c r="A846" s="235"/>
      <c r="B846" s="235"/>
      <c r="C846" s="235"/>
      <c r="D846" s="235"/>
      <c r="E846" s="235"/>
    </row>
    <row r="847" ht="12.75" customHeight="1">
      <c r="A847" s="235"/>
      <c r="B847" s="235"/>
      <c r="C847" s="235"/>
      <c r="D847" s="235"/>
      <c r="E847" s="235"/>
    </row>
    <row r="848" ht="12.75" customHeight="1">
      <c r="A848" s="235"/>
      <c r="B848" s="235"/>
      <c r="C848" s="235"/>
      <c r="D848" s="235"/>
      <c r="E848" s="235"/>
    </row>
    <row r="849" ht="12.75" customHeight="1">
      <c r="A849" s="235"/>
      <c r="B849" s="235"/>
      <c r="C849" s="235"/>
      <c r="D849" s="235"/>
      <c r="E849" s="235"/>
    </row>
    <row r="850" ht="12.75" customHeight="1">
      <c r="A850" s="235"/>
      <c r="B850" s="235"/>
      <c r="C850" s="235"/>
      <c r="D850" s="235"/>
      <c r="E850" s="235"/>
    </row>
    <row r="851" ht="12.75" customHeight="1">
      <c r="A851" s="235"/>
      <c r="B851" s="235"/>
      <c r="C851" s="235"/>
      <c r="D851" s="235"/>
      <c r="E851" s="235"/>
    </row>
    <row r="852" ht="12.75" customHeight="1">
      <c r="A852" s="235"/>
      <c r="B852" s="235"/>
      <c r="C852" s="235"/>
      <c r="D852" s="235"/>
      <c r="E852" s="235"/>
    </row>
    <row r="853" ht="12.75" customHeight="1">
      <c r="A853" s="235"/>
      <c r="B853" s="235"/>
      <c r="C853" s="235"/>
      <c r="D853" s="235"/>
      <c r="E853" s="235"/>
    </row>
    <row r="854" ht="12.75" customHeight="1">
      <c r="A854" s="235"/>
      <c r="B854" s="235"/>
      <c r="C854" s="235"/>
      <c r="D854" s="235"/>
      <c r="E854" s="235"/>
    </row>
    <row r="855" ht="12.75" customHeight="1">
      <c r="A855" s="235"/>
      <c r="B855" s="235"/>
      <c r="C855" s="235"/>
      <c r="D855" s="235"/>
      <c r="E855" s="235"/>
    </row>
    <row r="856" ht="12.75" customHeight="1">
      <c r="A856" s="235"/>
      <c r="B856" s="235"/>
      <c r="C856" s="235"/>
      <c r="D856" s="235"/>
      <c r="E856" s="235"/>
    </row>
    <row r="857" ht="12.75" customHeight="1">
      <c r="A857" s="235"/>
      <c r="B857" s="235"/>
      <c r="C857" s="235"/>
      <c r="D857" s="235"/>
      <c r="E857" s="235"/>
    </row>
    <row r="858" ht="12.75" customHeight="1">
      <c r="A858" s="235"/>
      <c r="B858" s="235"/>
      <c r="C858" s="235"/>
      <c r="D858" s="235"/>
      <c r="E858" s="235"/>
    </row>
    <row r="859" ht="12.75" customHeight="1">
      <c r="A859" s="235"/>
      <c r="B859" s="235"/>
      <c r="C859" s="235"/>
      <c r="D859" s="235"/>
      <c r="E859" s="235"/>
    </row>
    <row r="860" ht="12.75" customHeight="1">
      <c r="A860" s="235"/>
      <c r="B860" s="235"/>
      <c r="C860" s="235"/>
      <c r="D860" s="235"/>
      <c r="E860" s="235"/>
    </row>
    <row r="861" ht="12.75" customHeight="1">
      <c r="A861" s="235"/>
      <c r="B861" s="235"/>
      <c r="C861" s="235"/>
      <c r="D861" s="235"/>
      <c r="E861" s="235"/>
    </row>
    <row r="862" ht="12.75" customHeight="1">
      <c r="A862" s="235"/>
      <c r="B862" s="235"/>
      <c r="C862" s="235"/>
      <c r="D862" s="235"/>
      <c r="E862" s="235"/>
    </row>
    <row r="863" ht="12.75" customHeight="1">
      <c r="A863" s="235"/>
      <c r="B863" s="235"/>
      <c r="C863" s="235"/>
      <c r="D863" s="235"/>
      <c r="E863" s="235"/>
    </row>
    <row r="864" ht="12.75" customHeight="1">
      <c r="A864" s="235"/>
      <c r="B864" s="235"/>
      <c r="C864" s="235"/>
      <c r="D864" s="235"/>
      <c r="E864" s="235"/>
    </row>
    <row r="865" ht="12.75" customHeight="1">
      <c r="A865" s="235"/>
      <c r="B865" s="235"/>
      <c r="C865" s="235"/>
      <c r="D865" s="235"/>
      <c r="E865" s="235"/>
    </row>
    <row r="866" ht="12.75" customHeight="1">
      <c r="A866" s="235"/>
      <c r="B866" s="235"/>
      <c r="C866" s="235"/>
      <c r="D866" s="235"/>
      <c r="E866" s="235"/>
    </row>
    <row r="867" ht="12.75" customHeight="1">
      <c r="A867" s="235"/>
      <c r="B867" s="235"/>
      <c r="C867" s="235"/>
      <c r="D867" s="235"/>
      <c r="E867" s="235"/>
    </row>
    <row r="868" ht="12.75" customHeight="1">
      <c r="A868" s="235"/>
      <c r="B868" s="235"/>
      <c r="C868" s="235"/>
      <c r="D868" s="235"/>
      <c r="E868" s="235"/>
    </row>
    <row r="869" ht="12.75" customHeight="1">
      <c r="A869" s="235"/>
      <c r="B869" s="235"/>
      <c r="C869" s="235"/>
      <c r="D869" s="235"/>
      <c r="E869" s="235"/>
    </row>
    <row r="870" ht="12.75" customHeight="1">
      <c r="A870" s="235"/>
      <c r="B870" s="235"/>
      <c r="C870" s="235"/>
      <c r="D870" s="235"/>
      <c r="E870" s="235"/>
    </row>
    <row r="871" ht="12.75" customHeight="1">
      <c r="A871" s="235"/>
      <c r="B871" s="235"/>
      <c r="C871" s="235"/>
      <c r="D871" s="235"/>
      <c r="E871" s="235"/>
    </row>
    <row r="872" ht="12.75" customHeight="1">
      <c r="A872" s="235"/>
      <c r="B872" s="235"/>
      <c r="C872" s="235"/>
      <c r="D872" s="235"/>
      <c r="E872" s="235"/>
    </row>
    <row r="873" ht="12.75" customHeight="1">
      <c r="A873" s="235"/>
      <c r="B873" s="235"/>
      <c r="C873" s="235"/>
      <c r="D873" s="235"/>
      <c r="E873" s="235"/>
    </row>
    <row r="874" ht="12.75" customHeight="1">
      <c r="A874" s="235"/>
      <c r="B874" s="235"/>
      <c r="C874" s="235"/>
      <c r="D874" s="235"/>
      <c r="E874" s="235"/>
    </row>
    <row r="875" ht="12.75" customHeight="1">
      <c r="A875" s="235"/>
      <c r="B875" s="235"/>
      <c r="C875" s="235"/>
      <c r="D875" s="235"/>
      <c r="E875" s="235"/>
    </row>
    <row r="876" ht="12.75" customHeight="1">
      <c r="A876" s="235"/>
      <c r="B876" s="235"/>
      <c r="C876" s="235"/>
      <c r="D876" s="235"/>
      <c r="E876" s="235"/>
    </row>
    <row r="877" ht="12.75" customHeight="1">
      <c r="A877" s="235"/>
      <c r="B877" s="235"/>
      <c r="C877" s="235"/>
      <c r="D877" s="235"/>
      <c r="E877" s="235"/>
    </row>
    <row r="878" ht="12.75" customHeight="1">
      <c r="A878" s="235"/>
      <c r="B878" s="235"/>
      <c r="C878" s="235"/>
      <c r="D878" s="235"/>
      <c r="E878" s="235"/>
    </row>
    <row r="879" ht="12.75" customHeight="1">
      <c r="A879" s="235"/>
      <c r="B879" s="235"/>
      <c r="C879" s="235"/>
      <c r="D879" s="235"/>
      <c r="E879" s="235"/>
    </row>
    <row r="880" ht="12.75" customHeight="1">
      <c r="A880" s="235"/>
      <c r="B880" s="235"/>
      <c r="C880" s="235"/>
      <c r="D880" s="235"/>
      <c r="E880" s="235"/>
    </row>
    <row r="881" ht="12.75" customHeight="1">
      <c r="A881" s="235"/>
      <c r="B881" s="235"/>
      <c r="C881" s="235"/>
      <c r="D881" s="235"/>
      <c r="E881" s="235"/>
    </row>
    <row r="882" ht="12.75" customHeight="1">
      <c r="A882" s="235"/>
      <c r="B882" s="235"/>
      <c r="C882" s="235"/>
      <c r="D882" s="235"/>
      <c r="E882" s="235"/>
    </row>
    <row r="883" ht="12.75" customHeight="1">
      <c r="A883" s="235"/>
      <c r="B883" s="235"/>
      <c r="C883" s="235"/>
      <c r="D883" s="235"/>
      <c r="E883" s="235"/>
    </row>
    <row r="884" ht="12.75" customHeight="1">
      <c r="A884" s="235"/>
      <c r="B884" s="235"/>
      <c r="C884" s="235"/>
      <c r="D884" s="235"/>
      <c r="E884" s="235"/>
    </row>
    <row r="885" ht="12.75" customHeight="1">
      <c r="A885" s="235"/>
      <c r="B885" s="235"/>
      <c r="C885" s="235"/>
      <c r="D885" s="235"/>
      <c r="E885" s="235"/>
    </row>
    <row r="886" ht="12.75" customHeight="1">
      <c r="A886" s="235"/>
      <c r="B886" s="235"/>
      <c r="C886" s="235"/>
      <c r="D886" s="235"/>
      <c r="E886" s="235"/>
    </row>
    <row r="887" ht="12.75" customHeight="1">
      <c r="A887" s="235"/>
      <c r="B887" s="235"/>
      <c r="C887" s="235"/>
      <c r="D887" s="235"/>
      <c r="E887" s="235"/>
    </row>
    <row r="888" ht="12.75" customHeight="1">
      <c r="A888" s="235"/>
      <c r="B888" s="235"/>
      <c r="C888" s="235"/>
      <c r="D888" s="235"/>
      <c r="E888" s="235"/>
    </row>
    <row r="889" ht="12.75" customHeight="1">
      <c r="A889" s="235"/>
      <c r="B889" s="235"/>
      <c r="C889" s="235"/>
      <c r="D889" s="235"/>
      <c r="E889" s="235"/>
    </row>
    <row r="890" ht="12.75" customHeight="1">
      <c r="A890" s="235"/>
      <c r="B890" s="235"/>
      <c r="C890" s="235"/>
      <c r="D890" s="235"/>
      <c r="E890" s="235"/>
    </row>
    <row r="891" ht="12.75" customHeight="1">
      <c r="A891" s="235"/>
      <c r="B891" s="235"/>
      <c r="C891" s="235"/>
      <c r="D891" s="235"/>
      <c r="E891" s="235"/>
    </row>
    <row r="892" ht="12.75" customHeight="1">
      <c r="A892" s="235"/>
      <c r="B892" s="235"/>
      <c r="C892" s="235"/>
      <c r="D892" s="235"/>
      <c r="E892" s="235"/>
    </row>
    <row r="893" ht="12.75" customHeight="1">
      <c r="A893" s="235"/>
      <c r="B893" s="235"/>
      <c r="C893" s="235"/>
      <c r="D893" s="235"/>
      <c r="E893" s="235"/>
    </row>
    <row r="894" ht="12.75" customHeight="1">
      <c r="A894" s="235"/>
      <c r="B894" s="235"/>
      <c r="C894" s="235"/>
      <c r="D894" s="235"/>
      <c r="E894" s="235"/>
    </row>
    <row r="895" ht="12.75" customHeight="1">
      <c r="A895" s="235"/>
      <c r="B895" s="235"/>
      <c r="C895" s="235"/>
      <c r="D895" s="235"/>
      <c r="E895" s="235"/>
    </row>
    <row r="896" ht="12.75" customHeight="1">
      <c r="A896" s="235"/>
      <c r="B896" s="235"/>
      <c r="C896" s="235"/>
      <c r="D896" s="235"/>
      <c r="E896" s="235"/>
    </row>
    <row r="897" ht="12.75" customHeight="1">
      <c r="A897" s="235"/>
      <c r="B897" s="235"/>
      <c r="C897" s="235"/>
      <c r="D897" s="235"/>
      <c r="E897" s="235"/>
    </row>
    <row r="898" ht="12.75" customHeight="1">
      <c r="A898" s="235"/>
      <c r="B898" s="235"/>
      <c r="C898" s="235"/>
      <c r="D898" s="235"/>
      <c r="E898" s="235"/>
    </row>
    <row r="899" ht="12.75" customHeight="1">
      <c r="A899" s="235"/>
      <c r="B899" s="235"/>
      <c r="C899" s="235"/>
      <c r="D899" s="235"/>
      <c r="E899" s="235"/>
    </row>
    <row r="900" ht="12.75" customHeight="1">
      <c r="A900" s="235"/>
      <c r="B900" s="235"/>
      <c r="C900" s="235"/>
      <c r="D900" s="235"/>
      <c r="E900" s="235"/>
    </row>
    <row r="901" ht="12.75" customHeight="1">
      <c r="A901" s="235"/>
      <c r="B901" s="235"/>
      <c r="C901" s="235"/>
      <c r="D901" s="235"/>
      <c r="E901" s="235"/>
    </row>
    <row r="902" ht="12.75" customHeight="1">
      <c r="A902" s="235"/>
      <c r="B902" s="235"/>
      <c r="C902" s="235"/>
      <c r="D902" s="235"/>
      <c r="E902" s="235"/>
    </row>
    <row r="903" ht="12.75" customHeight="1">
      <c r="A903" s="235"/>
      <c r="B903" s="235"/>
      <c r="C903" s="235"/>
      <c r="D903" s="235"/>
      <c r="E903" s="235"/>
    </row>
    <row r="904" ht="12.75" customHeight="1">
      <c r="A904" s="235"/>
      <c r="B904" s="235"/>
      <c r="C904" s="235"/>
      <c r="D904" s="235"/>
      <c r="E904" s="235"/>
    </row>
    <row r="905" ht="12.75" customHeight="1">
      <c r="A905" s="235"/>
      <c r="B905" s="235"/>
      <c r="C905" s="235"/>
      <c r="D905" s="235"/>
      <c r="E905" s="235"/>
    </row>
    <row r="906" ht="12.75" customHeight="1">
      <c r="A906" s="235"/>
      <c r="B906" s="235"/>
      <c r="C906" s="235"/>
      <c r="D906" s="235"/>
      <c r="E906" s="235"/>
    </row>
    <row r="907" ht="12.75" customHeight="1">
      <c r="A907" s="235"/>
      <c r="B907" s="235"/>
      <c r="C907" s="235"/>
      <c r="D907" s="235"/>
      <c r="E907" s="235"/>
    </row>
    <row r="908" ht="12.75" customHeight="1">
      <c r="A908" s="235"/>
      <c r="B908" s="235"/>
      <c r="C908" s="235"/>
      <c r="D908" s="235"/>
      <c r="E908" s="235"/>
    </row>
    <row r="909" ht="12.75" customHeight="1">
      <c r="A909" s="235"/>
      <c r="B909" s="235"/>
      <c r="C909" s="235"/>
      <c r="D909" s="235"/>
      <c r="E909" s="235"/>
    </row>
    <row r="910" ht="12.75" customHeight="1">
      <c r="A910" s="235"/>
      <c r="B910" s="235"/>
      <c r="C910" s="235"/>
      <c r="D910" s="235"/>
      <c r="E910" s="235"/>
    </row>
    <row r="911" ht="12.75" customHeight="1">
      <c r="A911" s="235"/>
      <c r="B911" s="235"/>
      <c r="C911" s="235"/>
      <c r="D911" s="235"/>
      <c r="E911" s="235"/>
    </row>
    <row r="912" ht="12.75" customHeight="1">
      <c r="A912" s="235"/>
      <c r="B912" s="235"/>
      <c r="C912" s="235"/>
      <c r="D912" s="235"/>
      <c r="E912" s="235"/>
    </row>
    <row r="913" ht="12.75" customHeight="1">
      <c r="A913" s="235"/>
      <c r="B913" s="235"/>
      <c r="C913" s="235"/>
      <c r="D913" s="235"/>
      <c r="E913" s="235"/>
    </row>
    <row r="914" ht="12.75" customHeight="1">
      <c r="A914" s="235"/>
      <c r="B914" s="235"/>
      <c r="C914" s="235"/>
      <c r="D914" s="235"/>
      <c r="E914" s="235"/>
    </row>
    <row r="915" ht="12.75" customHeight="1">
      <c r="A915" s="235"/>
      <c r="B915" s="235"/>
      <c r="C915" s="235"/>
      <c r="D915" s="235"/>
      <c r="E915" s="235"/>
    </row>
    <row r="916" ht="12.75" customHeight="1">
      <c r="A916" s="235"/>
      <c r="B916" s="235"/>
      <c r="C916" s="235"/>
      <c r="D916" s="235"/>
      <c r="E916" s="235"/>
    </row>
    <row r="917" ht="12.75" customHeight="1">
      <c r="A917" s="235"/>
      <c r="B917" s="235"/>
      <c r="C917" s="235"/>
      <c r="D917" s="235"/>
      <c r="E917" s="235"/>
    </row>
    <row r="918" ht="12.75" customHeight="1">
      <c r="A918" s="235"/>
      <c r="B918" s="235"/>
      <c r="C918" s="235"/>
      <c r="D918" s="235"/>
      <c r="E918" s="235"/>
    </row>
    <row r="919" ht="12.75" customHeight="1">
      <c r="A919" s="235"/>
      <c r="B919" s="235"/>
      <c r="C919" s="235"/>
      <c r="D919" s="235"/>
      <c r="E919" s="235"/>
    </row>
    <row r="920" ht="12.75" customHeight="1">
      <c r="A920" s="235"/>
      <c r="B920" s="235"/>
      <c r="C920" s="235"/>
      <c r="D920" s="235"/>
      <c r="E920" s="235"/>
    </row>
    <row r="921" ht="12.75" customHeight="1">
      <c r="A921" s="235"/>
      <c r="B921" s="235"/>
      <c r="C921" s="235"/>
      <c r="D921" s="235"/>
      <c r="E921" s="235"/>
    </row>
    <row r="922" ht="12.75" customHeight="1">
      <c r="A922" s="235"/>
      <c r="B922" s="235"/>
      <c r="C922" s="235"/>
      <c r="D922" s="235"/>
      <c r="E922" s="235"/>
    </row>
    <row r="923" ht="12.75" customHeight="1">
      <c r="A923" s="235"/>
      <c r="B923" s="235"/>
      <c r="C923" s="235"/>
      <c r="D923" s="235"/>
      <c r="E923" s="235"/>
    </row>
    <row r="924" ht="12.75" customHeight="1">
      <c r="A924" s="235"/>
      <c r="B924" s="235"/>
      <c r="C924" s="235"/>
      <c r="D924" s="235"/>
      <c r="E924" s="235"/>
    </row>
    <row r="925" ht="12.75" customHeight="1">
      <c r="A925" s="235"/>
      <c r="B925" s="235"/>
      <c r="C925" s="235"/>
      <c r="D925" s="235"/>
      <c r="E925" s="235"/>
    </row>
    <row r="926" ht="12.75" customHeight="1">
      <c r="A926" s="235"/>
      <c r="B926" s="235"/>
      <c r="C926" s="235"/>
      <c r="D926" s="235"/>
      <c r="E926" s="235"/>
    </row>
    <row r="927" ht="12.75" customHeight="1">
      <c r="A927" s="235"/>
      <c r="B927" s="235"/>
      <c r="C927" s="235"/>
      <c r="D927" s="235"/>
      <c r="E927" s="235"/>
    </row>
    <row r="928" ht="12.75" customHeight="1">
      <c r="A928" s="235"/>
      <c r="B928" s="235"/>
      <c r="C928" s="235"/>
      <c r="D928" s="235"/>
      <c r="E928" s="235"/>
    </row>
    <row r="929" ht="12.75" customHeight="1">
      <c r="A929" s="235"/>
      <c r="B929" s="235"/>
      <c r="C929" s="235"/>
      <c r="D929" s="235"/>
      <c r="E929" s="235"/>
    </row>
    <row r="930" ht="12.75" customHeight="1">
      <c r="A930" s="235"/>
      <c r="B930" s="235"/>
      <c r="C930" s="235"/>
      <c r="D930" s="235"/>
      <c r="E930" s="235"/>
    </row>
    <row r="931" ht="12.75" customHeight="1">
      <c r="A931" s="235"/>
      <c r="B931" s="235"/>
      <c r="C931" s="235"/>
      <c r="D931" s="235"/>
      <c r="E931" s="235"/>
    </row>
    <row r="932" ht="12.75" customHeight="1">
      <c r="A932" s="235"/>
      <c r="B932" s="235"/>
      <c r="C932" s="235"/>
      <c r="D932" s="235"/>
      <c r="E932" s="235"/>
    </row>
    <row r="933" ht="12.75" customHeight="1">
      <c r="A933" s="235"/>
      <c r="B933" s="235"/>
      <c r="C933" s="235"/>
      <c r="D933" s="235"/>
      <c r="E933" s="235"/>
    </row>
    <row r="934" ht="12.75" customHeight="1">
      <c r="A934" s="235"/>
      <c r="B934" s="235"/>
      <c r="C934" s="235"/>
      <c r="D934" s="235"/>
      <c r="E934" s="235"/>
    </row>
    <row r="935" ht="12.75" customHeight="1">
      <c r="A935" s="235"/>
      <c r="B935" s="235"/>
      <c r="C935" s="235"/>
      <c r="D935" s="235"/>
      <c r="E935" s="235"/>
    </row>
    <row r="936" ht="12.75" customHeight="1">
      <c r="A936" s="235"/>
      <c r="B936" s="235"/>
      <c r="C936" s="235"/>
      <c r="D936" s="235"/>
      <c r="E936" s="235"/>
    </row>
    <row r="937" ht="12.75" customHeight="1">
      <c r="A937" s="235"/>
      <c r="B937" s="235"/>
      <c r="C937" s="235"/>
      <c r="D937" s="235"/>
      <c r="E937" s="235"/>
    </row>
    <row r="938" ht="12.75" customHeight="1">
      <c r="A938" s="235"/>
      <c r="B938" s="235"/>
      <c r="C938" s="235"/>
      <c r="D938" s="235"/>
      <c r="E938" s="235"/>
    </row>
    <row r="939" ht="12.75" customHeight="1">
      <c r="A939" s="235"/>
      <c r="B939" s="235"/>
      <c r="C939" s="235"/>
      <c r="D939" s="235"/>
      <c r="E939" s="235"/>
    </row>
    <row r="940" ht="12.75" customHeight="1">
      <c r="A940" s="235"/>
      <c r="B940" s="235"/>
      <c r="C940" s="235"/>
      <c r="D940" s="235"/>
      <c r="E940" s="235"/>
    </row>
    <row r="941" ht="12.75" customHeight="1">
      <c r="A941" s="235"/>
      <c r="B941" s="235"/>
      <c r="C941" s="235"/>
      <c r="D941" s="235"/>
      <c r="E941" s="235"/>
    </row>
    <row r="942" ht="12.75" customHeight="1">
      <c r="A942" s="235"/>
      <c r="B942" s="235"/>
      <c r="C942" s="235"/>
      <c r="D942" s="235"/>
      <c r="E942" s="235"/>
    </row>
    <row r="943" ht="12.75" customHeight="1">
      <c r="A943" s="235"/>
      <c r="B943" s="235"/>
      <c r="C943" s="235"/>
      <c r="D943" s="235"/>
      <c r="E943" s="235"/>
    </row>
    <row r="944" ht="12.75" customHeight="1">
      <c r="A944" s="235"/>
      <c r="B944" s="235"/>
      <c r="C944" s="235"/>
      <c r="D944" s="235"/>
      <c r="E944" s="235"/>
    </row>
    <row r="945" ht="12.75" customHeight="1">
      <c r="A945" s="235"/>
      <c r="B945" s="235"/>
      <c r="C945" s="235"/>
      <c r="D945" s="235"/>
      <c r="E945" s="235"/>
    </row>
    <row r="946" ht="12.75" customHeight="1">
      <c r="A946" s="235"/>
      <c r="B946" s="235"/>
      <c r="C946" s="235"/>
      <c r="D946" s="235"/>
      <c r="E946" s="235"/>
    </row>
    <row r="947" ht="12.75" customHeight="1">
      <c r="A947" s="235"/>
      <c r="B947" s="235"/>
      <c r="C947" s="235"/>
      <c r="D947" s="235"/>
      <c r="E947" s="235"/>
    </row>
    <row r="948" ht="12.75" customHeight="1">
      <c r="A948" s="235"/>
      <c r="B948" s="235"/>
      <c r="C948" s="235"/>
      <c r="D948" s="235"/>
      <c r="E948" s="235"/>
    </row>
    <row r="949" ht="12.75" customHeight="1">
      <c r="A949" s="235"/>
      <c r="B949" s="235"/>
      <c r="C949" s="235"/>
      <c r="D949" s="235"/>
      <c r="E949" s="235"/>
    </row>
    <row r="950" ht="12.75" customHeight="1">
      <c r="A950" s="235"/>
      <c r="B950" s="235"/>
      <c r="C950" s="235"/>
      <c r="D950" s="235"/>
      <c r="E950" s="235"/>
    </row>
    <row r="951" ht="12.75" customHeight="1">
      <c r="A951" s="235"/>
      <c r="B951" s="235"/>
      <c r="C951" s="235"/>
      <c r="D951" s="235"/>
      <c r="E951" s="235"/>
    </row>
    <row r="952" ht="12.75" customHeight="1">
      <c r="A952" s="235"/>
      <c r="B952" s="235"/>
      <c r="C952" s="235"/>
      <c r="D952" s="235"/>
      <c r="E952" s="235"/>
    </row>
    <row r="953" ht="12.75" customHeight="1">
      <c r="A953" s="235"/>
      <c r="B953" s="235"/>
      <c r="C953" s="235"/>
      <c r="D953" s="235"/>
      <c r="E953" s="235"/>
    </row>
    <row r="954" ht="12.75" customHeight="1">
      <c r="A954" s="235"/>
      <c r="B954" s="235"/>
      <c r="C954" s="235"/>
      <c r="D954" s="235"/>
      <c r="E954" s="235"/>
    </row>
    <row r="955" ht="12.75" customHeight="1">
      <c r="A955" s="235"/>
      <c r="B955" s="235"/>
      <c r="C955" s="235"/>
      <c r="D955" s="235"/>
      <c r="E955" s="235"/>
    </row>
    <row r="956" ht="12.75" customHeight="1">
      <c r="A956" s="235"/>
      <c r="B956" s="235"/>
      <c r="C956" s="235"/>
      <c r="D956" s="235"/>
      <c r="E956" s="235"/>
    </row>
    <row r="957" ht="12.75" customHeight="1">
      <c r="A957" s="235"/>
      <c r="B957" s="235"/>
      <c r="C957" s="235"/>
      <c r="D957" s="235"/>
      <c r="E957" s="235"/>
    </row>
    <row r="958" ht="12.75" customHeight="1">
      <c r="A958" s="235"/>
      <c r="B958" s="235"/>
      <c r="C958" s="235"/>
      <c r="D958" s="235"/>
      <c r="E958" s="235"/>
    </row>
    <row r="959" ht="12.75" customHeight="1">
      <c r="A959" s="235"/>
      <c r="B959" s="235"/>
      <c r="C959" s="235"/>
      <c r="D959" s="235"/>
      <c r="E959" s="235"/>
    </row>
    <row r="960" ht="12.75" customHeight="1">
      <c r="A960" s="235"/>
      <c r="B960" s="235"/>
      <c r="C960" s="235"/>
      <c r="D960" s="235"/>
      <c r="E960" s="235"/>
    </row>
    <row r="961" ht="12.75" customHeight="1">
      <c r="A961" s="235"/>
      <c r="B961" s="235"/>
      <c r="C961" s="235"/>
      <c r="D961" s="235"/>
      <c r="E961" s="235"/>
    </row>
    <row r="962" ht="12.75" customHeight="1">
      <c r="A962" s="235"/>
      <c r="B962" s="235"/>
      <c r="C962" s="235"/>
      <c r="D962" s="235"/>
      <c r="E962" s="235"/>
    </row>
    <row r="963" ht="12.75" customHeight="1">
      <c r="A963" s="235"/>
      <c r="B963" s="235"/>
      <c r="C963" s="235"/>
      <c r="D963" s="235"/>
      <c r="E963" s="235"/>
    </row>
    <row r="964" ht="12.75" customHeight="1">
      <c r="A964" s="235"/>
      <c r="B964" s="235"/>
      <c r="C964" s="235"/>
      <c r="D964" s="235"/>
      <c r="E964" s="235"/>
    </row>
    <row r="965" ht="12.75" customHeight="1">
      <c r="A965" s="235"/>
      <c r="B965" s="235"/>
      <c r="C965" s="235"/>
      <c r="D965" s="235"/>
      <c r="E965" s="235"/>
    </row>
    <row r="966" ht="12.75" customHeight="1">
      <c r="A966" s="235"/>
      <c r="B966" s="235"/>
      <c r="C966" s="235"/>
      <c r="D966" s="235"/>
      <c r="E966" s="235"/>
    </row>
    <row r="967" ht="12.75" customHeight="1">
      <c r="A967" s="235"/>
      <c r="B967" s="235"/>
      <c r="C967" s="235"/>
      <c r="D967" s="235"/>
      <c r="E967" s="235"/>
    </row>
    <row r="968" ht="12.75" customHeight="1">
      <c r="A968" s="235"/>
      <c r="B968" s="235"/>
      <c r="C968" s="235"/>
      <c r="D968" s="235"/>
      <c r="E968" s="235"/>
    </row>
    <row r="969" ht="12.75" customHeight="1">
      <c r="A969" s="235"/>
      <c r="B969" s="235"/>
      <c r="C969" s="235"/>
      <c r="D969" s="235"/>
      <c r="E969" s="235"/>
    </row>
    <row r="970" ht="12.75" customHeight="1">
      <c r="A970" s="235"/>
      <c r="B970" s="235"/>
      <c r="C970" s="235"/>
      <c r="D970" s="235"/>
      <c r="E970" s="235"/>
    </row>
    <row r="971" ht="12.75" customHeight="1">
      <c r="A971" s="235"/>
      <c r="B971" s="235"/>
      <c r="C971" s="235"/>
      <c r="D971" s="235"/>
      <c r="E971" s="235"/>
    </row>
    <row r="972" ht="12.75" customHeight="1">
      <c r="A972" s="235"/>
      <c r="B972" s="235"/>
      <c r="C972" s="235"/>
      <c r="D972" s="235"/>
      <c r="E972" s="235"/>
    </row>
    <row r="973" ht="12.75" customHeight="1">
      <c r="A973" s="235"/>
      <c r="B973" s="235"/>
      <c r="C973" s="235"/>
      <c r="D973" s="235"/>
      <c r="E973" s="235"/>
    </row>
    <row r="974" ht="12.75" customHeight="1">
      <c r="A974" s="235"/>
      <c r="B974" s="235"/>
      <c r="C974" s="235"/>
      <c r="D974" s="235"/>
      <c r="E974" s="235"/>
    </row>
    <row r="975" ht="12.75" customHeight="1">
      <c r="A975" s="235"/>
      <c r="B975" s="235"/>
      <c r="C975" s="235"/>
      <c r="D975" s="235"/>
      <c r="E975" s="235"/>
    </row>
    <row r="976" ht="12.75" customHeight="1">
      <c r="A976" s="235"/>
      <c r="B976" s="235"/>
      <c r="C976" s="235"/>
      <c r="D976" s="235"/>
      <c r="E976" s="235"/>
    </row>
    <row r="977" ht="12.75" customHeight="1">
      <c r="A977" s="235"/>
      <c r="B977" s="235"/>
      <c r="C977" s="235"/>
      <c r="D977" s="235"/>
      <c r="E977" s="235"/>
    </row>
    <row r="978" ht="12.75" customHeight="1">
      <c r="A978" s="235"/>
      <c r="B978" s="235"/>
      <c r="C978" s="235"/>
      <c r="D978" s="235"/>
      <c r="E978" s="235"/>
    </row>
    <row r="979" ht="12.75" customHeight="1">
      <c r="A979" s="235"/>
      <c r="B979" s="235"/>
      <c r="C979" s="235"/>
      <c r="D979" s="235"/>
      <c r="E979" s="235"/>
    </row>
    <row r="980" ht="12.75" customHeight="1">
      <c r="A980" s="235"/>
      <c r="B980" s="235"/>
      <c r="C980" s="235"/>
      <c r="D980" s="235"/>
      <c r="E980" s="235"/>
    </row>
    <row r="981" ht="12.75" customHeight="1">
      <c r="A981" s="235"/>
      <c r="B981" s="235"/>
      <c r="C981" s="235"/>
      <c r="D981" s="235"/>
      <c r="E981" s="235"/>
    </row>
    <row r="982" ht="12.75" customHeight="1">
      <c r="A982" s="235"/>
      <c r="B982" s="235"/>
      <c r="C982" s="235"/>
      <c r="D982" s="235"/>
      <c r="E982" s="235"/>
    </row>
    <row r="983" ht="12.75" customHeight="1">
      <c r="A983" s="235"/>
      <c r="B983" s="235"/>
      <c r="C983" s="235"/>
      <c r="D983" s="235"/>
      <c r="E983" s="235"/>
    </row>
    <row r="984" ht="12.75" customHeight="1">
      <c r="A984" s="235"/>
      <c r="B984" s="235"/>
      <c r="C984" s="235"/>
      <c r="D984" s="235"/>
      <c r="E984" s="235"/>
    </row>
    <row r="985" ht="12.75" customHeight="1">
      <c r="A985" s="235"/>
      <c r="B985" s="235"/>
      <c r="C985" s="235"/>
      <c r="D985" s="235"/>
      <c r="E985" s="235"/>
    </row>
    <row r="986" ht="12.75" customHeight="1">
      <c r="A986" s="235"/>
      <c r="B986" s="235"/>
      <c r="C986" s="235"/>
      <c r="D986" s="235"/>
      <c r="E986" s="235"/>
    </row>
    <row r="987" ht="12.75" customHeight="1">
      <c r="A987" s="235"/>
      <c r="B987" s="235"/>
      <c r="C987" s="235"/>
      <c r="D987" s="235"/>
      <c r="E987" s="235"/>
    </row>
    <row r="988" ht="12.75" customHeight="1">
      <c r="A988" s="235"/>
      <c r="B988" s="235"/>
      <c r="C988" s="235"/>
      <c r="D988" s="235"/>
      <c r="E988" s="235"/>
    </row>
    <row r="989" ht="12.75" customHeight="1">
      <c r="A989" s="235"/>
      <c r="B989" s="235"/>
      <c r="C989" s="235"/>
      <c r="D989" s="235"/>
      <c r="E989" s="235"/>
    </row>
    <row r="990" ht="12.75" customHeight="1">
      <c r="A990" s="235"/>
      <c r="B990" s="235"/>
      <c r="C990" s="235"/>
      <c r="D990" s="235"/>
      <c r="E990" s="235"/>
    </row>
    <row r="991" ht="12.75" customHeight="1">
      <c r="A991" s="235"/>
      <c r="B991" s="235"/>
      <c r="C991" s="235"/>
      <c r="D991" s="235"/>
      <c r="E991" s="235"/>
    </row>
    <row r="992" ht="12.75" customHeight="1">
      <c r="A992" s="235"/>
      <c r="B992" s="235"/>
      <c r="C992" s="235"/>
      <c r="D992" s="235"/>
      <c r="E992" s="235"/>
    </row>
    <row r="993" ht="12.75" customHeight="1">
      <c r="A993" s="235"/>
      <c r="B993" s="235"/>
      <c r="C993" s="235"/>
      <c r="D993" s="235"/>
      <c r="E993" s="235"/>
    </row>
    <row r="994" ht="12.75" customHeight="1">
      <c r="A994" s="235"/>
      <c r="B994" s="235"/>
      <c r="C994" s="235"/>
      <c r="D994" s="235"/>
      <c r="E994" s="235"/>
    </row>
    <row r="995" ht="12.75" customHeight="1">
      <c r="A995" s="235"/>
      <c r="B995" s="235"/>
      <c r="C995" s="235"/>
      <c r="D995" s="235"/>
      <c r="E995" s="235"/>
    </row>
    <row r="996" ht="12.75" customHeight="1">
      <c r="A996" s="235"/>
      <c r="B996" s="235"/>
      <c r="C996" s="235"/>
      <c r="D996" s="235"/>
      <c r="E996" s="235"/>
    </row>
    <row r="997" ht="12.75" customHeight="1">
      <c r="A997" s="235"/>
      <c r="B997" s="235"/>
      <c r="C997" s="235"/>
      <c r="D997" s="235"/>
      <c r="E997" s="235"/>
    </row>
    <row r="998" ht="12.75" customHeight="1">
      <c r="A998" s="235"/>
      <c r="B998" s="235"/>
      <c r="C998" s="235"/>
      <c r="D998" s="235"/>
      <c r="E998" s="235"/>
    </row>
    <row r="999" ht="12.75" customHeight="1">
      <c r="A999" s="235"/>
      <c r="B999" s="235"/>
      <c r="C999" s="235"/>
      <c r="D999" s="235"/>
      <c r="E999" s="235"/>
    </row>
    <row r="1000" ht="12.75" customHeight="1">
      <c r="A1000" s="235"/>
      <c r="B1000" s="235"/>
      <c r="C1000" s="235"/>
      <c r="D1000" s="235"/>
      <c r="E1000" s="235"/>
    </row>
  </sheetData>
  <printOptions/>
  <pageMargins bottom="1.0" footer="0.0" header="0.0" left="0.75" right="0.75" top="1.0"/>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sheetViews>
  <sheetFormatPr customHeight="1" defaultColWidth="14.43" defaultRowHeight="15.0"/>
  <cols>
    <col customWidth="1" min="1" max="1" width="47.71"/>
  </cols>
  <sheetData>
    <row r="1">
      <c r="A1" s="236" t="s">
        <v>387</v>
      </c>
      <c r="B1" s="237" t="s">
        <v>159</v>
      </c>
    </row>
    <row r="2">
      <c r="A2" s="238" t="s">
        <v>388</v>
      </c>
      <c r="B2" s="239">
        <v>1125.0</v>
      </c>
    </row>
    <row r="3">
      <c r="A3" s="238" t="s">
        <v>389</v>
      </c>
      <c r="B3" s="239">
        <v>2384.0</v>
      </c>
    </row>
    <row r="4">
      <c r="A4" s="238" t="s">
        <v>390</v>
      </c>
      <c r="B4" s="239">
        <v>252136.0</v>
      </c>
    </row>
    <row r="5">
      <c r="A5" s="238" t="s">
        <v>391</v>
      </c>
      <c r="B5" s="239">
        <v>68816.0</v>
      </c>
    </row>
    <row r="6">
      <c r="A6" s="238" t="s">
        <v>392</v>
      </c>
      <c r="B6" s="239">
        <v>6374.0</v>
      </c>
    </row>
    <row r="7">
      <c r="A7" s="238" t="s">
        <v>393</v>
      </c>
      <c r="B7" s="239">
        <v>142.0</v>
      </c>
    </row>
    <row r="8">
      <c r="A8" s="238" t="s">
        <v>394</v>
      </c>
      <c r="B8" s="239">
        <v>5607.0</v>
      </c>
    </row>
    <row r="9">
      <c r="A9" s="238" t="s">
        <v>395</v>
      </c>
      <c r="B9" s="239">
        <v>0.0</v>
      </c>
    </row>
    <row r="10">
      <c r="A10" s="238" t="s">
        <v>396</v>
      </c>
      <c r="B10" s="239">
        <v>14534.0</v>
      </c>
    </row>
    <row r="11">
      <c r="A11" s="238" t="s">
        <v>397</v>
      </c>
      <c r="B11" s="239">
        <v>440.0</v>
      </c>
    </row>
    <row r="12">
      <c r="A12" s="238" t="s">
        <v>398</v>
      </c>
      <c r="B12" s="239">
        <v>1476.0</v>
      </c>
    </row>
    <row r="13">
      <c r="A13" s="238" t="s">
        <v>399</v>
      </c>
      <c r="B13" s="239">
        <v>5029.0</v>
      </c>
    </row>
    <row r="14">
      <c r="A14" s="238" t="s">
        <v>400</v>
      </c>
      <c r="B14" s="239">
        <v>488.0</v>
      </c>
    </row>
    <row r="15">
      <c r="A15" s="238" t="s">
        <v>401</v>
      </c>
      <c r="B15" s="239">
        <v>7582.0</v>
      </c>
    </row>
    <row r="16">
      <c r="A16" s="238" t="s">
        <v>402</v>
      </c>
      <c r="B16" s="239">
        <v>2476.0</v>
      </c>
    </row>
    <row r="17">
      <c r="A17" s="238" t="s">
        <v>403</v>
      </c>
      <c r="B17" s="239">
        <v>824.0</v>
      </c>
    </row>
    <row r="18">
      <c r="A18" s="238" t="s">
        <v>404</v>
      </c>
      <c r="B18" s="239">
        <v>187.0</v>
      </c>
    </row>
    <row r="19">
      <c r="A19" s="238" t="s">
        <v>405</v>
      </c>
      <c r="B19" s="239">
        <v>1756.0</v>
      </c>
    </row>
    <row r="20">
      <c r="A20" s="238" t="s">
        <v>406</v>
      </c>
      <c r="B20" s="239">
        <v>26471.0</v>
      </c>
    </row>
    <row r="21">
      <c r="A21" s="238" t="s">
        <v>407</v>
      </c>
      <c r="B21" s="239">
        <v>32752.0</v>
      </c>
    </row>
    <row r="22">
      <c r="A22" s="238" t="s">
        <v>408</v>
      </c>
      <c r="B22" s="239">
        <v>991.0</v>
      </c>
    </row>
    <row r="23">
      <c r="A23" s="238" t="s">
        <v>409</v>
      </c>
      <c r="B23" s="239">
        <v>5120.0</v>
      </c>
    </row>
    <row r="24">
      <c r="A24" s="238" t="s">
        <v>410</v>
      </c>
      <c r="B24" s="239">
        <v>78.0</v>
      </c>
    </row>
    <row r="25">
      <c r="A25" s="238" t="s">
        <v>411</v>
      </c>
      <c r="B25" s="239">
        <v>390.0</v>
      </c>
    </row>
    <row r="26">
      <c r="A26" s="238" t="s">
        <v>412</v>
      </c>
      <c r="B26" s="239">
        <v>1029.0</v>
      </c>
    </row>
    <row r="27">
      <c r="A27" s="238" t="s">
        <v>413</v>
      </c>
      <c r="B27" s="239">
        <v>1558.0</v>
      </c>
    </row>
    <row r="28">
      <c r="A28" s="238" t="s">
        <v>414</v>
      </c>
      <c r="B28" s="239">
        <v>1998.0</v>
      </c>
    </row>
    <row r="29">
      <c r="A29" s="238" t="s">
        <v>415</v>
      </c>
      <c r="B29" s="239">
        <v>6224.0</v>
      </c>
    </row>
    <row r="30">
      <c r="A30" s="238" t="s">
        <v>416</v>
      </c>
      <c r="B30" s="239">
        <v>2871.0</v>
      </c>
    </row>
    <row r="31">
      <c r="A31" s="238" t="s">
        <v>417</v>
      </c>
      <c r="B31" s="239">
        <v>1731.0</v>
      </c>
    </row>
    <row r="32">
      <c r="A32" s="238" t="s">
        <v>418</v>
      </c>
      <c r="B32" s="239">
        <v>3078.0</v>
      </c>
    </row>
    <row r="33">
      <c r="A33" s="238" t="s">
        <v>419</v>
      </c>
      <c r="B33" s="239">
        <v>9352.0</v>
      </c>
    </row>
    <row r="34">
      <c r="A34" s="238" t="s">
        <v>420</v>
      </c>
      <c r="B34" s="239">
        <v>5255.0</v>
      </c>
    </row>
    <row r="35">
      <c r="A35" s="238" t="s">
        <v>421</v>
      </c>
      <c r="B35" s="239">
        <v>1857.0</v>
      </c>
    </row>
    <row r="36">
      <c r="A36" s="238" t="s">
        <v>421</v>
      </c>
      <c r="B36" s="239">
        <v>950.0</v>
      </c>
    </row>
    <row r="37">
      <c r="A37" s="238" t="s">
        <v>422</v>
      </c>
      <c r="B37" s="239">
        <v>2552.0</v>
      </c>
    </row>
    <row r="38">
      <c r="A38" s="238" t="s">
        <v>423</v>
      </c>
      <c r="B38" s="239">
        <v>1850.0</v>
      </c>
    </row>
    <row r="39">
      <c r="A39" s="238" t="s">
        <v>424</v>
      </c>
      <c r="B39" s="239">
        <v>2956.0</v>
      </c>
    </row>
    <row r="40">
      <c r="A40" s="238" t="s">
        <v>425</v>
      </c>
      <c r="B40" s="239">
        <v>148.0</v>
      </c>
    </row>
    <row r="41">
      <c r="A41" s="238" t="s">
        <v>426</v>
      </c>
      <c r="B41" s="239">
        <v>1827.0</v>
      </c>
    </row>
    <row r="42">
      <c r="A42" s="238" t="s">
        <v>427</v>
      </c>
      <c r="B42" s="239">
        <v>10956.0</v>
      </c>
    </row>
    <row r="43">
      <c r="A43" s="238" t="s">
        <v>428</v>
      </c>
      <c r="B43" s="239">
        <v>4486.0</v>
      </c>
    </row>
    <row r="44">
      <c r="A44" s="238" t="s">
        <v>429</v>
      </c>
      <c r="B44" s="239">
        <v>2874.0</v>
      </c>
    </row>
    <row r="45">
      <c r="A45" s="238" t="s">
        <v>430</v>
      </c>
      <c r="B45" s="239">
        <v>4729.0</v>
      </c>
    </row>
    <row r="46">
      <c r="A46" s="238" t="s">
        <v>431</v>
      </c>
      <c r="B46" s="239">
        <v>47.0</v>
      </c>
    </row>
    <row r="47">
      <c r="A47" s="238" t="s">
        <v>432</v>
      </c>
      <c r="B47" s="239">
        <v>10570.0</v>
      </c>
    </row>
    <row r="48">
      <c r="A48" s="238" t="s">
        <v>433</v>
      </c>
      <c r="B48" s="239">
        <v>4494.0</v>
      </c>
    </row>
    <row r="49">
      <c r="A49" s="238" t="s">
        <v>434</v>
      </c>
      <c r="B49" s="239">
        <v>5599.0</v>
      </c>
    </row>
    <row r="50">
      <c r="A50" s="238" t="s">
        <v>435</v>
      </c>
      <c r="B50" s="239">
        <v>876.0</v>
      </c>
    </row>
    <row r="51">
      <c r="A51" s="238" t="s">
        <v>436</v>
      </c>
      <c r="B51" s="239">
        <v>25.0</v>
      </c>
    </row>
    <row r="52">
      <c r="A52" s="238" t="s">
        <v>437</v>
      </c>
      <c r="B52" s="239">
        <v>1365.0</v>
      </c>
    </row>
    <row r="53">
      <c r="A53" s="238" t="s">
        <v>438</v>
      </c>
      <c r="B53" s="239">
        <v>203.0</v>
      </c>
    </row>
    <row r="54">
      <c r="A54" s="238" t="s">
        <v>439</v>
      </c>
      <c r="B54" s="239">
        <v>4869.0</v>
      </c>
    </row>
    <row r="55">
      <c r="A55" s="238" t="s">
        <v>440</v>
      </c>
      <c r="B55" s="239">
        <v>1914.0</v>
      </c>
    </row>
    <row r="56">
      <c r="A56" s="238" t="s">
        <v>441</v>
      </c>
      <c r="B56" s="239">
        <v>40245.0</v>
      </c>
    </row>
    <row r="57">
      <c r="A57" s="238" t="s">
        <v>442</v>
      </c>
      <c r="B57" s="239">
        <v>1930.0</v>
      </c>
    </row>
    <row r="58">
      <c r="A58" s="238" t="s">
        <v>443</v>
      </c>
      <c r="B58" s="239">
        <v>605.0</v>
      </c>
    </row>
    <row r="59">
      <c r="A59" s="238" t="s">
        <v>444</v>
      </c>
      <c r="B59" s="239">
        <v>1570.0</v>
      </c>
    </row>
    <row r="60">
      <c r="A60" s="238" t="s">
        <v>445</v>
      </c>
      <c r="B60" s="239">
        <v>520.0</v>
      </c>
    </row>
    <row r="61">
      <c r="A61" s="238" t="s">
        <v>446</v>
      </c>
      <c r="B61" s="239">
        <v>53348.0</v>
      </c>
    </row>
    <row r="62">
      <c r="A62" s="238" t="s">
        <v>447</v>
      </c>
      <c r="B62" s="239">
        <v>5595.0</v>
      </c>
    </row>
    <row r="63">
      <c r="A63" s="238" t="s">
        <v>448</v>
      </c>
      <c r="B63" s="239">
        <v>1519.0</v>
      </c>
    </row>
    <row r="64">
      <c r="A64" s="238" t="s">
        <v>449</v>
      </c>
      <c r="B64" s="239">
        <v>129.0</v>
      </c>
    </row>
    <row r="65">
      <c r="A65" s="238" t="s">
        <v>450</v>
      </c>
      <c r="B65" s="239">
        <v>8052.0</v>
      </c>
    </row>
    <row r="66">
      <c r="A66" s="238" t="s">
        <v>451</v>
      </c>
      <c r="B66" s="239">
        <v>203.0</v>
      </c>
    </row>
    <row r="67">
      <c r="A67" s="238" t="s">
        <v>452</v>
      </c>
      <c r="B67" s="239">
        <v>1700.0</v>
      </c>
    </row>
    <row r="68">
      <c r="A68" s="238" t="s">
        <v>453</v>
      </c>
      <c r="B68" s="239">
        <v>1015.0</v>
      </c>
    </row>
    <row r="69">
      <c r="A69" s="238" t="s">
        <v>454</v>
      </c>
      <c r="B69" s="239">
        <v>1917.0</v>
      </c>
    </row>
    <row r="70">
      <c r="A70" s="238" t="s">
        <v>455</v>
      </c>
      <c r="B70" s="239">
        <v>2363.0</v>
      </c>
    </row>
    <row r="71">
      <c r="A71" s="238" t="s">
        <v>456</v>
      </c>
      <c r="B71" s="239">
        <v>2238.0</v>
      </c>
    </row>
    <row r="72">
      <c r="A72" s="238" t="s">
        <v>456</v>
      </c>
      <c r="B72" s="239">
        <v>4141.0</v>
      </c>
    </row>
    <row r="73">
      <c r="A73" s="238" t="s">
        <v>457</v>
      </c>
      <c r="B73" s="239">
        <v>2173.0</v>
      </c>
    </row>
    <row r="74">
      <c r="A74" s="238" t="s">
        <v>458</v>
      </c>
      <c r="B74" s="239">
        <v>1058.0</v>
      </c>
    </row>
    <row r="75">
      <c r="A75" s="238" t="s">
        <v>459</v>
      </c>
      <c r="B75" s="239">
        <v>8469.0</v>
      </c>
    </row>
    <row r="76">
      <c r="A76" s="238" t="s">
        <v>460</v>
      </c>
      <c r="B76" s="239">
        <v>34509.0</v>
      </c>
    </row>
    <row r="77">
      <c r="A77" s="238" t="s">
        <v>461</v>
      </c>
      <c r="B77" s="239">
        <v>14050.0</v>
      </c>
    </row>
    <row r="78">
      <c r="A78" s="238" t="s">
        <v>462</v>
      </c>
      <c r="B78" s="239">
        <v>2165.0</v>
      </c>
    </row>
    <row r="79">
      <c r="A79" s="238" t="s">
        <v>463</v>
      </c>
      <c r="B79" s="239">
        <v>540.0</v>
      </c>
    </row>
    <row r="80">
      <c r="A80" s="238" t="s">
        <v>464</v>
      </c>
      <c r="B80" s="239">
        <v>680.0</v>
      </c>
    </row>
    <row r="81">
      <c r="A81" s="238" t="s">
        <v>465</v>
      </c>
      <c r="B81" s="239">
        <v>520.0</v>
      </c>
    </row>
    <row r="82">
      <c r="A82" s="238" t="s">
        <v>466</v>
      </c>
      <c r="B82" s="239">
        <v>232.0</v>
      </c>
    </row>
    <row r="83">
      <c r="A83" s="238" t="s">
        <v>467</v>
      </c>
      <c r="B83" s="239">
        <v>2455.0</v>
      </c>
    </row>
    <row r="84">
      <c r="A84" s="238" t="s">
        <v>468</v>
      </c>
      <c r="B84" s="239">
        <v>21908.0</v>
      </c>
    </row>
    <row r="85">
      <c r="A85" s="238" t="s">
        <v>469</v>
      </c>
      <c r="B85" s="239">
        <v>1331.0</v>
      </c>
    </row>
    <row r="86">
      <c r="A86" s="238" t="s">
        <v>470</v>
      </c>
      <c r="B86" s="239">
        <v>1185.0</v>
      </c>
    </row>
    <row r="87">
      <c r="A87" s="238" t="s">
        <v>471</v>
      </c>
      <c r="B87" s="239">
        <v>4286.0</v>
      </c>
    </row>
    <row r="88">
      <c r="A88" s="238" t="s">
        <v>472</v>
      </c>
      <c r="B88" s="239">
        <v>2871.0</v>
      </c>
    </row>
    <row r="89">
      <c r="A89" s="238" t="s">
        <v>473</v>
      </c>
      <c r="B89" s="239">
        <v>9951.0</v>
      </c>
    </row>
    <row r="90">
      <c r="A90" s="238" t="s">
        <v>474</v>
      </c>
      <c r="B90" s="239">
        <v>7611.0</v>
      </c>
    </row>
    <row r="91">
      <c r="A91" s="238" t="s">
        <v>475</v>
      </c>
      <c r="B91" s="239">
        <v>3127.0</v>
      </c>
    </row>
    <row r="92">
      <c r="A92" s="238" t="s">
        <v>476</v>
      </c>
      <c r="B92" s="239">
        <v>1689.0</v>
      </c>
    </row>
    <row r="93">
      <c r="A93" s="238" t="s">
        <v>477</v>
      </c>
      <c r="B93" s="239">
        <v>9352.0</v>
      </c>
    </row>
    <row r="94">
      <c r="A94" s="238" t="s">
        <v>478</v>
      </c>
      <c r="B94" s="239">
        <v>1890.0</v>
      </c>
    </row>
    <row r="95">
      <c r="A95" s="238" t="s">
        <v>479</v>
      </c>
      <c r="B95" s="239">
        <v>624.0</v>
      </c>
    </row>
    <row r="96">
      <c r="A96" s="238" t="s">
        <v>480</v>
      </c>
      <c r="B96" s="239">
        <v>4701.0</v>
      </c>
    </row>
    <row r="97">
      <c r="A97" s="238" t="s">
        <v>481</v>
      </c>
      <c r="B97" s="239">
        <v>9975.0</v>
      </c>
    </row>
    <row r="98">
      <c r="A98" s="238" t="s">
        <v>482</v>
      </c>
      <c r="B98" s="239">
        <v>1313.0</v>
      </c>
    </row>
    <row r="99">
      <c r="A99" s="238" t="s">
        <v>483</v>
      </c>
      <c r="B99" s="239">
        <v>3514.0</v>
      </c>
    </row>
    <row r="100">
      <c r="A100" s="238" t="s">
        <v>484</v>
      </c>
      <c r="B100" s="239">
        <v>518.0</v>
      </c>
    </row>
    <row r="101">
      <c r="A101" s="238" t="s">
        <v>485</v>
      </c>
      <c r="B101" s="239">
        <v>2866.0</v>
      </c>
    </row>
    <row r="102">
      <c r="A102" s="238" t="s">
        <v>486</v>
      </c>
      <c r="B102" s="239">
        <v>2088.0</v>
      </c>
    </row>
    <row r="103">
      <c r="A103" s="238" t="s">
        <v>487</v>
      </c>
      <c r="B103" s="239">
        <v>7304.0</v>
      </c>
    </row>
    <row r="104">
      <c r="A104" s="238" t="s">
        <v>488</v>
      </c>
      <c r="B104" s="239">
        <v>1344.0</v>
      </c>
    </row>
    <row r="105">
      <c r="A105" s="238" t="s">
        <v>489</v>
      </c>
      <c r="B105" s="239">
        <v>1775.0</v>
      </c>
    </row>
    <row r="106">
      <c r="A106" s="238" t="s">
        <v>490</v>
      </c>
      <c r="B106" s="239">
        <v>7512.0</v>
      </c>
    </row>
    <row r="107">
      <c r="A107" s="238" t="s">
        <v>491</v>
      </c>
      <c r="B107" s="239">
        <v>3774.0</v>
      </c>
    </row>
    <row r="108">
      <c r="A108" s="238" t="s">
        <v>491</v>
      </c>
      <c r="B108" s="239">
        <v>310.0</v>
      </c>
    </row>
    <row r="109">
      <c r="A109" s="238" t="s">
        <v>492</v>
      </c>
      <c r="B109" s="239">
        <v>4460.0</v>
      </c>
    </row>
    <row r="110">
      <c r="A110" s="238" t="s">
        <v>493</v>
      </c>
      <c r="B110" s="239">
        <v>1997.0</v>
      </c>
    </row>
    <row r="111">
      <c r="A111" s="238" t="s">
        <v>494</v>
      </c>
      <c r="B111" s="239">
        <v>2299.0</v>
      </c>
    </row>
    <row r="112">
      <c r="A112" s="238" t="s">
        <v>495</v>
      </c>
      <c r="B112" s="239">
        <v>146.0</v>
      </c>
    </row>
    <row r="113">
      <c r="A113" s="238" t="s">
        <v>496</v>
      </c>
      <c r="B113" s="239">
        <v>1622.0</v>
      </c>
    </row>
    <row r="114">
      <c r="A114" s="238" t="s">
        <v>497</v>
      </c>
      <c r="B114" s="239">
        <v>1822.0</v>
      </c>
    </row>
    <row r="115">
      <c r="A115" s="238" t="s">
        <v>498</v>
      </c>
      <c r="B115" s="239">
        <v>71.0</v>
      </c>
    </row>
    <row r="116">
      <c r="A116" s="238" t="s">
        <v>499</v>
      </c>
      <c r="B116" s="239">
        <v>46422.0</v>
      </c>
    </row>
    <row r="117">
      <c r="A117" s="238" t="s">
        <v>500</v>
      </c>
      <c r="B117" s="239">
        <v>14081.0</v>
      </c>
    </row>
    <row r="118">
      <c r="A118" s="238" t="s">
        <v>501</v>
      </c>
      <c r="B118" s="239">
        <v>4383.0</v>
      </c>
    </row>
    <row r="119">
      <c r="A119" s="238" t="s">
        <v>502</v>
      </c>
      <c r="B119" s="239">
        <v>7720.0</v>
      </c>
    </row>
    <row r="120">
      <c r="A120" s="238" t="s">
        <v>503</v>
      </c>
      <c r="B120" s="239">
        <v>1711.0</v>
      </c>
    </row>
    <row r="121">
      <c r="A121" s="238" t="s">
        <v>504</v>
      </c>
      <c r="B121" s="239">
        <v>975.0</v>
      </c>
    </row>
    <row r="122">
      <c r="A122" s="238" t="s">
        <v>505</v>
      </c>
      <c r="B122" s="239">
        <v>1233.0</v>
      </c>
    </row>
    <row r="123">
      <c r="A123" s="238" t="s">
        <v>506</v>
      </c>
      <c r="B123" s="239">
        <v>805.0</v>
      </c>
    </row>
    <row r="124">
      <c r="A124" s="238" t="s">
        <v>507</v>
      </c>
      <c r="B124" s="239">
        <v>7242.0</v>
      </c>
    </row>
    <row r="125">
      <c r="A125" s="238" t="s">
        <v>508</v>
      </c>
      <c r="B125" s="239">
        <v>1121.0</v>
      </c>
    </row>
    <row r="126">
      <c r="A126" s="238" t="s">
        <v>509</v>
      </c>
      <c r="B126" s="239">
        <v>18723.0</v>
      </c>
    </row>
    <row r="127">
      <c r="A127" s="238" t="s">
        <v>510</v>
      </c>
      <c r="B127" s="239">
        <v>4224.0</v>
      </c>
    </row>
    <row r="128">
      <c r="A128" s="238" t="s">
        <v>511</v>
      </c>
      <c r="B128" s="239">
        <v>817.0</v>
      </c>
    </row>
    <row r="129">
      <c r="A129" s="238" t="s">
        <v>512</v>
      </c>
      <c r="B129" s="239">
        <v>853.0</v>
      </c>
    </row>
    <row r="130">
      <c r="A130" s="238" t="s">
        <v>513</v>
      </c>
      <c r="B130" s="239">
        <v>23904.0</v>
      </c>
    </row>
    <row r="131">
      <c r="A131" s="238" t="s">
        <v>514</v>
      </c>
      <c r="B131" s="239">
        <v>8256.0</v>
      </c>
    </row>
    <row r="132">
      <c r="A132" s="238" t="s">
        <v>515</v>
      </c>
      <c r="B132" s="239">
        <v>4959.0</v>
      </c>
    </row>
    <row r="133">
      <c r="A133" s="238" t="s">
        <v>516</v>
      </c>
      <c r="B133" s="239">
        <v>697.0</v>
      </c>
    </row>
    <row r="134">
      <c r="A134" s="238" t="s">
        <v>517</v>
      </c>
      <c r="B134" s="239">
        <v>296.0</v>
      </c>
    </row>
    <row r="135">
      <c r="A135" s="238" t="s">
        <v>518</v>
      </c>
      <c r="B135" s="239">
        <v>375.0</v>
      </c>
    </row>
    <row r="136">
      <c r="A136" s="238" t="s">
        <v>519</v>
      </c>
      <c r="B136" s="239">
        <v>624.0</v>
      </c>
    </row>
    <row r="137">
      <c r="A137" s="238" t="s">
        <v>520</v>
      </c>
      <c r="B137" s="239">
        <v>595.0</v>
      </c>
    </row>
    <row r="138">
      <c r="A138" s="238" t="s">
        <v>520</v>
      </c>
      <c r="B138" s="239">
        <v>338.0</v>
      </c>
    </row>
    <row r="139">
      <c r="A139" s="238" t="s">
        <v>521</v>
      </c>
      <c r="B139" s="239">
        <v>7739.0</v>
      </c>
    </row>
    <row r="140">
      <c r="A140" s="238" t="s">
        <v>522</v>
      </c>
      <c r="B140" s="239">
        <v>4065.0</v>
      </c>
    </row>
    <row r="141">
      <c r="A141" s="238" t="s">
        <v>523</v>
      </c>
      <c r="B141" s="239">
        <v>206.0</v>
      </c>
    </row>
    <row r="142">
      <c r="A142" s="238" t="s">
        <v>524</v>
      </c>
      <c r="B142" s="239">
        <v>7289.0</v>
      </c>
    </row>
    <row r="143">
      <c r="A143" s="238" t="s">
        <v>525</v>
      </c>
      <c r="B143" s="239">
        <v>8457.0</v>
      </c>
    </row>
    <row r="144">
      <c r="A144" s="238" t="s">
        <v>526</v>
      </c>
      <c r="B144" s="239">
        <v>6104.0</v>
      </c>
    </row>
    <row r="145">
      <c r="A145" s="238" t="s">
        <v>527</v>
      </c>
      <c r="B145" s="239">
        <v>551.0</v>
      </c>
    </row>
    <row r="146">
      <c r="A146" s="238" t="s">
        <v>528</v>
      </c>
      <c r="B146" s="239">
        <v>4023.0</v>
      </c>
    </row>
    <row r="147">
      <c r="A147" s="238" t="s">
        <v>529</v>
      </c>
      <c r="B147" s="239">
        <v>970.0</v>
      </c>
    </row>
    <row r="148">
      <c r="A148" s="238" t="s">
        <v>530</v>
      </c>
      <c r="B148" s="239">
        <v>335.0</v>
      </c>
    </row>
    <row r="149">
      <c r="A149" s="238" t="s">
        <v>531</v>
      </c>
      <c r="B149" s="239">
        <v>4717.0</v>
      </c>
    </row>
    <row r="150">
      <c r="A150" s="238" t="s">
        <v>532</v>
      </c>
      <c r="B150" s="239">
        <v>5071.0</v>
      </c>
    </row>
    <row r="151">
      <c r="A151" s="238" t="s">
        <v>533</v>
      </c>
      <c r="B151" s="239">
        <v>7553.0</v>
      </c>
    </row>
    <row r="152">
      <c r="A152" s="238" t="s">
        <v>534</v>
      </c>
      <c r="B152" s="239">
        <v>521.0</v>
      </c>
    </row>
    <row r="153">
      <c r="A153" s="238" t="s">
        <v>535</v>
      </c>
      <c r="B153" s="239">
        <v>407.0</v>
      </c>
    </row>
    <row r="154">
      <c r="A154" s="238" t="s">
        <v>536</v>
      </c>
      <c r="B154" s="239">
        <v>12649.0</v>
      </c>
    </row>
    <row r="155">
      <c r="A155" s="238" t="s">
        <v>537</v>
      </c>
      <c r="B155" s="239">
        <v>1614.0</v>
      </c>
    </row>
    <row r="156">
      <c r="A156" s="238" t="s">
        <v>538</v>
      </c>
      <c r="B156" s="239">
        <v>755.0</v>
      </c>
    </row>
    <row r="157">
      <c r="A157" s="238" t="s">
        <v>539</v>
      </c>
      <c r="B157" s="239">
        <v>6177.0</v>
      </c>
    </row>
    <row r="158">
      <c r="A158" s="238" t="s">
        <v>540</v>
      </c>
      <c r="B158" s="239">
        <v>646.0</v>
      </c>
    </row>
    <row r="159">
      <c r="A159" s="238" t="s">
        <v>541</v>
      </c>
      <c r="B159" s="239">
        <v>9178.0</v>
      </c>
    </row>
    <row r="160">
      <c r="A160" s="238" t="s">
        <v>542</v>
      </c>
      <c r="B160" s="239">
        <v>1513.0</v>
      </c>
    </row>
    <row r="161">
      <c r="A161" s="238" t="s">
        <v>542</v>
      </c>
      <c r="B161" s="239">
        <v>484.0</v>
      </c>
    </row>
    <row r="162">
      <c r="A162" s="238" t="s">
        <v>543</v>
      </c>
      <c r="B162" s="239">
        <v>48328.0</v>
      </c>
    </row>
    <row r="163">
      <c r="A163" s="238" t="s">
        <v>544</v>
      </c>
      <c r="B163" s="239">
        <v>1657.0</v>
      </c>
    </row>
    <row r="164">
      <c r="A164" s="238" t="s">
        <v>545</v>
      </c>
      <c r="B164" s="239">
        <v>16177.0</v>
      </c>
    </row>
    <row r="165">
      <c r="A165" s="238" t="s">
        <v>546</v>
      </c>
      <c r="B165" s="239">
        <v>2910.0</v>
      </c>
    </row>
    <row r="166">
      <c r="A166" s="238" t="s">
        <v>547</v>
      </c>
      <c r="B166" s="239">
        <v>2564.0</v>
      </c>
    </row>
    <row r="167">
      <c r="A167" s="238" t="s">
        <v>548</v>
      </c>
      <c r="B167" s="239">
        <v>333.0</v>
      </c>
    </row>
    <row r="168">
      <c r="A168" s="238" t="s">
        <v>549</v>
      </c>
      <c r="B168" s="239">
        <v>508.0</v>
      </c>
    </row>
    <row r="169">
      <c r="A169" s="238" t="s">
        <v>550</v>
      </c>
      <c r="B169" s="239">
        <v>1889.0</v>
      </c>
    </row>
    <row r="170">
      <c r="A170" s="238" t="s">
        <v>551</v>
      </c>
      <c r="B170" s="239">
        <v>745.0</v>
      </c>
    </row>
    <row r="171">
      <c r="A171" s="238" t="s">
        <v>552</v>
      </c>
      <c r="B171" s="239">
        <v>1186.0</v>
      </c>
    </row>
    <row r="172">
      <c r="A172" s="238" t="s">
        <v>553</v>
      </c>
      <c r="B172" s="239">
        <v>558.0</v>
      </c>
    </row>
    <row r="173">
      <c r="A173" s="238" t="s">
        <v>554</v>
      </c>
      <c r="B173" s="239">
        <v>385.0</v>
      </c>
    </row>
    <row r="174">
      <c r="A174" s="238" t="s">
        <v>555</v>
      </c>
      <c r="B174" s="239">
        <v>404.0</v>
      </c>
    </row>
    <row r="175">
      <c r="A175" s="238" t="s">
        <v>556</v>
      </c>
      <c r="B175" s="239">
        <v>818.0</v>
      </c>
    </row>
    <row r="176">
      <c r="A176" s="238" t="s">
        <v>557</v>
      </c>
      <c r="B176" s="239">
        <v>347.0</v>
      </c>
    </row>
    <row r="177">
      <c r="A177" s="238" t="s">
        <v>558</v>
      </c>
      <c r="B177" s="239">
        <v>466.0</v>
      </c>
    </row>
    <row r="178">
      <c r="A178" s="238" t="s">
        <v>559</v>
      </c>
      <c r="B178" s="239">
        <v>853.0</v>
      </c>
    </row>
    <row r="179">
      <c r="A179" s="238" t="s">
        <v>560</v>
      </c>
      <c r="B179" s="239">
        <v>6422.0</v>
      </c>
    </row>
    <row r="180">
      <c r="A180" s="238" t="s">
        <v>561</v>
      </c>
      <c r="B180" s="239">
        <v>2447.0</v>
      </c>
    </row>
    <row r="181">
      <c r="A181" s="238" t="s">
        <v>562</v>
      </c>
      <c r="B181" s="239">
        <v>897.0</v>
      </c>
    </row>
    <row r="182">
      <c r="A182" s="238" t="s">
        <v>562</v>
      </c>
      <c r="B182" s="239">
        <v>4672.0</v>
      </c>
    </row>
    <row r="183">
      <c r="A183" s="238" t="s">
        <v>562</v>
      </c>
      <c r="B183" s="239">
        <v>1706.0</v>
      </c>
    </row>
    <row r="184">
      <c r="A184" s="238" t="s">
        <v>563</v>
      </c>
      <c r="B184" s="239">
        <v>15700.0</v>
      </c>
    </row>
    <row r="185">
      <c r="A185" s="238" t="s">
        <v>564</v>
      </c>
      <c r="B185" s="239">
        <v>11362.0</v>
      </c>
    </row>
    <row r="186">
      <c r="A186" s="238" t="s">
        <v>565</v>
      </c>
      <c r="B186" s="239">
        <v>1290.0</v>
      </c>
    </row>
    <row r="187">
      <c r="A187" s="238" t="s">
        <v>566</v>
      </c>
      <c r="B187" s="239">
        <v>3354.0</v>
      </c>
    </row>
    <row r="188">
      <c r="A188" s="238" t="s">
        <v>567</v>
      </c>
      <c r="B188" s="239">
        <v>16430.0</v>
      </c>
    </row>
    <row r="189">
      <c r="A189" s="238" t="s">
        <v>568</v>
      </c>
      <c r="B189" s="239">
        <v>1492.0</v>
      </c>
    </row>
    <row r="190">
      <c r="A190" s="238" t="s">
        <v>569</v>
      </c>
      <c r="B190" s="239">
        <v>789.0</v>
      </c>
    </row>
    <row r="191">
      <c r="A191" s="238" t="s">
        <v>570</v>
      </c>
      <c r="B191" s="239">
        <v>9212.0</v>
      </c>
    </row>
    <row r="192">
      <c r="A192" s="238" t="s">
        <v>571</v>
      </c>
      <c r="B192" s="239">
        <v>7870.0</v>
      </c>
    </row>
    <row r="193">
      <c r="A193" s="238" t="s">
        <v>572</v>
      </c>
      <c r="B193" s="239">
        <v>747.0</v>
      </c>
    </row>
    <row r="194">
      <c r="A194" s="238" t="s">
        <v>573</v>
      </c>
      <c r="B194" s="239">
        <v>10415.0</v>
      </c>
    </row>
    <row r="195">
      <c r="A195" s="238" t="s">
        <v>574</v>
      </c>
      <c r="B195" s="239">
        <v>213.0</v>
      </c>
    </row>
    <row r="196">
      <c r="A196" s="238" t="s">
        <v>575</v>
      </c>
      <c r="B196" s="239">
        <v>1275.0</v>
      </c>
    </row>
    <row r="197">
      <c r="A197" s="238" t="s">
        <v>576</v>
      </c>
      <c r="B197" s="239">
        <v>31315.0</v>
      </c>
    </row>
    <row r="198">
      <c r="A198" s="238" t="s">
        <v>577</v>
      </c>
      <c r="B198" s="239">
        <v>2177.0</v>
      </c>
    </row>
    <row r="199">
      <c r="A199" s="238" t="s">
        <v>578</v>
      </c>
      <c r="B199" s="239">
        <v>883.0</v>
      </c>
    </row>
    <row r="200">
      <c r="A200" s="238" t="s">
        <v>578</v>
      </c>
      <c r="B200" s="239">
        <v>2129.0</v>
      </c>
    </row>
    <row r="201">
      <c r="A201" s="238" t="s">
        <v>579</v>
      </c>
      <c r="B201" s="239">
        <v>2756.0</v>
      </c>
    </row>
    <row r="202">
      <c r="A202" s="238" t="s">
        <v>580</v>
      </c>
      <c r="B202" s="239">
        <v>314.0</v>
      </c>
    </row>
    <row r="203">
      <c r="A203" s="238" t="s">
        <v>581</v>
      </c>
      <c r="B203" s="239">
        <v>1055.0</v>
      </c>
    </row>
    <row r="204">
      <c r="A204" s="238" t="s">
        <v>582</v>
      </c>
      <c r="B204" s="239">
        <v>331.0</v>
      </c>
    </row>
    <row r="205">
      <c r="A205" s="238" t="s">
        <v>582</v>
      </c>
      <c r="B205" s="239">
        <v>357.0</v>
      </c>
    </row>
    <row r="206">
      <c r="A206" s="238" t="s">
        <v>583</v>
      </c>
      <c r="B206" s="239">
        <v>9965.0</v>
      </c>
    </row>
    <row r="207">
      <c r="A207" s="238" t="s">
        <v>584</v>
      </c>
      <c r="B207" s="239">
        <v>1287.0</v>
      </c>
    </row>
    <row r="208">
      <c r="A208" s="238" t="s">
        <v>584</v>
      </c>
      <c r="B208" s="239">
        <v>931.0</v>
      </c>
    </row>
    <row r="209">
      <c r="A209" s="238" t="s">
        <v>585</v>
      </c>
      <c r="B209" s="239">
        <v>6564.0</v>
      </c>
    </row>
    <row r="210">
      <c r="A210" s="238" t="s">
        <v>586</v>
      </c>
      <c r="B210" s="239">
        <v>1131.0</v>
      </c>
    </row>
    <row r="211">
      <c r="A211" s="238" t="s">
        <v>587</v>
      </c>
      <c r="B211" s="239">
        <v>5614.0</v>
      </c>
    </row>
    <row r="212">
      <c r="A212" s="238" t="s">
        <v>588</v>
      </c>
      <c r="B212" s="239">
        <v>4193.0</v>
      </c>
    </row>
    <row r="213">
      <c r="A213" s="238" t="s">
        <v>589</v>
      </c>
      <c r="B213" s="239">
        <v>1452.0</v>
      </c>
    </row>
    <row r="214">
      <c r="A214" s="238" t="s">
        <v>590</v>
      </c>
      <c r="B214" s="239">
        <v>219.0</v>
      </c>
    </row>
    <row r="215">
      <c r="A215" s="238" t="s">
        <v>591</v>
      </c>
      <c r="B215" s="239">
        <v>4488.0</v>
      </c>
    </row>
    <row r="216">
      <c r="A216" s="238" t="s">
        <v>592</v>
      </c>
      <c r="B216" s="239">
        <v>1006.0</v>
      </c>
    </row>
    <row r="217">
      <c r="A217" s="238" t="s">
        <v>593</v>
      </c>
      <c r="B217" s="239">
        <v>1995.0</v>
      </c>
    </row>
    <row r="218">
      <c r="A218" s="238" t="s">
        <v>594</v>
      </c>
      <c r="B218" s="239">
        <v>12689.0</v>
      </c>
    </row>
    <row r="219">
      <c r="A219" s="238" t="s">
        <v>594</v>
      </c>
      <c r="B219" s="239">
        <v>3319.0</v>
      </c>
    </row>
    <row r="220">
      <c r="A220" s="238" t="s">
        <v>595</v>
      </c>
      <c r="B220" s="239">
        <v>4707.0</v>
      </c>
    </row>
    <row r="221">
      <c r="A221" s="238" t="s">
        <v>596</v>
      </c>
      <c r="B221" s="239">
        <v>5278.0</v>
      </c>
    </row>
    <row r="222">
      <c r="A222" s="238" t="s">
        <v>597</v>
      </c>
      <c r="B222" s="239">
        <v>10916.0</v>
      </c>
    </row>
    <row r="223">
      <c r="A223" s="238" t="s">
        <v>598</v>
      </c>
      <c r="B223" s="239">
        <v>1530.0</v>
      </c>
    </row>
    <row r="224">
      <c r="A224" s="238" t="s">
        <v>599</v>
      </c>
      <c r="B224" s="239">
        <v>5263.0</v>
      </c>
    </row>
    <row r="225">
      <c r="A225" s="238" t="s">
        <v>600</v>
      </c>
      <c r="B225" s="239">
        <v>380.0</v>
      </c>
    </row>
    <row r="226">
      <c r="A226" s="238" t="s">
        <v>601</v>
      </c>
      <c r="B226" s="239">
        <v>2056.0</v>
      </c>
    </row>
    <row r="227">
      <c r="A227" s="238" t="s">
        <v>602</v>
      </c>
      <c r="B227" s="239">
        <v>2566.0</v>
      </c>
    </row>
    <row r="228">
      <c r="A228" s="238" t="s">
        <v>603</v>
      </c>
      <c r="B228" s="239">
        <v>2104.0</v>
      </c>
    </row>
    <row r="229">
      <c r="A229" s="238" t="s">
        <v>604</v>
      </c>
      <c r="B229" s="239">
        <v>591.0</v>
      </c>
    </row>
    <row r="230">
      <c r="A230" s="238" t="s">
        <v>604</v>
      </c>
      <c r="B230" s="239">
        <v>2101.0</v>
      </c>
    </row>
    <row r="231">
      <c r="A231" s="238" t="s">
        <v>605</v>
      </c>
      <c r="B231" s="239">
        <v>1741.0</v>
      </c>
    </row>
    <row r="232">
      <c r="A232" s="238" t="s">
        <v>606</v>
      </c>
      <c r="B232" s="239">
        <v>7963.0</v>
      </c>
    </row>
    <row r="233">
      <c r="A233" s="238" t="s">
        <v>607</v>
      </c>
      <c r="B233" s="239">
        <v>680.0</v>
      </c>
    </row>
    <row r="234">
      <c r="A234" s="238" t="s">
        <v>608</v>
      </c>
      <c r="B234" s="239">
        <v>4276.0</v>
      </c>
    </row>
    <row r="235">
      <c r="A235" s="238" t="s">
        <v>609</v>
      </c>
      <c r="B235" s="239">
        <v>651.0</v>
      </c>
    </row>
    <row r="236">
      <c r="A236" s="238" t="s">
        <v>610</v>
      </c>
      <c r="B236" s="239">
        <v>765.0</v>
      </c>
    </row>
    <row r="237">
      <c r="A237" s="238" t="s">
        <v>611</v>
      </c>
      <c r="B237" s="239">
        <v>9808.0</v>
      </c>
    </row>
    <row r="238">
      <c r="A238" s="238" t="s">
        <v>612</v>
      </c>
      <c r="B238" s="239">
        <v>461.0</v>
      </c>
    </row>
    <row r="239">
      <c r="A239" s="238" t="s">
        <v>613</v>
      </c>
      <c r="B239" s="239">
        <v>1743.0</v>
      </c>
    </row>
    <row r="240">
      <c r="A240" s="238" t="s">
        <v>614</v>
      </c>
      <c r="B240" s="239">
        <v>6315.0</v>
      </c>
    </row>
    <row r="241">
      <c r="A241" s="238" t="s">
        <v>615</v>
      </c>
      <c r="B241" s="239">
        <v>7127.0</v>
      </c>
    </row>
    <row r="242">
      <c r="A242" s="238" t="s">
        <v>616</v>
      </c>
      <c r="B242" s="239">
        <v>1813.0</v>
      </c>
    </row>
    <row r="243">
      <c r="A243" s="238" t="s">
        <v>617</v>
      </c>
      <c r="B243" s="239">
        <v>847.0</v>
      </c>
    </row>
    <row r="244">
      <c r="A244" s="238" t="s">
        <v>618</v>
      </c>
      <c r="B244" s="239">
        <v>1882.0</v>
      </c>
    </row>
    <row r="245">
      <c r="A245" s="238" t="s">
        <v>619</v>
      </c>
      <c r="B245" s="239">
        <v>8064.0</v>
      </c>
    </row>
    <row r="246">
      <c r="A246" s="238" t="s">
        <v>620</v>
      </c>
      <c r="B246" s="239">
        <v>13104.0</v>
      </c>
    </row>
    <row r="247">
      <c r="A247" s="238" t="s">
        <v>621</v>
      </c>
      <c r="B247" s="239">
        <v>1700.0</v>
      </c>
    </row>
    <row r="248">
      <c r="A248" s="238" t="s">
        <v>622</v>
      </c>
      <c r="B248" s="239">
        <v>7728.0</v>
      </c>
    </row>
    <row r="249">
      <c r="A249" s="238" t="s">
        <v>623</v>
      </c>
      <c r="B249" s="239">
        <v>92.0</v>
      </c>
    </row>
    <row r="250">
      <c r="A250" s="238" t="s">
        <v>624</v>
      </c>
      <c r="B250" s="239">
        <v>4083.0</v>
      </c>
    </row>
    <row r="251">
      <c r="A251" s="238" t="s">
        <v>625</v>
      </c>
      <c r="B251" s="239">
        <v>344.0</v>
      </c>
    </row>
    <row r="252">
      <c r="A252" s="238" t="s">
        <v>626</v>
      </c>
      <c r="B252" s="239">
        <v>10378.0</v>
      </c>
    </row>
    <row r="253">
      <c r="A253" s="238" t="s">
        <v>627</v>
      </c>
      <c r="B253" s="239">
        <v>440.0</v>
      </c>
    </row>
    <row r="254">
      <c r="A254" s="238" t="s">
        <v>628</v>
      </c>
      <c r="B254" s="239">
        <v>279.0</v>
      </c>
    </row>
    <row r="255">
      <c r="A255" s="238" t="s">
        <v>629</v>
      </c>
      <c r="B255" s="239">
        <v>389.0</v>
      </c>
    </row>
    <row r="256">
      <c r="A256" s="238" t="s">
        <v>630</v>
      </c>
      <c r="B256" s="239">
        <v>2814.0</v>
      </c>
    </row>
    <row r="257">
      <c r="A257" s="238" t="s">
        <v>631</v>
      </c>
      <c r="B257" s="239">
        <v>18829.0</v>
      </c>
    </row>
    <row r="258">
      <c r="A258" s="238" t="s">
        <v>632</v>
      </c>
      <c r="B258" s="239">
        <v>19265.0</v>
      </c>
    </row>
    <row r="259">
      <c r="A259" s="238" t="s">
        <v>633</v>
      </c>
      <c r="B259" s="239">
        <v>7124.0</v>
      </c>
    </row>
    <row r="260">
      <c r="A260" s="238" t="s">
        <v>634</v>
      </c>
      <c r="B260" s="239">
        <v>2029.0</v>
      </c>
    </row>
    <row r="261">
      <c r="A261" s="238" t="s">
        <v>635</v>
      </c>
      <c r="B261" s="239">
        <v>0.0</v>
      </c>
    </row>
    <row r="262">
      <c r="A262" s="238" t="s">
        <v>636</v>
      </c>
      <c r="B262" s="239">
        <v>7171.0</v>
      </c>
    </row>
    <row r="263">
      <c r="A263" s="238" t="s">
        <v>637</v>
      </c>
      <c r="B263" s="239">
        <v>3626.0</v>
      </c>
    </row>
    <row r="264">
      <c r="A264" s="238" t="s">
        <v>638</v>
      </c>
      <c r="B264" s="239">
        <v>519.0</v>
      </c>
    </row>
    <row r="265">
      <c r="A265" s="238" t="s">
        <v>639</v>
      </c>
      <c r="B265" s="239">
        <v>42534.0</v>
      </c>
    </row>
    <row r="266">
      <c r="A266" s="238" t="s">
        <v>639</v>
      </c>
      <c r="B266" s="239">
        <v>1468.0</v>
      </c>
    </row>
    <row r="267">
      <c r="A267" s="238" t="s">
        <v>640</v>
      </c>
      <c r="B267" s="239">
        <v>4118.0</v>
      </c>
    </row>
    <row r="268">
      <c r="A268" s="238" t="s">
        <v>641</v>
      </c>
      <c r="B268" s="239">
        <v>3758.0</v>
      </c>
    </row>
    <row r="269">
      <c r="A269" s="238" t="s">
        <v>642</v>
      </c>
      <c r="B269" s="239">
        <v>847.0</v>
      </c>
    </row>
    <row r="270">
      <c r="A270" s="238" t="s">
        <v>643</v>
      </c>
      <c r="B270" s="239">
        <v>21.0</v>
      </c>
    </row>
    <row r="271">
      <c r="A271" s="238" t="s">
        <v>644</v>
      </c>
      <c r="B271" s="239">
        <v>251.0</v>
      </c>
    </row>
    <row r="272">
      <c r="A272" s="238" t="s">
        <v>645</v>
      </c>
      <c r="B272" s="239">
        <v>11387.0</v>
      </c>
    </row>
    <row r="273">
      <c r="A273" s="238" t="s">
        <v>646</v>
      </c>
      <c r="B273" s="239">
        <v>2074.0</v>
      </c>
    </row>
    <row r="274">
      <c r="A274" s="238" t="s">
        <v>647</v>
      </c>
      <c r="B274" s="239">
        <v>10044.0</v>
      </c>
    </row>
    <row r="275">
      <c r="A275" s="238" t="s">
        <v>648</v>
      </c>
      <c r="B275" s="239">
        <v>0.0</v>
      </c>
    </row>
    <row r="276">
      <c r="A276" s="238" t="s">
        <v>649</v>
      </c>
      <c r="B276" s="239">
        <v>2070.0</v>
      </c>
    </row>
    <row r="277">
      <c r="A277" s="238" t="s">
        <v>650</v>
      </c>
      <c r="B277" s="239">
        <v>4963.0</v>
      </c>
    </row>
    <row r="278">
      <c r="A278" s="238" t="s">
        <v>651</v>
      </c>
      <c r="B278" s="239">
        <v>3933.0</v>
      </c>
    </row>
    <row r="279">
      <c r="A279" s="238" t="s">
        <v>652</v>
      </c>
      <c r="B279" s="239">
        <v>7067.0</v>
      </c>
    </row>
    <row r="280">
      <c r="A280" s="238" t="s">
        <v>653</v>
      </c>
      <c r="B280" s="239">
        <v>4166.0</v>
      </c>
    </row>
    <row r="281">
      <c r="A281" s="238" t="s">
        <v>654</v>
      </c>
      <c r="B281" s="239">
        <v>4945.0</v>
      </c>
    </row>
    <row r="282">
      <c r="A282" s="238" t="s">
        <v>655</v>
      </c>
      <c r="B282" s="239">
        <v>5320.0</v>
      </c>
    </row>
    <row r="283">
      <c r="A283" s="238" t="s">
        <v>656</v>
      </c>
      <c r="B283" s="239">
        <v>8001.0</v>
      </c>
    </row>
    <row r="284">
      <c r="A284" s="238" t="s">
        <v>657</v>
      </c>
      <c r="B284" s="239">
        <v>3666.0</v>
      </c>
    </row>
    <row r="285">
      <c r="A285" s="238" t="s">
        <v>658</v>
      </c>
      <c r="B285" s="239">
        <v>4322.0</v>
      </c>
    </row>
    <row r="286">
      <c r="A286" s="238" t="s">
        <v>659</v>
      </c>
      <c r="B286" s="239">
        <v>1666.0</v>
      </c>
    </row>
    <row r="287">
      <c r="A287" s="238" t="s">
        <v>660</v>
      </c>
      <c r="B287" s="239">
        <v>5973.0</v>
      </c>
    </row>
    <row r="288">
      <c r="A288" s="238" t="s">
        <v>661</v>
      </c>
      <c r="B288" s="239">
        <v>3866.0</v>
      </c>
    </row>
    <row r="289">
      <c r="A289" s="238" t="s">
        <v>662</v>
      </c>
      <c r="B289" s="239">
        <v>854.0</v>
      </c>
    </row>
    <row r="290">
      <c r="A290" s="238" t="s">
        <v>663</v>
      </c>
      <c r="B290" s="239">
        <v>30277.0</v>
      </c>
    </row>
    <row r="291">
      <c r="A291" s="238" t="s">
        <v>664</v>
      </c>
      <c r="B291" s="239">
        <v>889.0</v>
      </c>
    </row>
    <row r="292">
      <c r="A292" s="238" t="s">
        <v>665</v>
      </c>
      <c r="B292" s="239">
        <v>587.0</v>
      </c>
    </row>
    <row r="293">
      <c r="A293" s="238" t="s">
        <v>666</v>
      </c>
      <c r="B293" s="239">
        <v>5159.0</v>
      </c>
    </row>
    <row r="294">
      <c r="A294" s="238" t="s">
        <v>667</v>
      </c>
      <c r="B294" s="239">
        <v>3428.0</v>
      </c>
    </row>
    <row r="295">
      <c r="A295" s="238" t="s">
        <v>668</v>
      </c>
      <c r="B295" s="239">
        <v>4526.0</v>
      </c>
    </row>
    <row r="296">
      <c r="A296" s="238" t="s">
        <v>669</v>
      </c>
      <c r="B296" s="239">
        <v>13692.0</v>
      </c>
    </row>
    <row r="297">
      <c r="A297" s="238" t="s">
        <v>670</v>
      </c>
      <c r="B297" s="239">
        <v>1967.0</v>
      </c>
    </row>
    <row r="298">
      <c r="A298" s="238" t="s">
        <v>671</v>
      </c>
      <c r="B298" s="239">
        <v>1395.0</v>
      </c>
    </row>
    <row r="299">
      <c r="A299" s="238" t="s">
        <v>672</v>
      </c>
      <c r="B299" s="239">
        <v>518.0</v>
      </c>
    </row>
    <row r="300">
      <c r="A300" s="238" t="s">
        <v>673</v>
      </c>
      <c r="B300" s="239">
        <v>12312.0</v>
      </c>
    </row>
    <row r="301">
      <c r="A301" s="238" t="s">
        <v>674</v>
      </c>
      <c r="B301" s="239">
        <v>8035.0</v>
      </c>
    </row>
    <row r="302">
      <c r="A302" s="238" t="s">
        <v>675</v>
      </c>
      <c r="B302" s="239">
        <v>19382.0</v>
      </c>
    </row>
    <row r="303">
      <c r="A303" s="238" t="s">
        <v>676</v>
      </c>
      <c r="B303" s="239">
        <v>6514.0</v>
      </c>
    </row>
    <row r="304">
      <c r="A304" s="238" t="s">
        <v>677</v>
      </c>
      <c r="B304" s="239">
        <v>0.0</v>
      </c>
    </row>
    <row r="305">
      <c r="A305" s="238" t="s">
        <v>678</v>
      </c>
      <c r="B305" s="239">
        <v>7254.0</v>
      </c>
    </row>
    <row r="306">
      <c r="A306" s="238" t="s">
        <v>679</v>
      </c>
      <c r="B306" s="239">
        <v>10359.0</v>
      </c>
    </row>
    <row r="307">
      <c r="A307" s="238" t="s">
        <v>680</v>
      </c>
      <c r="B307" s="239">
        <v>42221.0</v>
      </c>
    </row>
    <row r="308">
      <c r="A308" s="238" t="s">
        <v>681</v>
      </c>
      <c r="B308" s="239">
        <v>276.0</v>
      </c>
    </row>
    <row r="309">
      <c r="A309" s="238" t="s">
        <v>682</v>
      </c>
      <c r="B309" s="239">
        <v>1360.0</v>
      </c>
    </row>
    <row r="310">
      <c r="A310" s="238" t="s">
        <v>683</v>
      </c>
      <c r="B310" s="239">
        <v>1822.0</v>
      </c>
    </row>
    <row r="311">
      <c r="A311" s="238" t="s">
        <v>684</v>
      </c>
      <c r="B311" s="239">
        <v>480.0</v>
      </c>
    </row>
    <row r="312">
      <c r="A312" s="238" t="s">
        <v>685</v>
      </c>
      <c r="B312" s="239">
        <v>4482.0</v>
      </c>
    </row>
    <row r="313">
      <c r="A313" s="238" t="s">
        <v>686</v>
      </c>
      <c r="B313" s="239">
        <v>0.0</v>
      </c>
    </row>
    <row r="314">
      <c r="A314" s="238" t="s">
        <v>687</v>
      </c>
      <c r="B314" s="239">
        <v>2405.0</v>
      </c>
    </row>
    <row r="315">
      <c r="A315" s="238" t="s">
        <v>688</v>
      </c>
      <c r="B315" s="239">
        <v>12226.0</v>
      </c>
    </row>
    <row r="316">
      <c r="A316" s="238" t="s">
        <v>689</v>
      </c>
      <c r="B316" s="239">
        <v>1700.0</v>
      </c>
    </row>
    <row r="317">
      <c r="A317" s="238" t="s">
        <v>690</v>
      </c>
      <c r="B317" s="239">
        <v>4535.0</v>
      </c>
    </row>
    <row r="318">
      <c r="A318" s="238" t="s">
        <v>691</v>
      </c>
      <c r="B318" s="239">
        <v>1239.0</v>
      </c>
    </row>
    <row r="319">
      <c r="A319" s="238" t="s">
        <v>692</v>
      </c>
      <c r="B319" s="239">
        <v>998.0</v>
      </c>
    </row>
    <row r="320">
      <c r="A320" s="238" t="s">
        <v>693</v>
      </c>
      <c r="B320" s="239">
        <v>23072.0</v>
      </c>
    </row>
    <row r="321">
      <c r="A321" s="238" t="s">
        <v>694</v>
      </c>
      <c r="B321" s="239">
        <v>2062.0</v>
      </c>
    </row>
    <row r="322">
      <c r="A322" s="238" t="s">
        <v>695</v>
      </c>
      <c r="B322" s="239">
        <v>4834.0</v>
      </c>
    </row>
    <row r="323">
      <c r="A323" s="238" t="s">
        <v>696</v>
      </c>
      <c r="B323" s="239">
        <v>1417.0</v>
      </c>
    </row>
    <row r="324">
      <c r="A324" s="238" t="s">
        <v>697</v>
      </c>
      <c r="B324" s="239">
        <v>10320.0</v>
      </c>
    </row>
    <row r="325">
      <c r="A325" s="238" t="s">
        <v>698</v>
      </c>
      <c r="B325" s="239">
        <v>134.0</v>
      </c>
    </row>
    <row r="326">
      <c r="A326" s="238" t="s">
        <v>699</v>
      </c>
      <c r="B326" s="239">
        <v>2205.0</v>
      </c>
    </row>
    <row r="327">
      <c r="A327" s="238" t="s">
        <v>700</v>
      </c>
      <c r="B327" s="239">
        <v>212.0</v>
      </c>
    </row>
    <row r="328">
      <c r="A328" s="238" t="s">
        <v>701</v>
      </c>
      <c r="B328" s="239">
        <v>6797.0</v>
      </c>
    </row>
    <row r="329">
      <c r="A329" s="238" t="s">
        <v>702</v>
      </c>
      <c r="B329" s="239">
        <v>385.0</v>
      </c>
    </row>
    <row r="330">
      <c r="A330" s="238" t="s">
        <v>703</v>
      </c>
      <c r="B330" s="239">
        <v>1016.0</v>
      </c>
    </row>
    <row r="331">
      <c r="A331" s="238" t="s">
        <v>704</v>
      </c>
      <c r="B331" s="239">
        <v>3000.0</v>
      </c>
    </row>
    <row r="332">
      <c r="A332" s="238" t="s">
        <v>705</v>
      </c>
      <c r="B332" s="239">
        <v>247.0</v>
      </c>
    </row>
    <row r="333">
      <c r="A333" s="238" t="s">
        <v>706</v>
      </c>
      <c r="B333" s="239">
        <v>6836.0</v>
      </c>
    </row>
    <row r="334">
      <c r="A334" s="238" t="s">
        <v>707</v>
      </c>
      <c r="B334" s="239">
        <v>352.0</v>
      </c>
    </row>
    <row r="335">
      <c r="A335" s="238" t="s">
        <v>708</v>
      </c>
      <c r="B335" s="239">
        <v>1668.0</v>
      </c>
    </row>
    <row r="336">
      <c r="A336" s="238" t="s">
        <v>709</v>
      </c>
      <c r="B336" s="239">
        <v>391.0</v>
      </c>
    </row>
    <row r="337">
      <c r="A337" s="238" t="s">
        <v>710</v>
      </c>
      <c r="B337" s="239">
        <v>231.0</v>
      </c>
    </row>
    <row r="338">
      <c r="A338" s="238" t="s">
        <v>711</v>
      </c>
      <c r="B338" s="239">
        <v>353.0</v>
      </c>
    </row>
    <row r="339">
      <c r="A339" s="238" t="s">
        <v>712</v>
      </c>
      <c r="B339" s="239">
        <v>2468.0</v>
      </c>
    </row>
    <row r="340">
      <c r="A340" s="238" t="s">
        <v>713</v>
      </c>
      <c r="B340" s="239">
        <v>376.0</v>
      </c>
    </row>
    <row r="341">
      <c r="A341" s="238" t="s">
        <v>714</v>
      </c>
      <c r="B341" s="239">
        <v>678.0</v>
      </c>
    </row>
    <row r="342">
      <c r="A342" s="238" t="s">
        <v>715</v>
      </c>
      <c r="B342" s="239">
        <v>1983.0</v>
      </c>
    </row>
    <row r="343">
      <c r="A343" s="238" t="s">
        <v>716</v>
      </c>
      <c r="B343" s="239">
        <v>1447.0</v>
      </c>
    </row>
    <row r="344">
      <c r="A344" s="238" t="s">
        <v>717</v>
      </c>
      <c r="B344" s="239">
        <v>273.0</v>
      </c>
    </row>
    <row r="345">
      <c r="A345" s="238" t="s">
        <v>718</v>
      </c>
      <c r="B345" s="239">
        <v>74323.0</v>
      </c>
    </row>
    <row r="346">
      <c r="A346" s="238" t="s">
        <v>719</v>
      </c>
      <c r="B346" s="239">
        <v>2043.0</v>
      </c>
    </row>
    <row r="347">
      <c r="A347" s="238" t="s">
        <v>720</v>
      </c>
      <c r="B347" s="239">
        <v>5047.0</v>
      </c>
    </row>
    <row r="348">
      <c r="A348" s="238" t="s">
        <v>721</v>
      </c>
      <c r="B348" s="239">
        <v>173.0</v>
      </c>
    </row>
    <row r="349">
      <c r="A349" s="238" t="s">
        <v>722</v>
      </c>
      <c r="B349" s="239">
        <v>28124.0</v>
      </c>
    </row>
    <row r="350">
      <c r="A350" s="238" t="s">
        <v>723</v>
      </c>
      <c r="B350" s="239">
        <v>8257.0</v>
      </c>
    </row>
    <row r="351">
      <c r="A351" s="238" t="s">
        <v>724</v>
      </c>
      <c r="B351" s="239">
        <v>6339.0</v>
      </c>
    </row>
    <row r="352">
      <c r="A352" s="238" t="s">
        <v>725</v>
      </c>
      <c r="B352" s="239">
        <v>7551.0</v>
      </c>
    </row>
    <row r="353">
      <c r="A353" s="238" t="s">
        <v>726</v>
      </c>
      <c r="B353" s="239">
        <v>300.0</v>
      </c>
    </row>
    <row r="354">
      <c r="A354" s="238" t="s">
        <v>727</v>
      </c>
      <c r="B354" s="239">
        <v>2385.0</v>
      </c>
    </row>
    <row r="355">
      <c r="A355" s="238" t="s">
        <v>728</v>
      </c>
      <c r="B355" s="239">
        <v>6635.0</v>
      </c>
    </row>
    <row r="356">
      <c r="A356" s="238" t="s">
        <v>729</v>
      </c>
      <c r="B356" s="239">
        <v>1767.0</v>
      </c>
    </row>
    <row r="357">
      <c r="A357" s="238" t="s">
        <v>730</v>
      </c>
      <c r="B357" s="239">
        <v>1681.0</v>
      </c>
    </row>
    <row r="358">
      <c r="A358" s="238" t="s">
        <v>731</v>
      </c>
      <c r="B358" s="239">
        <v>1848.0</v>
      </c>
    </row>
    <row r="359">
      <c r="A359" s="238" t="s">
        <v>732</v>
      </c>
      <c r="B359" s="239">
        <v>5062.0</v>
      </c>
    </row>
    <row r="360">
      <c r="A360" s="238" t="s">
        <v>733</v>
      </c>
      <c r="B360" s="239">
        <v>1434.0</v>
      </c>
    </row>
    <row r="361">
      <c r="A361" s="238" t="s">
        <v>734</v>
      </c>
      <c r="B361" s="239">
        <v>147.0</v>
      </c>
    </row>
    <row r="362">
      <c r="A362" s="238" t="s">
        <v>734</v>
      </c>
      <c r="B362" s="239">
        <v>7605.0</v>
      </c>
    </row>
    <row r="363">
      <c r="A363" s="238" t="s">
        <v>735</v>
      </c>
      <c r="B363" s="239">
        <v>4825.0</v>
      </c>
    </row>
    <row r="364">
      <c r="A364" s="238" t="s">
        <v>736</v>
      </c>
      <c r="B364" s="239">
        <v>99.0</v>
      </c>
    </row>
    <row r="365">
      <c r="A365" s="238" t="s">
        <v>737</v>
      </c>
      <c r="B365" s="239">
        <v>1631.0</v>
      </c>
    </row>
    <row r="366">
      <c r="A366" s="238" t="s">
        <v>738</v>
      </c>
      <c r="B366" s="239">
        <v>72444.0</v>
      </c>
    </row>
    <row r="367">
      <c r="A367" s="238" t="s">
        <v>739</v>
      </c>
      <c r="B367" s="239">
        <v>3530.0</v>
      </c>
    </row>
    <row r="368">
      <c r="A368" s="238" t="s">
        <v>740</v>
      </c>
      <c r="B368" s="239">
        <v>5743.0</v>
      </c>
    </row>
    <row r="369">
      <c r="A369" s="238" t="s">
        <v>741</v>
      </c>
      <c r="B369" s="239">
        <v>309.0</v>
      </c>
    </row>
    <row r="370">
      <c r="A370" s="238" t="s">
        <v>742</v>
      </c>
      <c r="B370" s="239">
        <v>15822.0</v>
      </c>
    </row>
    <row r="371">
      <c r="A371" s="238" t="s">
        <v>743</v>
      </c>
      <c r="B371" s="239">
        <v>3065.0</v>
      </c>
    </row>
    <row r="372">
      <c r="A372" s="238" t="s">
        <v>744</v>
      </c>
      <c r="B372" s="239">
        <v>1055.0</v>
      </c>
    </row>
    <row r="373">
      <c r="A373" s="238" t="s">
        <v>745</v>
      </c>
      <c r="B373" s="239">
        <v>26604.0</v>
      </c>
    </row>
    <row r="374">
      <c r="A374" s="238" t="s">
        <v>746</v>
      </c>
      <c r="B374" s="239">
        <v>9413.0</v>
      </c>
    </row>
    <row r="375">
      <c r="A375" s="238" t="s">
        <v>747</v>
      </c>
      <c r="B375" s="239">
        <v>2968.0</v>
      </c>
    </row>
    <row r="376">
      <c r="A376" s="238" t="s">
        <v>747</v>
      </c>
      <c r="B376" s="239">
        <v>2113.0</v>
      </c>
    </row>
    <row r="377">
      <c r="A377" s="238" t="s">
        <v>748</v>
      </c>
      <c r="B377" s="239">
        <v>8297.0</v>
      </c>
    </row>
    <row r="378">
      <c r="A378" s="238" t="s">
        <v>749</v>
      </c>
      <c r="B378" s="239">
        <v>13559.0</v>
      </c>
    </row>
    <row r="379">
      <c r="A379" s="238" t="s">
        <v>750</v>
      </c>
      <c r="B379" s="239">
        <v>882.0</v>
      </c>
    </row>
    <row r="380">
      <c r="A380" s="238" t="s">
        <v>751</v>
      </c>
      <c r="B380" s="239">
        <v>2263.0</v>
      </c>
    </row>
    <row r="381">
      <c r="A381" s="238" t="s">
        <v>752</v>
      </c>
      <c r="B381" s="239">
        <v>1034.0</v>
      </c>
    </row>
    <row r="382">
      <c r="A382" s="238" t="s">
        <v>753</v>
      </c>
      <c r="B382" s="239">
        <v>13924.0</v>
      </c>
    </row>
    <row r="383">
      <c r="A383" s="238" t="s">
        <v>754</v>
      </c>
      <c r="B383" s="239">
        <v>4608.0</v>
      </c>
    </row>
    <row r="384">
      <c r="A384" s="238" t="s">
        <v>755</v>
      </c>
      <c r="B384" s="239">
        <v>254.0</v>
      </c>
    </row>
    <row r="385">
      <c r="A385" s="238" t="s">
        <v>756</v>
      </c>
      <c r="B385" s="239">
        <v>24448.0</v>
      </c>
    </row>
    <row r="386">
      <c r="A386" s="238" t="s">
        <v>757</v>
      </c>
      <c r="B386" s="239">
        <v>419.0</v>
      </c>
    </row>
    <row r="387">
      <c r="A387" s="238" t="s">
        <v>758</v>
      </c>
      <c r="B387" s="239">
        <v>1413.0</v>
      </c>
    </row>
    <row r="388">
      <c r="A388" s="238" t="s">
        <v>759</v>
      </c>
      <c r="B388" s="239">
        <v>2768.0</v>
      </c>
    </row>
    <row r="389">
      <c r="A389" s="238" t="s">
        <v>760</v>
      </c>
      <c r="B389" s="239">
        <v>1969.0</v>
      </c>
    </row>
    <row r="390">
      <c r="A390" s="238" t="s">
        <v>761</v>
      </c>
      <c r="B390" s="239">
        <v>1702.0</v>
      </c>
    </row>
    <row r="391">
      <c r="A391" s="238" t="s">
        <v>762</v>
      </c>
      <c r="B391" s="239">
        <v>641.0</v>
      </c>
    </row>
    <row r="392">
      <c r="A392" s="238" t="s">
        <v>763</v>
      </c>
      <c r="B392" s="239">
        <v>1491.0</v>
      </c>
    </row>
    <row r="393">
      <c r="A393" s="238" t="s">
        <v>764</v>
      </c>
      <c r="B393" s="239">
        <v>3475.0</v>
      </c>
    </row>
    <row r="394">
      <c r="A394" s="238" t="s">
        <v>765</v>
      </c>
      <c r="B394" s="239">
        <v>6304.0</v>
      </c>
    </row>
    <row r="395">
      <c r="A395" s="238" t="s">
        <v>766</v>
      </c>
      <c r="B395" s="239">
        <v>1403.0</v>
      </c>
    </row>
    <row r="396">
      <c r="A396" s="238" t="s">
        <v>767</v>
      </c>
      <c r="B396" s="239">
        <v>726.0</v>
      </c>
    </row>
    <row r="397">
      <c r="A397" s="238" t="s">
        <v>768</v>
      </c>
      <c r="B397" s="239">
        <v>662.0</v>
      </c>
    </row>
    <row r="398">
      <c r="A398" s="238" t="s">
        <v>769</v>
      </c>
      <c r="B398" s="239">
        <v>19864.0</v>
      </c>
    </row>
    <row r="399">
      <c r="A399" s="238" t="s">
        <v>770</v>
      </c>
      <c r="B399" s="239">
        <v>179.0</v>
      </c>
    </row>
    <row r="400">
      <c r="A400" s="238" t="s">
        <v>771</v>
      </c>
      <c r="B400" s="239">
        <v>181.0</v>
      </c>
    </row>
    <row r="401">
      <c r="A401" s="238" t="s">
        <v>772</v>
      </c>
      <c r="B401" s="239">
        <v>2842.0</v>
      </c>
    </row>
    <row r="402">
      <c r="A402" s="238" t="s">
        <v>773</v>
      </c>
      <c r="B402" s="239">
        <v>6784.0</v>
      </c>
    </row>
    <row r="403">
      <c r="A403" s="238" t="s">
        <v>774</v>
      </c>
      <c r="B403" s="239">
        <v>2141.0</v>
      </c>
    </row>
    <row r="404">
      <c r="A404" s="238" t="s">
        <v>774</v>
      </c>
      <c r="B404" s="239">
        <v>2357.0</v>
      </c>
    </row>
    <row r="405">
      <c r="A405" s="238" t="s">
        <v>775</v>
      </c>
      <c r="B405" s="239">
        <v>9066.0</v>
      </c>
    </row>
    <row r="406">
      <c r="A406" s="238" t="s">
        <v>776</v>
      </c>
      <c r="B406" s="239">
        <v>17759.0</v>
      </c>
    </row>
    <row r="407">
      <c r="A407" s="238" t="s">
        <v>777</v>
      </c>
      <c r="B407" s="239">
        <v>6346.0</v>
      </c>
    </row>
    <row r="408">
      <c r="A408" s="238" t="s">
        <v>778</v>
      </c>
      <c r="B408" s="239">
        <v>1997.0</v>
      </c>
    </row>
    <row r="409">
      <c r="A409" s="238" t="s">
        <v>779</v>
      </c>
      <c r="B409" s="239">
        <v>1287.0</v>
      </c>
    </row>
    <row r="410">
      <c r="A410" s="238" t="s">
        <v>780</v>
      </c>
      <c r="B410" s="239">
        <v>2836.0</v>
      </c>
    </row>
    <row r="411">
      <c r="A411" s="238" t="s">
        <v>781</v>
      </c>
      <c r="B411" s="239">
        <v>301033.0</v>
      </c>
    </row>
    <row r="412">
      <c r="A412" s="238" t="s">
        <v>782</v>
      </c>
      <c r="B412" s="239">
        <v>10365.0</v>
      </c>
    </row>
    <row r="413">
      <c r="A413" s="238" t="s">
        <v>783</v>
      </c>
      <c r="B413" s="239">
        <v>4495.0</v>
      </c>
    </row>
    <row r="414">
      <c r="A414" s="238" t="s">
        <v>784</v>
      </c>
      <c r="B414" s="239">
        <v>1263.0</v>
      </c>
    </row>
    <row r="415">
      <c r="A415" s="238" t="s">
        <v>785</v>
      </c>
      <c r="B415" s="239">
        <v>1019.0</v>
      </c>
    </row>
    <row r="416">
      <c r="A416" s="238" t="s">
        <v>786</v>
      </c>
      <c r="B416" s="239">
        <v>3953.0</v>
      </c>
    </row>
    <row r="417">
      <c r="A417" s="238" t="s">
        <v>787</v>
      </c>
      <c r="B417" s="239">
        <v>10338.0</v>
      </c>
    </row>
    <row r="418">
      <c r="A418" s="238" t="s">
        <v>788</v>
      </c>
      <c r="B418" s="239">
        <v>416.0</v>
      </c>
    </row>
    <row r="419">
      <c r="A419" s="238" t="s">
        <v>789</v>
      </c>
      <c r="B419" s="239">
        <v>3353.0</v>
      </c>
    </row>
    <row r="420">
      <c r="A420" s="238" t="s">
        <v>790</v>
      </c>
      <c r="B420" s="239">
        <v>3269.0</v>
      </c>
    </row>
    <row r="421">
      <c r="A421" s="238" t="s">
        <v>791</v>
      </c>
      <c r="B421" s="239">
        <v>875.0</v>
      </c>
    </row>
    <row r="422">
      <c r="A422" s="238" t="s">
        <v>792</v>
      </c>
      <c r="B422" s="239">
        <v>951.0</v>
      </c>
    </row>
    <row r="423">
      <c r="A423" s="238" t="s">
        <v>793</v>
      </c>
      <c r="B423" s="239">
        <v>3131.0</v>
      </c>
    </row>
    <row r="424">
      <c r="A424" s="238" t="s">
        <v>794</v>
      </c>
      <c r="B424" s="239">
        <v>3155.0</v>
      </c>
    </row>
    <row r="425">
      <c r="A425" s="238" t="s">
        <v>795</v>
      </c>
      <c r="B425" s="239">
        <v>42970.0</v>
      </c>
    </row>
    <row r="426">
      <c r="A426" s="238" t="s">
        <v>796</v>
      </c>
      <c r="B426" s="239">
        <v>524.0</v>
      </c>
    </row>
    <row r="427">
      <c r="A427" s="238" t="s">
        <v>797</v>
      </c>
      <c r="B427" s="239">
        <v>1657.0</v>
      </c>
    </row>
    <row r="428">
      <c r="A428" s="238" t="s">
        <v>798</v>
      </c>
      <c r="B428" s="239">
        <v>1520.0</v>
      </c>
    </row>
    <row r="429">
      <c r="A429" s="238" t="s">
        <v>799</v>
      </c>
      <c r="B429" s="239">
        <v>132.0</v>
      </c>
    </row>
    <row r="430">
      <c r="A430" s="238" t="s">
        <v>800</v>
      </c>
      <c r="B430" s="239">
        <v>111.0</v>
      </c>
    </row>
    <row r="431">
      <c r="A431" s="238" t="s">
        <v>801</v>
      </c>
      <c r="B431" s="239">
        <v>608.0</v>
      </c>
    </row>
    <row r="432">
      <c r="A432" s="238" t="s">
        <v>802</v>
      </c>
      <c r="B432" s="239">
        <v>0.0</v>
      </c>
    </row>
    <row r="433">
      <c r="A433" s="238" t="s">
        <v>803</v>
      </c>
      <c r="B433" s="239">
        <v>416.0</v>
      </c>
    </row>
    <row r="434">
      <c r="A434" s="238" t="s">
        <v>804</v>
      </c>
      <c r="B434" s="239">
        <v>570.0</v>
      </c>
    </row>
    <row r="435">
      <c r="A435" s="238" t="s">
        <v>805</v>
      </c>
      <c r="B435" s="239">
        <v>1263.0</v>
      </c>
    </row>
    <row r="436">
      <c r="A436" s="238" t="s">
        <v>806</v>
      </c>
      <c r="B436" s="239">
        <v>5563.0</v>
      </c>
    </row>
    <row r="437">
      <c r="A437" s="238" t="s">
        <v>807</v>
      </c>
      <c r="B437" s="239">
        <v>1553.0</v>
      </c>
    </row>
    <row r="438">
      <c r="A438" s="238" t="s">
        <v>808</v>
      </c>
      <c r="B438" s="239">
        <v>3063.0</v>
      </c>
    </row>
    <row r="439">
      <c r="A439" s="238" t="s">
        <v>809</v>
      </c>
      <c r="B439" s="239">
        <v>914.0</v>
      </c>
    </row>
    <row r="440">
      <c r="A440" s="238" t="s">
        <v>810</v>
      </c>
      <c r="B440" s="239">
        <v>719.0</v>
      </c>
    </row>
    <row r="441">
      <c r="A441" s="238" t="s">
        <v>811</v>
      </c>
      <c r="B441" s="239">
        <v>1234.0</v>
      </c>
    </row>
    <row r="442">
      <c r="A442" s="238" t="s">
        <v>812</v>
      </c>
      <c r="B442" s="239">
        <v>5597.0</v>
      </c>
    </row>
    <row r="443">
      <c r="A443" s="238" t="s">
        <v>813</v>
      </c>
      <c r="B443" s="239">
        <v>5774.0</v>
      </c>
    </row>
    <row r="444">
      <c r="A444" s="238" t="s">
        <v>814</v>
      </c>
      <c r="B444" s="239">
        <v>17409.0</v>
      </c>
    </row>
    <row r="445">
      <c r="A445" s="238" t="s">
        <v>815</v>
      </c>
      <c r="B445" s="239">
        <v>3204.0</v>
      </c>
    </row>
    <row r="446">
      <c r="A446" s="238" t="s">
        <v>816</v>
      </c>
      <c r="B446" s="239">
        <v>1825.0</v>
      </c>
    </row>
    <row r="447">
      <c r="A447" s="238" t="s">
        <v>817</v>
      </c>
      <c r="B447" s="239">
        <v>1837.0</v>
      </c>
    </row>
    <row r="448">
      <c r="A448" s="238" t="s">
        <v>818</v>
      </c>
      <c r="B448" s="239">
        <v>102.0</v>
      </c>
    </row>
    <row r="449">
      <c r="A449" s="238" t="s">
        <v>819</v>
      </c>
      <c r="B449" s="239">
        <v>2298.0</v>
      </c>
    </row>
    <row r="450">
      <c r="A450" s="238" t="s">
        <v>820</v>
      </c>
      <c r="B450" s="239">
        <v>1392.0</v>
      </c>
    </row>
    <row r="451">
      <c r="A451" s="238" t="s">
        <v>821</v>
      </c>
      <c r="B451" s="239">
        <v>37957.0</v>
      </c>
    </row>
    <row r="452">
      <c r="A452" s="238" t="s">
        <v>822</v>
      </c>
      <c r="B452" s="239">
        <v>12666.0</v>
      </c>
    </row>
    <row r="453">
      <c r="A453" s="238" t="s">
        <v>823</v>
      </c>
      <c r="B453" s="239">
        <v>19613.0</v>
      </c>
    </row>
    <row r="454">
      <c r="A454" s="238" t="s">
        <v>824</v>
      </c>
      <c r="B454" s="239">
        <v>957.0</v>
      </c>
    </row>
    <row r="455">
      <c r="A455" s="238" t="s">
        <v>825</v>
      </c>
      <c r="B455" s="239">
        <v>15987.0</v>
      </c>
    </row>
    <row r="456">
      <c r="A456" s="238" t="s">
        <v>826</v>
      </c>
      <c r="B456" s="239">
        <v>1303.0</v>
      </c>
    </row>
    <row r="457">
      <c r="A457" s="238" t="s">
        <v>827</v>
      </c>
      <c r="B457" s="239">
        <v>5143.0</v>
      </c>
    </row>
    <row r="458">
      <c r="A458" s="238" t="s">
        <v>828</v>
      </c>
      <c r="B458" s="239">
        <v>11172.0</v>
      </c>
    </row>
    <row r="459">
      <c r="A459" s="238" t="s">
        <v>829</v>
      </c>
      <c r="B459" s="239">
        <v>16251.0</v>
      </c>
    </row>
    <row r="460">
      <c r="A460" s="238" t="s">
        <v>830</v>
      </c>
      <c r="B460" s="239">
        <v>8732.0</v>
      </c>
    </row>
    <row r="461">
      <c r="A461" s="238" t="s">
        <v>831</v>
      </c>
      <c r="B461" s="239">
        <v>7355.0</v>
      </c>
    </row>
    <row r="462">
      <c r="A462" s="238" t="s">
        <v>832</v>
      </c>
      <c r="B462" s="239">
        <v>18923.0</v>
      </c>
    </row>
    <row r="463">
      <c r="A463" s="238" t="s">
        <v>833</v>
      </c>
      <c r="B463" s="239">
        <v>4510.0</v>
      </c>
    </row>
    <row r="464">
      <c r="A464" s="238" t="s">
        <v>834</v>
      </c>
      <c r="B464" s="239">
        <v>1011.0</v>
      </c>
    </row>
    <row r="465">
      <c r="A465" s="238" t="s">
        <v>835</v>
      </c>
      <c r="B465" s="239">
        <v>9943.0</v>
      </c>
    </row>
    <row r="466">
      <c r="A466" s="238" t="s">
        <v>836</v>
      </c>
      <c r="B466" s="239">
        <v>2635.0</v>
      </c>
    </row>
    <row r="467">
      <c r="A467" s="238" t="s">
        <v>837</v>
      </c>
      <c r="B467" s="239">
        <v>5947.0</v>
      </c>
    </row>
    <row r="468">
      <c r="A468" s="238" t="s">
        <v>838</v>
      </c>
      <c r="B468" s="239">
        <v>6029.0</v>
      </c>
    </row>
    <row r="469">
      <c r="A469" s="238" t="s">
        <v>839</v>
      </c>
      <c r="B469" s="239">
        <v>4702.0</v>
      </c>
    </row>
    <row r="470">
      <c r="A470" s="238" t="s">
        <v>840</v>
      </c>
      <c r="B470" s="239">
        <v>3877.0</v>
      </c>
    </row>
    <row r="471">
      <c r="A471" s="238" t="s">
        <v>841</v>
      </c>
      <c r="B471" s="239">
        <v>5272.0</v>
      </c>
    </row>
    <row r="472">
      <c r="A472" s="238" t="s">
        <v>842</v>
      </c>
      <c r="B472" s="239">
        <v>1712.0</v>
      </c>
    </row>
    <row r="473">
      <c r="A473" s="238" t="s">
        <v>843</v>
      </c>
      <c r="B473" s="239">
        <v>15331.0</v>
      </c>
    </row>
    <row r="474">
      <c r="A474" s="238" t="s">
        <v>844</v>
      </c>
      <c r="B474" s="239">
        <v>9740.0</v>
      </c>
    </row>
    <row r="475">
      <c r="A475" s="238" t="s">
        <v>845</v>
      </c>
      <c r="B475" s="239">
        <v>6695.0</v>
      </c>
    </row>
    <row r="476">
      <c r="A476" s="238" t="s">
        <v>846</v>
      </c>
      <c r="B476" s="239">
        <v>4636.0</v>
      </c>
    </row>
    <row r="477">
      <c r="A477" s="238" t="s">
        <v>847</v>
      </c>
      <c r="B477" s="239">
        <v>14294.0</v>
      </c>
    </row>
    <row r="478">
      <c r="A478" s="238" t="s">
        <v>848</v>
      </c>
      <c r="B478" s="239">
        <v>3814.0</v>
      </c>
    </row>
    <row r="479">
      <c r="A479" s="238" t="s">
        <v>849</v>
      </c>
      <c r="B479" s="239">
        <v>12954.0</v>
      </c>
    </row>
    <row r="480">
      <c r="A480" s="238" t="s">
        <v>850</v>
      </c>
      <c r="B480" s="239">
        <v>19390.0</v>
      </c>
    </row>
    <row r="481">
      <c r="A481" s="238" t="s">
        <v>851</v>
      </c>
      <c r="B481" s="239">
        <v>7880.0</v>
      </c>
    </row>
    <row r="482">
      <c r="A482" s="238" t="s">
        <v>852</v>
      </c>
      <c r="B482" s="239">
        <v>18818.0</v>
      </c>
    </row>
    <row r="483">
      <c r="A483" s="238" t="s">
        <v>853</v>
      </c>
      <c r="B483" s="239">
        <v>11752.0</v>
      </c>
    </row>
    <row r="484">
      <c r="A484" s="238" t="s">
        <v>854</v>
      </c>
      <c r="B484" s="239">
        <v>13659.0</v>
      </c>
    </row>
    <row r="485">
      <c r="A485" s="238" t="s">
        <v>855</v>
      </c>
      <c r="B485" s="239">
        <v>2580.0</v>
      </c>
    </row>
    <row r="486">
      <c r="A486" s="238" t="s">
        <v>856</v>
      </c>
      <c r="B486" s="239">
        <v>3644.0</v>
      </c>
    </row>
    <row r="487">
      <c r="A487" s="238" t="s">
        <v>857</v>
      </c>
      <c r="B487" s="239">
        <v>9936.0</v>
      </c>
    </row>
    <row r="488">
      <c r="A488" s="238" t="s">
        <v>858</v>
      </c>
      <c r="B488" s="239">
        <v>5967.0</v>
      </c>
    </row>
    <row r="489">
      <c r="A489" s="238" t="s">
        <v>859</v>
      </c>
      <c r="B489" s="239">
        <v>7950.0</v>
      </c>
    </row>
    <row r="490">
      <c r="A490" s="238" t="s">
        <v>860</v>
      </c>
      <c r="B490" s="239">
        <v>8542.0</v>
      </c>
    </row>
    <row r="491">
      <c r="A491" s="238" t="s">
        <v>861</v>
      </c>
      <c r="B491" s="239">
        <v>16339.0</v>
      </c>
    </row>
    <row r="492">
      <c r="A492" s="238" t="s">
        <v>862</v>
      </c>
      <c r="B492" s="239">
        <v>12340.0</v>
      </c>
    </row>
    <row r="493">
      <c r="A493" s="238" t="s">
        <v>863</v>
      </c>
      <c r="B493" s="239">
        <v>8389.0</v>
      </c>
    </row>
    <row r="494">
      <c r="A494" s="238" t="s">
        <v>864</v>
      </c>
      <c r="B494" s="239">
        <v>9995.0</v>
      </c>
    </row>
    <row r="495">
      <c r="A495" s="238" t="s">
        <v>865</v>
      </c>
      <c r="B495" s="239">
        <v>12360.0</v>
      </c>
    </row>
    <row r="496">
      <c r="A496" s="238" t="s">
        <v>866</v>
      </c>
      <c r="B496" s="239">
        <v>19962.0</v>
      </c>
    </row>
    <row r="497">
      <c r="A497" s="238" t="s">
        <v>867</v>
      </c>
      <c r="B497" s="239">
        <v>8128.0</v>
      </c>
    </row>
    <row r="498">
      <c r="A498" s="238" t="s">
        <v>868</v>
      </c>
      <c r="B498" s="239">
        <v>9552.0</v>
      </c>
    </row>
    <row r="499">
      <c r="A499" s="238" t="s">
        <v>869</v>
      </c>
      <c r="B499" s="239">
        <v>5541.0</v>
      </c>
    </row>
    <row r="500">
      <c r="A500" s="238" t="s">
        <v>870</v>
      </c>
      <c r="B500" s="239">
        <v>9285.0</v>
      </c>
    </row>
    <row r="501">
      <c r="A501" s="238" t="s">
        <v>871</v>
      </c>
      <c r="B501" s="239">
        <v>5817.0</v>
      </c>
    </row>
    <row r="502">
      <c r="A502" s="238" t="s">
        <v>872</v>
      </c>
      <c r="B502" s="239">
        <v>8114.0</v>
      </c>
    </row>
    <row r="503">
      <c r="A503" s="238" t="s">
        <v>873</v>
      </c>
      <c r="B503" s="239">
        <v>21738.0</v>
      </c>
    </row>
    <row r="504">
      <c r="A504" s="238" t="s">
        <v>874</v>
      </c>
      <c r="B504" s="239">
        <v>4008.0</v>
      </c>
    </row>
    <row r="505">
      <c r="A505" s="238" t="s">
        <v>875</v>
      </c>
      <c r="B505" s="239">
        <v>8212.0</v>
      </c>
    </row>
    <row r="506">
      <c r="A506" s="238" t="s">
        <v>876</v>
      </c>
      <c r="B506" s="239">
        <v>30652.0</v>
      </c>
    </row>
    <row r="507">
      <c r="A507" s="238" t="s">
        <v>877</v>
      </c>
      <c r="B507" s="239">
        <v>5342.0</v>
      </c>
    </row>
    <row r="508">
      <c r="A508" s="238" t="s">
        <v>878</v>
      </c>
      <c r="B508" s="239">
        <v>54996.0</v>
      </c>
    </row>
    <row r="509">
      <c r="A509" s="238" t="s">
        <v>879</v>
      </c>
      <c r="B509" s="239">
        <v>26061.0</v>
      </c>
    </row>
    <row r="510">
      <c r="A510" s="238" t="s">
        <v>880</v>
      </c>
      <c r="B510" s="239">
        <v>6133.0</v>
      </c>
    </row>
    <row r="511">
      <c r="A511" s="238" t="s">
        <v>881</v>
      </c>
      <c r="B511" s="239">
        <v>10559.0</v>
      </c>
    </row>
    <row r="512">
      <c r="A512" s="238" t="s">
        <v>882</v>
      </c>
      <c r="B512" s="239">
        <v>3695.0</v>
      </c>
    </row>
    <row r="513">
      <c r="A513" s="238" t="s">
        <v>883</v>
      </c>
      <c r="B513" s="239">
        <v>23037.0</v>
      </c>
    </row>
    <row r="514">
      <c r="A514" s="238" t="s">
        <v>884</v>
      </c>
      <c r="B514" s="239">
        <v>3743.0</v>
      </c>
    </row>
    <row r="515">
      <c r="A515" s="238" t="s">
        <v>885</v>
      </c>
      <c r="B515" s="239">
        <v>3389.0</v>
      </c>
    </row>
    <row r="516">
      <c r="A516" s="238" t="s">
        <v>886</v>
      </c>
      <c r="B516" s="239">
        <v>2869.0</v>
      </c>
    </row>
    <row r="517">
      <c r="A517" s="238" t="s">
        <v>887</v>
      </c>
      <c r="B517" s="239">
        <v>9951.0</v>
      </c>
    </row>
    <row r="518">
      <c r="A518" s="238" t="s">
        <v>888</v>
      </c>
      <c r="B518" s="239">
        <v>6113.0</v>
      </c>
    </row>
    <row r="519">
      <c r="A519" s="238" t="s">
        <v>889</v>
      </c>
      <c r="B519" s="239">
        <v>3704.0</v>
      </c>
    </row>
    <row r="520">
      <c r="A520" s="238" t="s">
        <v>890</v>
      </c>
      <c r="B520" s="239">
        <v>7466.0</v>
      </c>
    </row>
    <row r="521">
      <c r="A521" s="238" t="s">
        <v>891</v>
      </c>
      <c r="B521" s="239">
        <v>52529.0</v>
      </c>
    </row>
    <row r="522">
      <c r="A522" s="238" t="s">
        <v>892</v>
      </c>
      <c r="B522" s="239">
        <v>21684.0</v>
      </c>
    </row>
    <row r="523">
      <c r="A523" s="238" t="s">
        <v>893</v>
      </c>
      <c r="B523" s="239">
        <v>13467.0</v>
      </c>
    </row>
    <row r="524">
      <c r="A524" s="238" t="s">
        <v>894</v>
      </c>
      <c r="B524" s="239">
        <v>9221.0</v>
      </c>
    </row>
    <row r="525">
      <c r="A525" s="238" t="s">
        <v>895</v>
      </c>
      <c r="B525" s="239">
        <v>17349.0</v>
      </c>
    </row>
    <row r="526">
      <c r="A526" s="238" t="s">
        <v>896</v>
      </c>
      <c r="B526" s="239">
        <v>8939.0</v>
      </c>
    </row>
    <row r="527">
      <c r="A527" s="238" t="s">
        <v>897</v>
      </c>
      <c r="B527" s="239">
        <v>8191.0</v>
      </c>
    </row>
    <row r="528">
      <c r="A528" s="238" t="s">
        <v>898</v>
      </c>
      <c r="B528" s="239">
        <v>10297.0</v>
      </c>
    </row>
    <row r="529">
      <c r="A529" s="238" t="s">
        <v>899</v>
      </c>
      <c r="B529" s="239">
        <v>7735.0</v>
      </c>
    </row>
    <row r="530">
      <c r="A530" s="238" t="s">
        <v>900</v>
      </c>
      <c r="B530" s="239">
        <v>9284.0</v>
      </c>
    </row>
    <row r="531">
      <c r="A531" s="238" t="s">
        <v>901</v>
      </c>
      <c r="B531" s="239">
        <v>9795.0</v>
      </c>
    </row>
    <row r="532">
      <c r="A532" s="238" t="s">
        <v>902</v>
      </c>
      <c r="B532" s="239">
        <v>16808.0</v>
      </c>
    </row>
    <row r="533">
      <c r="A533" s="238" t="s">
        <v>903</v>
      </c>
      <c r="B533" s="239">
        <v>5733.0</v>
      </c>
    </row>
    <row r="534">
      <c r="A534" s="238" t="s">
        <v>904</v>
      </c>
      <c r="B534" s="239">
        <v>6238.0</v>
      </c>
    </row>
    <row r="535">
      <c r="A535" s="238" t="s">
        <v>905</v>
      </c>
      <c r="B535" s="239">
        <v>24564.0</v>
      </c>
    </row>
    <row r="536">
      <c r="A536" s="238" t="s">
        <v>906</v>
      </c>
      <c r="B536" s="239">
        <v>17728.0</v>
      </c>
    </row>
    <row r="537">
      <c r="A537" s="238" t="s">
        <v>907</v>
      </c>
      <c r="B537" s="239">
        <v>17282.0</v>
      </c>
    </row>
    <row r="538">
      <c r="A538" s="238" t="s">
        <v>908</v>
      </c>
      <c r="B538" s="239">
        <v>3759.0</v>
      </c>
    </row>
    <row r="539">
      <c r="A539" s="238" t="s">
        <v>909</v>
      </c>
      <c r="B539" s="239">
        <v>33445.0</v>
      </c>
    </row>
    <row r="540">
      <c r="A540" s="238" t="s">
        <v>910</v>
      </c>
      <c r="B540" s="239">
        <v>11289.0</v>
      </c>
    </row>
    <row r="541">
      <c r="A541" s="238" t="s">
        <v>911</v>
      </c>
      <c r="B541" s="239">
        <v>1375.0</v>
      </c>
    </row>
    <row r="542">
      <c r="A542" s="238" t="s">
        <v>912</v>
      </c>
      <c r="B542" s="239">
        <v>26634.0</v>
      </c>
    </row>
    <row r="543">
      <c r="A543" s="238" t="s">
        <v>913</v>
      </c>
      <c r="B543" s="239">
        <v>15558.0</v>
      </c>
    </row>
    <row r="544">
      <c r="A544" s="238" t="s">
        <v>914</v>
      </c>
      <c r="B544" s="239">
        <v>49477.0</v>
      </c>
    </row>
    <row r="545">
      <c r="A545" s="238" t="s">
        <v>915</v>
      </c>
      <c r="B545" s="239">
        <v>24935.0</v>
      </c>
    </row>
    <row r="546">
      <c r="A546" s="238" t="s">
        <v>916</v>
      </c>
      <c r="B546" s="239">
        <v>10725.0</v>
      </c>
    </row>
    <row r="547">
      <c r="A547" s="238" t="s">
        <v>917</v>
      </c>
      <c r="B547" s="239">
        <v>2795.0</v>
      </c>
    </row>
    <row r="548">
      <c r="A548" s="238" t="s">
        <v>918</v>
      </c>
      <c r="B548" s="239">
        <v>19604.0</v>
      </c>
    </row>
    <row r="549">
      <c r="A549" s="238" t="s">
        <v>919</v>
      </c>
      <c r="B549" s="239">
        <v>22356.0</v>
      </c>
    </row>
    <row r="550">
      <c r="A550" s="238" t="s">
        <v>920</v>
      </c>
      <c r="B550" s="239">
        <v>18893.0</v>
      </c>
    </row>
    <row r="551">
      <c r="A551" s="238" t="s">
        <v>921</v>
      </c>
      <c r="B551" s="239">
        <v>2090.0</v>
      </c>
    </row>
    <row r="552">
      <c r="A552" s="238" t="s">
        <v>922</v>
      </c>
      <c r="B552" s="239">
        <v>6606.0</v>
      </c>
    </row>
    <row r="553">
      <c r="A553" s="238" t="s">
        <v>923</v>
      </c>
      <c r="B553" s="239">
        <v>8597.0</v>
      </c>
    </row>
    <row r="554">
      <c r="A554" s="238" t="s">
        <v>924</v>
      </c>
      <c r="B554" s="239">
        <v>6429.0</v>
      </c>
    </row>
    <row r="555">
      <c r="A555" s="238" t="s">
        <v>925</v>
      </c>
      <c r="B555" s="239">
        <v>7406.0</v>
      </c>
    </row>
    <row r="556">
      <c r="A556" s="238" t="s">
        <v>926</v>
      </c>
      <c r="B556" s="239">
        <v>17660.0</v>
      </c>
    </row>
    <row r="557">
      <c r="A557" s="238" t="s">
        <v>927</v>
      </c>
      <c r="B557" s="239">
        <v>13520.0</v>
      </c>
    </row>
    <row r="558">
      <c r="A558" s="238" t="s">
        <v>928</v>
      </c>
      <c r="B558" s="239">
        <v>3568.0</v>
      </c>
    </row>
    <row r="559">
      <c r="A559" s="238" t="s">
        <v>929</v>
      </c>
      <c r="B559" s="239">
        <v>54808.0</v>
      </c>
    </row>
    <row r="560">
      <c r="A560" s="238" t="s">
        <v>930</v>
      </c>
      <c r="B560" s="239">
        <v>23013.0</v>
      </c>
    </row>
    <row r="561">
      <c r="A561" s="238" t="s">
        <v>931</v>
      </c>
      <c r="B561" s="239">
        <v>12451.0</v>
      </c>
    </row>
    <row r="562">
      <c r="A562" s="238" t="s">
        <v>932</v>
      </c>
      <c r="B562" s="239">
        <v>17702.0</v>
      </c>
    </row>
    <row r="563">
      <c r="A563" s="238" t="s">
        <v>933</v>
      </c>
      <c r="B563" s="239">
        <v>3421.0</v>
      </c>
    </row>
    <row r="564">
      <c r="A564" s="238" t="s">
        <v>934</v>
      </c>
      <c r="B564" s="239">
        <v>8107.0</v>
      </c>
    </row>
    <row r="565">
      <c r="A565" s="238" t="s">
        <v>935</v>
      </c>
      <c r="B565" s="239">
        <v>13239.0</v>
      </c>
    </row>
    <row r="566">
      <c r="A566" s="238" t="s">
        <v>936</v>
      </c>
      <c r="B566" s="239">
        <v>9118.0</v>
      </c>
    </row>
    <row r="567">
      <c r="A567" s="238" t="s">
        <v>937</v>
      </c>
      <c r="B567" s="239">
        <v>11430.0</v>
      </c>
    </row>
    <row r="568">
      <c r="A568" s="238" t="s">
        <v>938</v>
      </c>
      <c r="B568" s="239">
        <v>20255.0</v>
      </c>
    </row>
    <row r="569">
      <c r="A569" s="238" t="s">
        <v>939</v>
      </c>
      <c r="B569" s="239">
        <v>18221.0</v>
      </c>
    </row>
    <row r="570">
      <c r="A570" s="238" t="s">
        <v>940</v>
      </c>
      <c r="B570" s="239">
        <v>6495.0</v>
      </c>
    </row>
    <row r="571">
      <c r="A571" s="238" t="s">
        <v>941</v>
      </c>
      <c r="B571" s="239">
        <v>23162.0</v>
      </c>
    </row>
    <row r="572">
      <c r="A572" s="238" t="s">
        <v>942</v>
      </c>
      <c r="B572" s="239">
        <v>13823.0</v>
      </c>
    </row>
    <row r="573">
      <c r="A573" s="238" t="s">
        <v>943</v>
      </c>
      <c r="B573" s="239">
        <v>8394.0</v>
      </c>
    </row>
    <row r="574">
      <c r="A574" s="238" t="s">
        <v>944</v>
      </c>
      <c r="B574" s="239">
        <v>10683.0</v>
      </c>
    </row>
    <row r="575">
      <c r="A575" s="238" t="s">
        <v>945</v>
      </c>
      <c r="B575" s="239">
        <v>3369.0</v>
      </c>
    </row>
    <row r="576">
      <c r="A576" s="238" t="s">
        <v>946</v>
      </c>
      <c r="B576" s="239">
        <v>8037.0</v>
      </c>
    </row>
    <row r="577">
      <c r="A577" s="238" t="s">
        <v>947</v>
      </c>
      <c r="B577" s="239">
        <v>1796.0</v>
      </c>
    </row>
    <row r="578">
      <c r="A578" s="238" t="s">
        <v>948</v>
      </c>
      <c r="B578" s="239">
        <v>4202.0</v>
      </c>
    </row>
    <row r="579">
      <c r="A579" s="238" t="s">
        <v>949</v>
      </c>
      <c r="B579" s="239">
        <v>3251.0</v>
      </c>
    </row>
    <row r="580">
      <c r="A580" s="238" t="s">
        <v>950</v>
      </c>
      <c r="B580" s="239">
        <v>2504.0</v>
      </c>
    </row>
    <row r="581">
      <c r="A581" s="238" t="s">
        <v>951</v>
      </c>
      <c r="B581" s="239">
        <v>19186.0</v>
      </c>
    </row>
    <row r="582">
      <c r="A582" s="238" t="s">
        <v>952</v>
      </c>
      <c r="B582" s="239">
        <v>3928.0</v>
      </c>
    </row>
    <row r="583">
      <c r="A583" s="238" t="s">
        <v>953</v>
      </c>
      <c r="B583" s="239">
        <v>12812.0</v>
      </c>
    </row>
    <row r="584">
      <c r="A584" s="238" t="s">
        <v>954</v>
      </c>
      <c r="B584" s="239">
        <v>35758.0</v>
      </c>
    </row>
    <row r="585">
      <c r="A585" s="238" t="s">
        <v>955</v>
      </c>
      <c r="B585" s="239">
        <v>20630.0</v>
      </c>
    </row>
    <row r="586">
      <c r="A586" s="238" t="s">
        <v>956</v>
      </c>
      <c r="B586" s="239">
        <v>5198.0</v>
      </c>
    </row>
    <row r="587">
      <c r="A587" s="238" t="s">
        <v>957</v>
      </c>
      <c r="B587" s="239">
        <v>10495.0</v>
      </c>
    </row>
    <row r="588">
      <c r="A588" s="238" t="s">
        <v>958</v>
      </c>
      <c r="B588" s="239">
        <v>17595.0</v>
      </c>
    </row>
    <row r="589">
      <c r="A589" s="238" t="s">
        <v>959</v>
      </c>
      <c r="B589" s="239">
        <v>2588.0</v>
      </c>
    </row>
    <row r="590">
      <c r="A590" s="238" t="s">
        <v>960</v>
      </c>
      <c r="B590" s="239">
        <v>7398.0</v>
      </c>
    </row>
    <row r="591">
      <c r="A591" s="238" t="s">
        <v>961</v>
      </c>
      <c r="B591" s="239">
        <v>12643.0</v>
      </c>
    </row>
    <row r="592">
      <c r="A592" s="238" t="s">
        <v>962</v>
      </c>
      <c r="B592" s="239">
        <v>17180.0</v>
      </c>
    </row>
    <row r="593">
      <c r="A593" s="238" t="s">
        <v>963</v>
      </c>
      <c r="B593" s="239">
        <v>12341.0</v>
      </c>
    </row>
    <row r="594">
      <c r="A594" s="238" t="s">
        <v>964</v>
      </c>
      <c r="B594" s="239">
        <v>15061.0</v>
      </c>
    </row>
    <row r="595">
      <c r="A595" s="238" t="s">
        <v>965</v>
      </c>
      <c r="B595" s="239">
        <v>3832.0</v>
      </c>
    </row>
    <row r="596">
      <c r="A596" s="238" t="s">
        <v>966</v>
      </c>
      <c r="B596" s="239">
        <v>29803.0</v>
      </c>
    </row>
    <row r="597">
      <c r="A597" s="238" t="s">
        <v>967</v>
      </c>
      <c r="B597" s="239">
        <v>4846.0</v>
      </c>
    </row>
    <row r="598">
      <c r="A598" s="238" t="s">
        <v>968</v>
      </c>
      <c r="B598" s="239">
        <v>3140.0</v>
      </c>
    </row>
    <row r="599">
      <c r="A599" s="238" t="s">
        <v>969</v>
      </c>
      <c r="B599" s="239">
        <v>1330.0</v>
      </c>
    </row>
    <row r="600">
      <c r="A600" s="238" t="s">
        <v>970</v>
      </c>
      <c r="B600" s="239">
        <v>57025.0</v>
      </c>
    </row>
    <row r="601">
      <c r="A601" s="238" t="s">
        <v>971</v>
      </c>
      <c r="B601" s="239">
        <v>939.0</v>
      </c>
    </row>
    <row r="602">
      <c r="A602" s="238" t="s">
        <v>972</v>
      </c>
      <c r="B602" s="239">
        <v>161.0</v>
      </c>
    </row>
    <row r="603">
      <c r="A603" s="238" t="s">
        <v>973</v>
      </c>
      <c r="B603" s="239">
        <v>656.0</v>
      </c>
    </row>
    <row r="604">
      <c r="A604" s="238" t="s">
        <v>974</v>
      </c>
      <c r="B604" s="239">
        <v>4574.0</v>
      </c>
    </row>
    <row r="605">
      <c r="A605" s="238" t="s">
        <v>975</v>
      </c>
      <c r="B605" s="239">
        <v>27620.0</v>
      </c>
    </row>
    <row r="606">
      <c r="A606" s="238" t="s">
        <v>976</v>
      </c>
      <c r="B606" s="239">
        <v>4514.0</v>
      </c>
    </row>
    <row r="607">
      <c r="A607" s="238" t="s">
        <v>977</v>
      </c>
      <c r="B607" s="239">
        <v>1799.0</v>
      </c>
    </row>
    <row r="608">
      <c r="A608" s="238" t="s">
        <v>978</v>
      </c>
      <c r="B608" s="239">
        <v>1105.0</v>
      </c>
    </row>
    <row r="609">
      <c r="A609" s="238" t="s">
        <v>979</v>
      </c>
      <c r="B609" s="239">
        <v>566.0</v>
      </c>
    </row>
    <row r="610">
      <c r="A610" s="238" t="s">
        <v>980</v>
      </c>
      <c r="B610" s="239">
        <v>213.0</v>
      </c>
    </row>
    <row r="611">
      <c r="A611" s="238" t="s">
        <v>981</v>
      </c>
      <c r="B611" s="239">
        <v>2149.0</v>
      </c>
    </row>
    <row r="612">
      <c r="A612" s="238" t="s">
        <v>982</v>
      </c>
      <c r="B612" s="239">
        <v>7379.0</v>
      </c>
    </row>
    <row r="613">
      <c r="A613" s="238" t="s">
        <v>983</v>
      </c>
      <c r="B613" s="239">
        <v>806.0</v>
      </c>
    </row>
    <row r="614">
      <c r="A614" s="238" t="s">
        <v>984</v>
      </c>
      <c r="B614" s="239">
        <v>3397.0</v>
      </c>
    </row>
    <row r="615">
      <c r="A615" s="238" t="s">
        <v>985</v>
      </c>
      <c r="B615" s="239">
        <v>1531.0</v>
      </c>
    </row>
    <row r="616">
      <c r="A616" s="238" t="s">
        <v>986</v>
      </c>
      <c r="B616" s="239">
        <v>14942.0</v>
      </c>
    </row>
    <row r="617">
      <c r="A617" s="238" t="s">
        <v>987</v>
      </c>
      <c r="B617" s="239">
        <v>8076.0</v>
      </c>
    </row>
    <row r="618">
      <c r="A618" s="238" t="s">
        <v>988</v>
      </c>
      <c r="B618" s="239">
        <v>5428.0</v>
      </c>
    </row>
    <row r="619">
      <c r="A619" s="238" t="s">
        <v>989</v>
      </c>
      <c r="B619" s="239">
        <v>1352.0</v>
      </c>
    </row>
    <row r="620">
      <c r="A620" s="238" t="s">
        <v>990</v>
      </c>
      <c r="B620" s="239">
        <v>898.0</v>
      </c>
    </row>
    <row r="621">
      <c r="A621" s="238" t="s">
        <v>991</v>
      </c>
      <c r="B621" s="239">
        <v>6734.0</v>
      </c>
    </row>
    <row r="622">
      <c r="A622" s="238" t="s">
        <v>992</v>
      </c>
      <c r="B622" s="239">
        <v>222.0</v>
      </c>
    </row>
    <row r="623">
      <c r="A623" s="238" t="s">
        <v>993</v>
      </c>
      <c r="B623" s="239">
        <v>397.0</v>
      </c>
    </row>
    <row r="624">
      <c r="A624" s="238" t="s">
        <v>994</v>
      </c>
      <c r="B624" s="239">
        <v>264.0</v>
      </c>
    </row>
    <row r="625">
      <c r="A625" s="238" t="s">
        <v>995</v>
      </c>
      <c r="B625" s="239">
        <v>587.0</v>
      </c>
    </row>
    <row r="626">
      <c r="A626" s="238" t="s">
        <v>996</v>
      </c>
      <c r="B626" s="239">
        <v>221.0</v>
      </c>
    </row>
    <row r="627">
      <c r="A627" s="238" t="s">
        <v>997</v>
      </c>
      <c r="B627" s="239">
        <v>1716.0</v>
      </c>
    </row>
    <row r="628">
      <c r="A628" s="238" t="s">
        <v>998</v>
      </c>
      <c r="B628" s="239">
        <v>1290.0</v>
      </c>
    </row>
    <row r="629">
      <c r="A629" s="238" t="s">
        <v>999</v>
      </c>
      <c r="B629" s="239">
        <v>1078.0</v>
      </c>
    </row>
    <row r="630">
      <c r="A630" s="238" t="s">
        <v>1000</v>
      </c>
      <c r="B630" s="239">
        <v>34945.0</v>
      </c>
    </row>
    <row r="631">
      <c r="A631" s="238" t="s">
        <v>1001</v>
      </c>
      <c r="B631" s="239">
        <v>959.0</v>
      </c>
    </row>
    <row r="632">
      <c r="A632" s="238" t="s">
        <v>1002</v>
      </c>
      <c r="B632" s="239">
        <v>688.0</v>
      </c>
    </row>
    <row r="633">
      <c r="A633" s="238" t="s">
        <v>1003</v>
      </c>
      <c r="B633" s="239">
        <v>8794.0</v>
      </c>
    </row>
    <row r="634">
      <c r="A634" s="238" t="s">
        <v>1004</v>
      </c>
      <c r="B634" s="239">
        <v>826.0</v>
      </c>
    </row>
    <row r="635">
      <c r="A635" s="238" t="s">
        <v>1005</v>
      </c>
      <c r="B635" s="239">
        <v>2466.0</v>
      </c>
    </row>
    <row r="636">
      <c r="A636" s="238" t="s">
        <v>1006</v>
      </c>
      <c r="B636" s="239">
        <v>288.0</v>
      </c>
    </row>
    <row r="637">
      <c r="A637" s="238" t="s">
        <v>1007</v>
      </c>
      <c r="B637" s="239">
        <v>308.0</v>
      </c>
    </row>
    <row r="638">
      <c r="A638" s="238" t="s">
        <v>1008</v>
      </c>
      <c r="B638" s="239">
        <v>5701.0</v>
      </c>
    </row>
    <row r="639">
      <c r="A639" s="238" t="s">
        <v>1009</v>
      </c>
      <c r="B639" s="239">
        <v>599.0</v>
      </c>
    </row>
    <row r="640">
      <c r="A640" s="238" t="s">
        <v>1010</v>
      </c>
      <c r="B640" s="239">
        <v>11143.0</v>
      </c>
    </row>
    <row r="641">
      <c r="A641" s="238" t="s">
        <v>1011</v>
      </c>
      <c r="B641" s="239">
        <v>1215.0</v>
      </c>
    </row>
    <row r="642">
      <c r="A642" s="238" t="s">
        <v>1012</v>
      </c>
      <c r="B642" s="239">
        <v>2141.0</v>
      </c>
    </row>
    <row r="643">
      <c r="A643" s="238" t="s">
        <v>1013</v>
      </c>
      <c r="B643" s="239">
        <v>79935.0</v>
      </c>
    </row>
    <row r="644">
      <c r="A644" s="238" t="s">
        <v>1014</v>
      </c>
      <c r="B644" s="239">
        <v>6594.0</v>
      </c>
    </row>
    <row r="645">
      <c r="A645" s="238" t="s">
        <v>1015</v>
      </c>
      <c r="B645" s="239">
        <v>539.0</v>
      </c>
    </row>
    <row r="646">
      <c r="A646" s="238" t="s">
        <v>1016</v>
      </c>
      <c r="B646" s="239">
        <v>513.0</v>
      </c>
    </row>
    <row r="647">
      <c r="A647" s="238" t="s">
        <v>1017</v>
      </c>
      <c r="B647" s="239">
        <v>2264.0</v>
      </c>
    </row>
    <row r="648">
      <c r="A648" s="238" t="s">
        <v>1018</v>
      </c>
      <c r="B648" s="239">
        <v>680.0</v>
      </c>
    </row>
    <row r="649">
      <c r="A649" s="238" t="s">
        <v>1019</v>
      </c>
      <c r="B649" s="239">
        <v>11142.0</v>
      </c>
    </row>
    <row r="650">
      <c r="A650" s="238" t="s">
        <v>1020</v>
      </c>
      <c r="B650" s="239">
        <v>2776.0</v>
      </c>
    </row>
    <row r="651">
      <c r="A651" s="238" t="s">
        <v>1021</v>
      </c>
      <c r="B651" s="239">
        <v>680.0</v>
      </c>
    </row>
    <row r="652">
      <c r="A652" s="238" t="s">
        <v>1022</v>
      </c>
      <c r="B652" s="239">
        <v>5813.0</v>
      </c>
    </row>
    <row r="653">
      <c r="A653" s="238" t="s">
        <v>1023</v>
      </c>
      <c r="B653" s="239">
        <v>8129.0</v>
      </c>
    </row>
    <row r="654">
      <c r="A654" s="238" t="s">
        <v>1024</v>
      </c>
      <c r="B654" s="239">
        <v>4473.0</v>
      </c>
    </row>
    <row r="655">
      <c r="A655" s="238" t="s">
        <v>1025</v>
      </c>
      <c r="B655" s="239">
        <v>7095.0</v>
      </c>
    </row>
    <row r="656">
      <c r="A656" s="238" t="s">
        <v>1026</v>
      </c>
      <c r="B656" s="239">
        <v>483.0</v>
      </c>
    </row>
    <row r="657">
      <c r="A657" s="238" t="s">
        <v>1026</v>
      </c>
      <c r="B657" s="239">
        <v>468.0</v>
      </c>
    </row>
    <row r="658">
      <c r="A658" s="238" t="s">
        <v>1027</v>
      </c>
      <c r="B658" s="239">
        <v>1213.0</v>
      </c>
    </row>
    <row r="659">
      <c r="A659" s="238" t="s">
        <v>1028</v>
      </c>
      <c r="B659" s="239">
        <v>2546.0</v>
      </c>
    </row>
    <row r="660">
      <c r="A660" s="238" t="s">
        <v>1029</v>
      </c>
      <c r="B660" s="239">
        <v>2245.0</v>
      </c>
    </row>
    <row r="661">
      <c r="A661" s="238" t="s">
        <v>1030</v>
      </c>
      <c r="B661" s="239">
        <v>495.0</v>
      </c>
    </row>
    <row r="662">
      <c r="A662" s="238" t="s">
        <v>1031</v>
      </c>
      <c r="B662" s="239">
        <v>949.0</v>
      </c>
    </row>
    <row r="663">
      <c r="A663" s="238" t="s">
        <v>1032</v>
      </c>
      <c r="B663" s="239">
        <v>3088.0</v>
      </c>
    </row>
    <row r="664">
      <c r="A664" s="238" t="s">
        <v>1033</v>
      </c>
      <c r="B664" s="239">
        <v>289.0</v>
      </c>
    </row>
    <row r="665">
      <c r="A665" s="238" t="s">
        <v>1034</v>
      </c>
      <c r="B665" s="239">
        <v>165.0</v>
      </c>
    </row>
    <row r="666">
      <c r="A666" s="238" t="s">
        <v>1035</v>
      </c>
      <c r="B666" s="239">
        <v>748.0</v>
      </c>
    </row>
    <row r="667">
      <c r="A667" s="238" t="s">
        <v>1035</v>
      </c>
      <c r="B667" s="239">
        <v>2126.0</v>
      </c>
    </row>
    <row r="668">
      <c r="A668" s="238" t="s">
        <v>1036</v>
      </c>
      <c r="B668" s="239">
        <v>16301.0</v>
      </c>
    </row>
    <row r="669">
      <c r="A669" s="238" t="s">
        <v>1037</v>
      </c>
      <c r="B669" s="239">
        <v>645.0</v>
      </c>
    </row>
    <row r="670">
      <c r="A670" s="238" t="s">
        <v>1038</v>
      </c>
      <c r="B670" s="239">
        <v>1000.0</v>
      </c>
    </row>
    <row r="671">
      <c r="A671" s="238" t="s">
        <v>1039</v>
      </c>
      <c r="B671" s="239">
        <v>1567.0</v>
      </c>
    </row>
    <row r="672">
      <c r="A672" s="238" t="s">
        <v>1040</v>
      </c>
      <c r="B672" s="239">
        <v>177.0</v>
      </c>
    </row>
    <row r="673">
      <c r="A673" s="238" t="s">
        <v>1041</v>
      </c>
      <c r="B673" s="239">
        <v>616.0</v>
      </c>
    </row>
    <row r="674">
      <c r="A674" s="238" t="s">
        <v>1042</v>
      </c>
      <c r="B674" s="239">
        <v>9238.0</v>
      </c>
    </row>
    <row r="675">
      <c r="A675" s="238" t="s">
        <v>1043</v>
      </c>
      <c r="B675" s="239">
        <v>767.0</v>
      </c>
    </row>
    <row r="676">
      <c r="A676" s="238" t="s">
        <v>1044</v>
      </c>
      <c r="B676" s="239">
        <v>154.0</v>
      </c>
    </row>
    <row r="677">
      <c r="A677" s="238" t="s">
        <v>1045</v>
      </c>
      <c r="B677" s="239">
        <v>10630.0</v>
      </c>
    </row>
    <row r="678">
      <c r="A678" s="238" t="s">
        <v>1046</v>
      </c>
      <c r="B678" s="239">
        <v>3061.0</v>
      </c>
    </row>
    <row r="679">
      <c r="A679" s="238" t="s">
        <v>1047</v>
      </c>
      <c r="B679" s="239">
        <v>602.0</v>
      </c>
    </row>
    <row r="680">
      <c r="A680" s="238" t="s">
        <v>1048</v>
      </c>
      <c r="B680" s="239">
        <v>470.0</v>
      </c>
    </row>
    <row r="681">
      <c r="A681" s="238" t="s">
        <v>1049</v>
      </c>
      <c r="B681" s="239">
        <v>853.0</v>
      </c>
    </row>
    <row r="682">
      <c r="A682" s="238" t="s">
        <v>1050</v>
      </c>
      <c r="B682" s="239">
        <v>966.0</v>
      </c>
    </row>
    <row r="683">
      <c r="A683" s="238" t="s">
        <v>1051</v>
      </c>
      <c r="B683" s="239">
        <v>759.0</v>
      </c>
    </row>
    <row r="684">
      <c r="A684" s="238" t="s">
        <v>1052</v>
      </c>
      <c r="B684" s="239">
        <v>0.0</v>
      </c>
    </row>
    <row r="685">
      <c r="A685" s="238" t="s">
        <v>1053</v>
      </c>
      <c r="B685" s="239">
        <v>6708.0</v>
      </c>
    </row>
    <row r="686">
      <c r="A686" s="238" t="s">
        <v>1054</v>
      </c>
      <c r="B686" s="239">
        <v>8611.0</v>
      </c>
    </row>
    <row r="687">
      <c r="A687" s="238" t="s">
        <v>1055</v>
      </c>
      <c r="B687" s="239">
        <v>561.0</v>
      </c>
    </row>
    <row r="688">
      <c r="A688" s="238" t="s">
        <v>1056</v>
      </c>
      <c r="B688" s="239">
        <v>13096.0</v>
      </c>
    </row>
    <row r="689">
      <c r="A689" s="238" t="s">
        <v>1057</v>
      </c>
      <c r="B689" s="239">
        <v>35156.0</v>
      </c>
    </row>
    <row r="690">
      <c r="A690" s="238" t="s">
        <v>1058</v>
      </c>
      <c r="B690" s="239">
        <v>13601.0</v>
      </c>
    </row>
    <row r="691">
      <c r="A691" s="238" t="s">
        <v>1059</v>
      </c>
      <c r="B691" s="239">
        <v>1354.0</v>
      </c>
    </row>
    <row r="692">
      <c r="A692" s="238" t="s">
        <v>1060</v>
      </c>
      <c r="B692" s="239">
        <v>8777.0</v>
      </c>
    </row>
    <row r="693">
      <c r="A693" s="238" t="s">
        <v>1061</v>
      </c>
      <c r="B693" s="239">
        <v>2126.0</v>
      </c>
    </row>
    <row r="694">
      <c r="A694" s="238" t="s">
        <v>1062</v>
      </c>
      <c r="B694" s="239">
        <v>562.0</v>
      </c>
    </row>
    <row r="695">
      <c r="A695" s="238" t="s">
        <v>1063</v>
      </c>
      <c r="B695" s="239">
        <v>2164.0</v>
      </c>
    </row>
    <row r="696">
      <c r="A696" s="238" t="s">
        <v>1063</v>
      </c>
      <c r="B696" s="239">
        <v>768.0</v>
      </c>
    </row>
    <row r="697">
      <c r="A697" s="238" t="s">
        <v>1064</v>
      </c>
      <c r="B697" s="239">
        <v>4318.0</v>
      </c>
    </row>
    <row r="698">
      <c r="A698" s="238" t="s">
        <v>1065</v>
      </c>
      <c r="B698" s="239">
        <v>1091.0</v>
      </c>
    </row>
    <row r="699">
      <c r="A699" s="238" t="s">
        <v>1066</v>
      </c>
      <c r="B699" s="239">
        <v>1019.0</v>
      </c>
    </row>
    <row r="700">
      <c r="A700" s="238" t="s">
        <v>1067</v>
      </c>
      <c r="B700" s="239">
        <v>389.0</v>
      </c>
    </row>
    <row r="701">
      <c r="A701" s="238" t="s">
        <v>1068</v>
      </c>
      <c r="B701" s="239">
        <v>217.0</v>
      </c>
    </row>
    <row r="702">
      <c r="A702" s="238" t="s">
        <v>1069</v>
      </c>
      <c r="B702" s="239">
        <v>84.0</v>
      </c>
    </row>
    <row r="703">
      <c r="A703" s="238" t="s">
        <v>1070</v>
      </c>
      <c r="B703" s="239">
        <v>1456.0</v>
      </c>
    </row>
    <row r="704">
      <c r="A704" s="238" t="s">
        <v>1071</v>
      </c>
      <c r="B704" s="239">
        <v>623.0</v>
      </c>
    </row>
    <row r="705">
      <c r="A705" s="238" t="s">
        <v>1071</v>
      </c>
      <c r="B705" s="239">
        <v>679.0</v>
      </c>
    </row>
    <row r="706">
      <c r="A706" s="238" t="s">
        <v>1072</v>
      </c>
      <c r="B706" s="239">
        <v>2901.0</v>
      </c>
    </row>
    <row r="707">
      <c r="A707" s="238" t="s">
        <v>1073</v>
      </c>
      <c r="B707" s="239">
        <v>16658.0</v>
      </c>
    </row>
    <row r="708">
      <c r="A708" s="238" t="s">
        <v>1074</v>
      </c>
      <c r="B708" s="239">
        <v>2063.0</v>
      </c>
    </row>
    <row r="709">
      <c r="A709" s="238" t="s">
        <v>1075</v>
      </c>
      <c r="B709" s="239">
        <v>409.0</v>
      </c>
    </row>
    <row r="710">
      <c r="A710" s="238" t="s">
        <v>1076</v>
      </c>
      <c r="B710" s="239">
        <v>1083.0</v>
      </c>
    </row>
    <row r="711">
      <c r="A711" s="238" t="s">
        <v>1077</v>
      </c>
      <c r="B711" s="239">
        <v>5500.0</v>
      </c>
    </row>
    <row r="712">
      <c r="A712" s="238" t="s">
        <v>1078</v>
      </c>
      <c r="B712" s="239">
        <v>382.0</v>
      </c>
    </row>
    <row r="713">
      <c r="A713" s="238" t="s">
        <v>1079</v>
      </c>
      <c r="B713" s="239">
        <v>652.0</v>
      </c>
    </row>
    <row r="714">
      <c r="A714" s="238" t="s">
        <v>1080</v>
      </c>
      <c r="B714" s="239">
        <v>1231.0</v>
      </c>
    </row>
    <row r="715">
      <c r="A715" s="238" t="s">
        <v>1081</v>
      </c>
      <c r="B715" s="239">
        <v>53.0</v>
      </c>
    </row>
    <row r="716">
      <c r="A716" s="238" t="s">
        <v>1081</v>
      </c>
      <c r="B716" s="239">
        <v>76.0</v>
      </c>
    </row>
    <row r="717">
      <c r="A717" s="238" t="s">
        <v>1082</v>
      </c>
      <c r="B717" s="239">
        <v>791.0</v>
      </c>
    </row>
    <row r="718">
      <c r="A718" s="238" t="s">
        <v>1083</v>
      </c>
      <c r="B718" s="239">
        <v>4560.0</v>
      </c>
    </row>
    <row r="719">
      <c r="A719" s="238" t="s">
        <v>1084</v>
      </c>
      <c r="B719" s="239">
        <v>4015.0</v>
      </c>
    </row>
    <row r="720">
      <c r="A720" s="238" t="s">
        <v>1085</v>
      </c>
      <c r="B720" s="239">
        <v>28339.0</v>
      </c>
    </row>
    <row r="721">
      <c r="A721" s="238" t="s">
        <v>1086</v>
      </c>
      <c r="B721" s="239">
        <v>1442.0</v>
      </c>
    </row>
    <row r="722">
      <c r="A722" s="238" t="s">
        <v>1087</v>
      </c>
      <c r="B722" s="239">
        <v>471.0</v>
      </c>
    </row>
    <row r="723">
      <c r="A723" s="238" t="s">
        <v>1088</v>
      </c>
      <c r="B723" s="239">
        <v>38140.0</v>
      </c>
    </row>
    <row r="724">
      <c r="A724" s="238" t="s">
        <v>1089</v>
      </c>
      <c r="B724" s="239">
        <v>2709.0</v>
      </c>
    </row>
    <row r="725">
      <c r="A725" s="238" t="s">
        <v>1090</v>
      </c>
      <c r="B725" s="239">
        <v>1688.0</v>
      </c>
    </row>
    <row r="726">
      <c r="A726" s="238" t="s">
        <v>1091</v>
      </c>
      <c r="B726" s="239">
        <v>2017.0</v>
      </c>
    </row>
    <row r="727">
      <c r="A727" s="238" t="s">
        <v>1092</v>
      </c>
      <c r="B727" s="239">
        <v>385.0</v>
      </c>
    </row>
    <row r="728">
      <c r="A728" s="238" t="s">
        <v>1093</v>
      </c>
      <c r="B728" s="239">
        <v>993.0</v>
      </c>
    </row>
    <row r="729">
      <c r="A729" s="238" t="s">
        <v>1094</v>
      </c>
      <c r="B729" s="239">
        <v>3158.0</v>
      </c>
    </row>
    <row r="730">
      <c r="A730" s="238" t="s">
        <v>1095</v>
      </c>
      <c r="B730" s="239">
        <v>74506.0</v>
      </c>
    </row>
    <row r="731">
      <c r="A731" s="238" t="s">
        <v>1096</v>
      </c>
      <c r="B731" s="239">
        <v>1702.0</v>
      </c>
    </row>
    <row r="732">
      <c r="A732" s="238" t="s">
        <v>1097</v>
      </c>
      <c r="B732" s="239">
        <v>647.0</v>
      </c>
    </row>
    <row r="733">
      <c r="A733" s="238" t="s">
        <v>1098</v>
      </c>
      <c r="B733" s="239">
        <v>13983.0</v>
      </c>
    </row>
    <row r="734">
      <c r="A734" s="238" t="s">
        <v>1099</v>
      </c>
      <c r="B734" s="239">
        <v>657.0</v>
      </c>
    </row>
    <row r="735">
      <c r="A735" s="238" t="s">
        <v>1100</v>
      </c>
      <c r="B735" s="239">
        <v>409.0</v>
      </c>
    </row>
    <row r="736">
      <c r="A736" s="238" t="s">
        <v>1101</v>
      </c>
      <c r="B736" s="239">
        <v>827.0</v>
      </c>
    </row>
    <row r="737">
      <c r="A737" s="238" t="s">
        <v>1102</v>
      </c>
      <c r="B737" s="239">
        <v>421.0</v>
      </c>
    </row>
    <row r="738">
      <c r="A738" s="238" t="s">
        <v>1103</v>
      </c>
      <c r="B738" s="239">
        <v>2174.0</v>
      </c>
    </row>
    <row r="739">
      <c r="A739" s="238" t="s">
        <v>1104</v>
      </c>
      <c r="B739" s="239">
        <v>6185.0</v>
      </c>
    </row>
    <row r="740">
      <c r="A740" s="238" t="s">
        <v>1105</v>
      </c>
      <c r="B740" s="239">
        <v>148.0</v>
      </c>
    </row>
    <row r="741">
      <c r="A741" s="238" t="s">
        <v>1106</v>
      </c>
      <c r="B741" s="239">
        <v>1804.0</v>
      </c>
    </row>
    <row r="742">
      <c r="A742" s="238" t="s">
        <v>1107</v>
      </c>
      <c r="B742" s="239">
        <v>1798.0</v>
      </c>
    </row>
    <row r="743">
      <c r="A743" s="238" t="s">
        <v>1108</v>
      </c>
      <c r="B743" s="239">
        <v>1096.0</v>
      </c>
    </row>
    <row r="744">
      <c r="A744" s="238" t="s">
        <v>1109</v>
      </c>
      <c r="B744" s="239">
        <v>2911.0</v>
      </c>
    </row>
    <row r="745">
      <c r="A745" s="238" t="s">
        <v>1110</v>
      </c>
      <c r="B745" s="239">
        <v>1470.0</v>
      </c>
    </row>
    <row r="746">
      <c r="A746" s="238" t="s">
        <v>1111</v>
      </c>
      <c r="B746" s="239">
        <v>765.0</v>
      </c>
    </row>
    <row r="747">
      <c r="A747" s="238" t="s">
        <v>1112</v>
      </c>
      <c r="B747" s="239">
        <v>14928.0</v>
      </c>
    </row>
    <row r="748">
      <c r="A748" s="238" t="s">
        <v>1113</v>
      </c>
      <c r="B748" s="239">
        <v>37333.0</v>
      </c>
    </row>
    <row r="749">
      <c r="A749" s="238" t="s">
        <v>1114</v>
      </c>
      <c r="B749" s="239">
        <v>13341.0</v>
      </c>
    </row>
    <row r="750">
      <c r="A750" s="238" t="s">
        <v>1115</v>
      </c>
      <c r="B750" s="239">
        <v>24302.0</v>
      </c>
    </row>
    <row r="751">
      <c r="A751" s="238" t="s">
        <v>1116</v>
      </c>
      <c r="B751" s="239">
        <v>764.0</v>
      </c>
    </row>
    <row r="752">
      <c r="A752" s="238" t="s">
        <v>1117</v>
      </c>
      <c r="B752" s="239">
        <v>1003.0</v>
      </c>
    </row>
    <row r="753">
      <c r="A753" s="238" t="s">
        <v>1118</v>
      </c>
      <c r="B753" s="239">
        <v>6247.0</v>
      </c>
    </row>
    <row r="754">
      <c r="A754" s="238" t="s">
        <v>1119</v>
      </c>
      <c r="B754" s="239">
        <v>13219.0</v>
      </c>
    </row>
    <row r="755">
      <c r="A755" s="238" t="s">
        <v>1120</v>
      </c>
      <c r="B755" s="239">
        <v>837.0</v>
      </c>
    </row>
    <row r="756">
      <c r="A756" s="238" t="s">
        <v>1121</v>
      </c>
      <c r="B756" s="239">
        <v>8210.0</v>
      </c>
    </row>
    <row r="757">
      <c r="A757" s="238" t="s">
        <v>1122</v>
      </c>
      <c r="B757" s="239">
        <v>1712.0</v>
      </c>
    </row>
    <row r="758">
      <c r="A758" s="238" t="s">
        <v>1123</v>
      </c>
      <c r="B758" s="239">
        <v>3052.0</v>
      </c>
    </row>
    <row r="759">
      <c r="A759" s="238" t="s">
        <v>1124</v>
      </c>
      <c r="B759" s="239">
        <v>2736.0</v>
      </c>
    </row>
    <row r="760">
      <c r="A760" s="238" t="s">
        <v>1125</v>
      </c>
      <c r="B760" s="239">
        <v>707.0</v>
      </c>
    </row>
    <row r="761">
      <c r="A761" s="238" t="s">
        <v>1126</v>
      </c>
      <c r="B761" s="239">
        <v>499.0</v>
      </c>
    </row>
    <row r="762">
      <c r="A762" s="238" t="s">
        <v>1127</v>
      </c>
      <c r="B762" s="239">
        <v>411.0</v>
      </c>
    </row>
    <row r="763">
      <c r="A763" s="238" t="s">
        <v>1128</v>
      </c>
      <c r="B763" s="239">
        <v>956.0</v>
      </c>
    </row>
    <row r="764">
      <c r="A764" s="238" t="s">
        <v>1129</v>
      </c>
      <c r="B764" s="239">
        <v>559.0</v>
      </c>
    </row>
    <row r="765">
      <c r="A765" s="238" t="s">
        <v>1130</v>
      </c>
      <c r="B765" s="239">
        <v>816.0</v>
      </c>
    </row>
    <row r="766">
      <c r="A766" s="238" t="s">
        <v>1131</v>
      </c>
      <c r="B766" s="239">
        <v>646.0</v>
      </c>
    </row>
    <row r="767">
      <c r="A767" s="238" t="s">
        <v>1132</v>
      </c>
      <c r="B767" s="239">
        <v>0.0</v>
      </c>
    </row>
    <row r="768">
      <c r="A768" s="238" t="s">
        <v>1133</v>
      </c>
      <c r="B768" s="239">
        <v>846.0</v>
      </c>
    </row>
    <row r="769">
      <c r="A769" s="238" t="s">
        <v>1134</v>
      </c>
      <c r="B769" s="239">
        <v>1094.0</v>
      </c>
    </row>
    <row r="770">
      <c r="A770" s="238" t="s">
        <v>1135</v>
      </c>
      <c r="B770" s="239">
        <v>628.0</v>
      </c>
    </row>
    <row r="771">
      <c r="A771" s="238" t="s">
        <v>1136</v>
      </c>
      <c r="B771" s="239">
        <v>362.0</v>
      </c>
    </row>
    <row r="772">
      <c r="A772" s="238" t="s">
        <v>1137</v>
      </c>
      <c r="B772" s="239">
        <v>401.0</v>
      </c>
    </row>
    <row r="773">
      <c r="A773" s="238" t="s">
        <v>1138</v>
      </c>
      <c r="B773" s="239">
        <v>10195.0</v>
      </c>
    </row>
    <row r="774">
      <c r="A774" s="238" t="s">
        <v>1139</v>
      </c>
      <c r="B774" s="239">
        <v>4049.0</v>
      </c>
    </row>
    <row r="775">
      <c r="A775" s="238" t="s">
        <v>1140</v>
      </c>
      <c r="B775" s="239">
        <v>149.0</v>
      </c>
    </row>
    <row r="776">
      <c r="A776" s="238" t="s">
        <v>1141</v>
      </c>
      <c r="B776" s="239">
        <v>6210.0</v>
      </c>
    </row>
    <row r="777">
      <c r="A777" s="238" t="s">
        <v>1142</v>
      </c>
      <c r="B777" s="239">
        <v>2555.0</v>
      </c>
    </row>
    <row r="778">
      <c r="A778" s="238" t="s">
        <v>1143</v>
      </c>
      <c r="B778" s="239">
        <v>3359.0</v>
      </c>
    </row>
    <row r="779">
      <c r="A779" s="238" t="s">
        <v>1144</v>
      </c>
      <c r="B779" s="239">
        <v>292.0</v>
      </c>
    </row>
    <row r="780">
      <c r="A780" s="238" t="s">
        <v>1145</v>
      </c>
      <c r="B780" s="239">
        <v>90.0</v>
      </c>
    </row>
    <row r="781">
      <c r="A781" s="238" t="s">
        <v>1146</v>
      </c>
      <c r="B781" s="239">
        <v>100.0</v>
      </c>
    </row>
    <row r="782">
      <c r="A782" s="238" t="s">
        <v>1147</v>
      </c>
      <c r="B782" s="239">
        <v>142.0</v>
      </c>
    </row>
    <row r="783">
      <c r="A783" s="238" t="s">
        <v>1148</v>
      </c>
      <c r="B783" s="239">
        <v>978.0</v>
      </c>
    </row>
    <row r="784">
      <c r="A784" s="238" t="s">
        <v>1149</v>
      </c>
      <c r="B784" s="239">
        <v>384.0</v>
      </c>
    </row>
    <row r="785">
      <c r="A785" s="238" t="s">
        <v>1150</v>
      </c>
      <c r="B785" s="239">
        <v>279.0</v>
      </c>
    </row>
    <row r="786">
      <c r="A786" s="238" t="s">
        <v>1151</v>
      </c>
      <c r="B786" s="239">
        <v>116.0</v>
      </c>
    </row>
    <row r="787">
      <c r="A787" s="238" t="s">
        <v>1152</v>
      </c>
      <c r="B787" s="239">
        <v>7577.0</v>
      </c>
    </row>
    <row r="788">
      <c r="A788" s="238" t="s">
        <v>1153</v>
      </c>
      <c r="B788" s="239">
        <v>3380.0</v>
      </c>
    </row>
    <row r="789">
      <c r="A789" s="238" t="s">
        <v>1154</v>
      </c>
      <c r="B789" s="239">
        <v>185.0</v>
      </c>
    </row>
    <row r="790">
      <c r="A790" s="238" t="s">
        <v>1155</v>
      </c>
      <c r="B790" s="239">
        <v>1350.0</v>
      </c>
    </row>
    <row r="791">
      <c r="A791" s="238" t="s">
        <v>1156</v>
      </c>
      <c r="B791" s="239">
        <v>1441.0</v>
      </c>
    </row>
    <row r="792">
      <c r="A792" s="238" t="s">
        <v>1157</v>
      </c>
      <c r="B792" s="239">
        <v>4627.0</v>
      </c>
    </row>
    <row r="793">
      <c r="A793" s="238" t="s">
        <v>1158</v>
      </c>
      <c r="B793" s="239">
        <v>8855.0</v>
      </c>
    </row>
    <row r="794">
      <c r="A794" s="238" t="s">
        <v>1159</v>
      </c>
      <c r="B794" s="239">
        <v>632.0</v>
      </c>
    </row>
    <row r="795">
      <c r="A795" s="238" t="s">
        <v>1160</v>
      </c>
      <c r="B795" s="239">
        <v>161.0</v>
      </c>
    </row>
    <row r="796">
      <c r="A796" s="238" t="s">
        <v>1161</v>
      </c>
      <c r="B796" s="239">
        <v>14095.0</v>
      </c>
    </row>
    <row r="797">
      <c r="A797" s="238" t="s">
        <v>1162</v>
      </c>
      <c r="B797" s="239">
        <v>333.0</v>
      </c>
    </row>
    <row r="798">
      <c r="A798" s="238" t="s">
        <v>1163</v>
      </c>
      <c r="B798" s="239">
        <v>222.0</v>
      </c>
    </row>
    <row r="799">
      <c r="A799" s="238" t="s">
        <v>1164</v>
      </c>
      <c r="B799" s="239">
        <v>2001.0</v>
      </c>
    </row>
    <row r="800">
      <c r="A800" s="238" t="s">
        <v>1165</v>
      </c>
      <c r="B800" s="239">
        <v>787.0</v>
      </c>
    </row>
    <row r="801">
      <c r="A801" s="238" t="s">
        <v>1166</v>
      </c>
      <c r="B801" s="239">
        <v>3515.0</v>
      </c>
    </row>
    <row r="802">
      <c r="A802" s="238" t="s">
        <v>1167</v>
      </c>
      <c r="B802" s="239">
        <v>2331.0</v>
      </c>
    </row>
    <row r="803">
      <c r="A803" s="238" t="s">
        <v>1168</v>
      </c>
      <c r="B803" s="239">
        <v>205.0</v>
      </c>
    </row>
    <row r="804">
      <c r="A804" s="238" t="s">
        <v>1169</v>
      </c>
      <c r="B804" s="239">
        <v>430.0</v>
      </c>
    </row>
    <row r="805">
      <c r="A805" s="238" t="s">
        <v>1170</v>
      </c>
      <c r="B805" s="239">
        <v>17221.0</v>
      </c>
    </row>
    <row r="806">
      <c r="A806" s="238" t="s">
        <v>1171</v>
      </c>
      <c r="B806" s="239">
        <v>3720.0</v>
      </c>
    </row>
    <row r="807">
      <c r="A807" s="238" t="s">
        <v>1172</v>
      </c>
      <c r="B807" s="239">
        <v>835.0</v>
      </c>
    </row>
    <row r="808">
      <c r="A808" s="238" t="s">
        <v>1173</v>
      </c>
      <c r="B808" s="239">
        <v>542.0</v>
      </c>
    </row>
    <row r="809">
      <c r="A809" s="238" t="s">
        <v>1174</v>
      </c>
      <c r="B809" s="239">
        <v>418.0</v>
      </c>
    </row>
    <row r="810">
      <c r="A810" s="238" t="s">
        <v>1175</v>
      </c>
      <c r="B810" s="239">
        <v>1954.0</v>
      </c>
    </row>
    <row r="811">
      <c r="A811" s="238" t="s">
        <v>1176</v>
      </c>
      <c r="B811" s="239">
        <v>5101.0</v>
      </c>
    </row>
    <row r="812">
      <c r="A812" s="238" t="s">
        <v>1177</v>
      </c>
      <c r="B812" s="239">
        <v>160.0</v>
      </c>
    </row>
    <row r="813">
      <c r="A813" s="238" t="s">
        <v>1178</v>
      </c>
      <c r="B813" s="239">
        <v>2208.0</v>
      </c>
    </row>
    <row r="814">
      <c r="A814" s="238" t="s">
        <v>1179</v>
      </c>
      <c r="B814" s="239">
        <v>6620.0</v>
      </c>
    </row>
    <row r="815">
      <c r="A815" s="238" t="s">
        <v>1180</v>
      </c>
      <c r="B815" s="239">
        <v>1287.0</v>
      </c>
    </row>
    <row r="816">
      <c r="A816" s="238" t="s">
        <v>1181</v>
      </c>
      <c r="B816" s="239">
        <v>42089.0</v>
      </c>
    </row>
    <row r="817">
      <c r="A817" s="238" t="s">
        <v>1182</v>
      </c>
      <c r="B817" s="239">
        <v>3542.0</v>
      </c>
    </row>
    <row r="818">
      <c r="A818" s="238" t="s">
        <v>1183</v>
      </c>
      <c r="B818" s="239">
        <v>869.0</v>
      </c>
    </row>
    <row r="819">
      <c r="A819" s="238" t="s">
        <v>1184</v>
      </c>
      <c r="B819" s="239">
        <v>660.0</v>
      </c>
    </row>
    <row r="820">
      <c r="A820" s="238" t="s">
        <v>1184</v>
      </c>
      <c r="B820" s="239">
        <v>1131.0</v>
      </c>
    </row>
    <row r="821">
      <c r="A821" s="238" t="s">
        <v>1185</v>
      </c>
      <c r="B821" s="239">
        <v>214.0</v>
      </c>
    </row>
    <row r="822">
      <c r="A822" s="238" t="s">
        <v>1186</v>
      </c>
      <c r="B822" s="239">
        <v>5648.0</v>
      </c>
    </row>
    <row r="823">
      <c r="A823" s="238" t="s">
        <v>1187</v>
      </c>
      <c r="B823" s="239">
        <v>9044.0</v>
      </c>
    </row>
    <row r="824">
      <c r="A824" s="238" t="s">
        <v>1188</v>
      </c>
      <c r="B824" s="239">
        <v>7623.0</v>
      </c>
    </row>
    <row r="825">
      <c r="A825" s="238" t="s">
        <v>1189</v>
      </c>
      <c r="B825" s="239">
        <v>124.0</v>
      </c>
    </row>
    <row r="826">
      <c r="A826" s="238" t="s">
        <v>1190</v>
      </c>
      <c r="B826" s="239">
        <v>176.0</v>
      </c>
    </row>
    <row r="827">
      <c r="A827" s="238" t="s">
        <v>1191</v>
      </c>
      <c r="B827" s="239">
        <v>1313.0</v>
      </c>
    </row>
    <row r="828">
      <c r="A828" s="238" t="s">
        <v>1191</v>
      </c>
      <c r="B828" s="239">
        <v>249.0</v>
      </c>
    </row>
    <row r="829">
      <c r="A829" s="238" t="s">
        <v>1191</v>
      </c>
      <c r="B829" s="239">
        <v>4623.0</v>
      </c>
    </row>
    <row r="830">
      <c r="A830" s="238" t="s">
        <v>1191</v>
      </c>
      <c r="B830" s="239">
        <v>8419.0</v>
      </c>
    </row>
    <row r="831">
      <c r="A831" s="238" t="s">
        <v>1191</v>
      </c>
      <c r="B831" s="239">
        <v>2030.0</v>
      </c>
    </row>
    <row r="832">
      <c r="A832" s="238" t="s">
        <v>1192</v>
      </c>
      <c r="B832" s="239">
        <v>2020.0</v>
      </c>
    </row>
    <row r="833">
      <c r="A833" s="238" t="s">
        <v>1193</v>
      </c>
      <c r="B833" s="239">
        <v>8127.0</v>
      </c>
    </row>
    <row r="834">
      <c r="A834" s="238" t="s">
        <v>1194</v>
      </c>
      <c r="B834" s="239">
        <v>1383.0</v>
      </c>
    </row>
    <row r="835">
      <c r="A835" s="238" t="s">
        <v>1195</v>
      </c>
      <c r="B835" s="239">
        <v>1668.0</v>
      </c>
    </row>
    <row r="836">
      <c r="A836" s="238" t="s">
        <v>1196</v>
      </c>
      <c r="B836" s="239">
        <v>5991.0</v>
      </c>
    </row>
    <row r="837">
      <c r="A837" s="238" t="s">
        <v>1197</v>
      </c>
      <c r="B837" s="239">
        <v>3251.0</v>
      </c>
    </row>
    <row r="838">
      <c r="A838" s="238" t="s">
        <v>1198</v>
      </c>
      <c r="B838" s="239">
        <v>3617.0</v>
      </c>
    </row>
    <row r="839">
      <c r="A839" s="238" t="s">
        <v>1198</v>
      </c>
      <c r="B839" s="239">
        <v>724.0</v>
      </c>
    </row>
    <row r="840">
      <c r="A840" s="238" t="s">
        <v>1199</v>
      </c>
      <c r="B840" s="239">
        <v>490.0</v>
      </c>
    </row>
    <row r="841">
      <c r="A841" s="238" t="s">
        <v>1199</v>
      </c>
      <c r="B841" s="239">
        <v>5034.0</v>
      </c>
    </row>
    <row r="842">
      <c r="A842" s="238" t="s">
        <v>1199</v>
      </c>
      <c r="B842" s="239">
        <v>1190.0</v>
      </c>
    </row>
    <row r="843">
      <c r="A843" s="238" t="s">
        <v>1199</v>
      </c>
      <c r="B843" s="239">
        <v>945.0</v>
      </c>
    </row>
    <row r="844">
      <c r="A844" s="238" t="s">
        <v>1200</v>
      </c>
      <c r="B844" s="239">
        <v>1434.0</v>
      </c>
    </row>
    <row r="845">
      <c r="A845" s="238" t="s">
        <v>1201</v>
      </c>
      <c r="B845" s="239">
        <v>13689.0</v>
      </c>
    </row>
    <row r="846">
      <c r="A846" s="238" t="s">
        <v>1202</v>
      </c>
      <c r="B846" s="239">
        <v>13532.0</v>
      </c>
    </row>
    <row r="847">
      <c r="A847" s="238" t="s">
        <v>1203</v>
      </c>
      <c r="B847" s="239">
        <v>118.0</v>
      </c>
    </row>
    <row r="848">
      <c r="A848" s="238" t="s">
        <v>1204</v>
      </c>
      <c r="B848" s="239">
        <v>734.0</v>
      </c>
    </row>
    <row r="849">
      <c r="A849" s="238" t="s">
        <v>1205</v>
      </c>
      <c r="B849" s="239">
        <v>35.0</v>
      </c>
    </row>
    <row r="850">
      <c r="A850" s="238" t="s">
        <v>1206</v>
      </c>
      <c r="B850" s="239">
        <v>864.0</v>
      </c>
    </row>
    <row r="851">
      <c r="A851" s="238" t="s">
        <v>1207</v>
      </c>
      <c r="B851" s="239">
        <v>2525.0</v>
      </c>
    </row>
    <row r="852">
      <c r="A852" s="238" t="s">
        <v>1208</v>
      </c>
      <c r="B852" s="239">
        <v>300.0</v>
      </c>
    </row>
    <row r="853">
      <c r="A853" s="238" t="s">
        <v>1209</v>
      </c>
      <c r="B853" s="239">
        <v>1953.0</v>
      </c>
    </row>
    <row r="854">
      <c r="A854" s="238" t="s">
        <v>1210</v>
      </c>
      <c r="B854" s="239">
        <v>62376.0</v>
      </c>
    </row>
    <row r="855">
      <c r="A855" s="238" t="s">
        <v>1211</v>
      </c>
      <c r="B855" s="239">
        <v>315.0</v>
      </c>
    </row>
    <row r="856">
      <c r="A856" s="238" t="s">
        <v>1212</v>
      </c>
      <c r="B856" s="239">
        <v>2076.0</v>
      </c>
    </row>
    <row r="857">
      <c r="A857" s="238" t="s">
        <v>1213</v>
      </c>
      <c r="B857" s="239">
        <v>112712.0</v>
      </c>
    </row>
    <row r="858">
      <c r="A858" s="238" t="s">
        <v>1214</v>
      </c>
      <c r="B858" s="239">
        <v>49263.0</v>
      </c>
    </row>
    <row r="859">
      <c r="A859" s="238" t="s">
        <v>1215</v>
      </c>
      <c r="B859" s="239">
        <v>7810.0</v>
      </c>
    </row>
    <row r="860">
      <c r="A860" s="238" t="s">
        <v>1216</v>
      </c>
      <c r="B860" s="239">
        <v>451.0</v>
      </c>
    </row>
    <row r="861">
      <c r="A861" s="238" t="s">
        <v>1217</v>
      </c>
      <c r="B861" s="239">
        <v>6723.0</v>
      </c>
    </row>
    <row r="862">
      <c r="A862" s="238" t="s">
        <v>1218</v>
      </c>
      <c r="B862" s="239">
        <v>3053.0</v>
      </c>
    </row>
    <row r="863">
      <c r="A863" s="238" t="s">
        <v>1219</v>
      </c>
      <c r="B863" s="239">
        <v>437.0</v>
      </c>
    </row>
    <row r="864">
      <c r="A864" s="238" t="s">
        <v>1220</v>
      </c>
      <c r="B864" s="239">
        <v>18633.0</v>
      </c>
    </row>
    <row r="865">
      <c r="A865" s="238" t="s">
        <v>1221</v>
      </c>
      <c r="B865" s="239">
        <v>5369.0</v>
      </c>
    </row>
    <row r="866">
      <c r="A866" s="238" t="s">
        <v>1222</v>
      </c>
      <c r="B866" s="239">
        <v>3875.0</v>
      </c>
    </row>
    <row r="867">
      <c r="A867" s="238" t="s">
        <v>1223</v>
      </c>
      <c r="B867" s="239">
        <v>852.0</v>
      </c>
    </row>
    <row r="868">
      <c r="A868" s="238" t="s">
        <v>1224</v>
      </c>
      <c r="B868" s="239">
        <v>743.0</v>
      </c>
    </row>
    <row r="869">
      <c r="A869" s="238" t="s">
        <v>1225</v>
      </c>
      <c r="B869" s="239">
        <v>723.0</v>
      </c>
    </row>
    <row r="870">
      <c r="A870" s="238" t="s">
        <v>1226</v>
      </c>
      <c r="B870" s="239">
        <v>1508.0</v>
      </c>
    </row>
    <row r="871">
      <c r="A871" s="238" t="s">
        <v>1227</v>
      </c>
      <c r="B871" s="239">
        <v>1093.0</v>
      </c>
    </row>
    <row r="872">
      <c r="A872" s="238" t="s">
        <v>1228</v>
      </c>
      <c r="B872" s="239">
        <v>2212.0</v>
      </c>
    </row>
    <row r="873">
      <c r="A873" s="238" t="s">
        <v>1229</v>
      </c>
      <c r="B873" s="239">
        <v>3145.0</v>
      </c>
    </row>
    <row r="874">
      <c r="A874" s="238" t="s">
        <v>1230</v>
      </c>
      <c r="B874" s="239">
        <v>83.0</v>
      </c>
    </row>
    <row r="875">
      <c r="A875" s="238" t="s">
        <v>154</v>
      </c>
      <c r="B875" s="239">
        <v>3755251.0</v>
      </c>
    </row>
    <row r="876">
      <c r="A876" s="238" t="s">
        <v>1231</v>
      </c>
      <c r="B876" s="239">
        <v>210.0</v>
      </c>
    </row>
    <row r="877">
      <c r="A877" s="238" t="s">
        <v>1232</v>
      </c>
      <c r="B877" s="239">
        <v>1231.0</v>
      </c>
    </row>
    <row r="878">
      <c r="A878" s="238" t="s">
        <v>1233</v>
      </c>
      <c r="B878" s="239">
        <v>4177.0</v>
      </c>
    </row>
    <row r="879">
      <c r="A879" s="238" t="s">
        <v>1234</v>
      </c>
      <c r="B879" s="239">
        <v>347.0</v>
      </c>
    </row>
    <row r="880">
      <c r="A880" s="238" t="s">
        <v>1235</v>
      </c>
      <c r="B880" s="239">
        <v>350.0</v>
      </c>
    </row>
    <row r="881">
      <c r="A881" s="238" t="s">
        <v>1236</v>
      </c>
      <c r="B881" s="239">
        <v>375.0</v>
      </c>
    </row>
    <row r="882">
      <c r="A882" s="238" t="s">
        <v>1237</v>
      </c>
      <c r="B882" s="239">
        <v>7090.0</v>
      </c>
    </row>
    <row r="883">
      <c r="A883" s="238" t="s">
        <v>1238</v>
      </c>
      <c r="B883" s="239">
        <v>43685.0</v>
      </c>
    </row>
    <row r="884">
      <c r="A884" s="238" t="s">
        <v>1239</v>
      </c>
      <c r="B884" s="239">
        <v>1953.0</v>
      </c>
    </row>
    <row r="885">
      <c r="A885" s="238" t="s">
        <v>1240</v>
      </c>
      <c r="B885" s="239">
        <v>2485.0</v>
      </c>
    </row>
    <row r="886">
      <c r="A886" s="238" t="s">
        <v>1241</v>
      </c>
      <c r="B886" s="239">
        <v>32261.0</v>
      </c>
    </row>
    <row r="887">
      <c r="A887" s="238" t="s">
        <v>1242</v>
      </c>
      <c r="B887" s="239">
        <v>506.0</v>
      </c>
    </row>
    <row r="888">
      <c r="A888" s="238" t="s">
        <v>1243</v>
      </c>
      <c r="B888" s="239">
        <v>403.0</v>
      </c>
    </row>
    <row r="889">
      <c r="A889" s="238" t="s">
        <v>1244</v>
      </c>
      <c r="B889" s="239">
        <v>6864.0</v>
      </c>
    </row>
    <row r="890">
      <c r="A890" s="238" t="s">
        <v>1245</v>
      </c>
      <c r="B890" s="239">
        <v>2591.0</v>
      </c>
    </row>
    <row r="891">
      <c r="A891" s="238" t="s">
        <v>1246</v>
      </c>
      <c r="B891" s="239">
        <v>5447.0</v>
      </c>
    </row>
    <row r="892">
      <c r="A892" s="238" t="s">
        <v>1247</v>
      </c>
      <c r="B892" s="239">
        <v>1619.0</v>
      </c>
    </row>
    <row r="893">
      <c r="A893" s="238" t="s">
        <v>1248</v>
      </c>
      <c r="B893" s="239">
        <v>7156.0</v>
      </c>
    </row>
    <row r="894">
      <c r="A894" s="238" t="s">
        <v>1249</v>
      </c>
      <c r="B894" s="239">
        <v>4761.0</v>
      </c>
    </row>
    <row r="895">
      <c r="A895" s="238" t="s">
        <v>1250</v>
      </c>
      <c r="B895" s="239">
        <v>2466.0</v>
      </c>
    </row>
    <row r="896">
      <c r="A896" s="238" t="s">
        <v>1251</v>
      </c>
      <c r="B896" s="239">
        <v>2140.0</v>
      </c>
    </row>
    <row r="897">
      <c r="A897" s="238" t="s">
        <v>1252</v>
      </c>
      <c r="B897" s="239">
        <v>6280.0</v>
      </c>
    </row>
    <row r="898">
      <c r="A898" s="238" t="s">
        <v>1253</v>
      </c>
      <c r="B898" s="239">
        <v>2302.0</v>
      </c>
    </row>
    <row r="899">
      <c r="A899" s="238" t="s">
        <v>1254</v>
      </c>
      <c r="B899" s="239">
        <v>3229.0</v>
      </c>
    </row>
    <row r="900">
      <c r="A900" s="238" t="s">
        <v>1255</v>
      </c>
      <c r="B900" s="239">
        <v>376.0</v>
      </c>
    </row>
    <row r="901">
      <c r="A901" s="238" t="s">
        <v>1256</v>
      </c>
      <c r="B901" s="239">
        <v>598.0</v>
      </c>
    </row>
    <row r="902">
      <c r="A902" s="238" t="s">
        <v>1257</v>
      </c>
      <c r="B902" s="239">
        <v>548.0</v>
      </c>
    </row>
    <row r="903">
      <c r="A903" s="238" t="s">
        <v>1258</v>
      </c>
      <c r="B903" s="239">
        <v>59.0</v>
      </c>
    </row>
    <row r="904">
      <c r="A904" s="238" t="s">
        <v>1259</v>
      </c>
      <c r="B904" s="239">
        <v>553.0</v>
      </c>
    </row>
    <row r="905">
      <c r="A905" s="238" t="s">
        <v>1260</v>
      </c>
      <c r="B905" s="239">
        <v>263.0</v>
      </c>
    </row>
    <row r="906">
      <c r="A906" s="238" t="s">
        <v>1261</v>
      </c>
      <c r="B906" s="239">
        <v>8850.0</v>
      </c>
    </row>
    <row r="907">
      <c r="A907" s="238" t="s">
        <v>1262</v>
      </c>
      <c r="B907" s="239">
        <v>865.0</v>
      </c>
    </row>
    <row r="908">
      <c r="A908" s="238" t="s">
        <v>1263</v>
      </c>
      <c r="B908" s="239">
        <v>2016.0</v>
      </c>
    </row>
    <row r="909">
      <c r="A909" s="238" t="s">
        <v>1264</v>
      </c>
      <c r="B909" s="239">
        <v>2701.0</v>
      </c>
    </row>
    <row r="910">
      <c r="A910" s="238" t="s">
        <v>1265</v>
      </c>
      <c r="B910" s="239">
        <v>501.0</v>
      </c>
    </row>
    <row r="911">
      <c r="A911" s="238" t="s">
        <v>1266</v>
      </c>
      <c r="B911" s="239">
        <v>209.0</v>
      </c>
    </row>
    <row r="912">
      <c r="A912" s="238" t="s">
        <v>1267</v>
      </c>
      <c r="B912" s="239">
        <v>395.0</v>
      </c>
    </row>
    <row r="913">
      <c r="A913" s="238" t="s">
        <v>1268</v>
      </c>
      <c r="B913" s="239">
        <v>545.0</v>
      </c>
    </row>
    <row r="914">
      <c r="A914" s="238" t="s">
        <v>1269</v>
      </c>
      <c r="B914" s="239">
        <v>241.0</v>
      </c>
    </row>
    <row r="915">
      <c r="A915" s="238" t="s">
        <v>1270</v>
      </c>
      <c r="B915" s="239">
        <v>5789.0</v>
      </c>
    </row>
    <row r="916">
      <c r="A916" s="238" t="s">
        <v>1271</v>
      </c>
      <c r="B916" s="239">
        <v>96.0</v>
      </c>
    </row>
    <row r="917">
      <c r="A917" s="238" t="s">
        <v>1272</v>
      </c>
      <c r="B917" s="239">
        <v>119.0</v>
      </c>
    </row>
    <row r="918">
      <c r="A918" s="238" t="s">
        <v>1273</v>
      </c>
      <c r="B918" s="239">
        <v>12909.0</v>
      </c>
    </row>
    <row r="919">
      <c r="A919" s="238" t="s">
        <v>1274</v>
      </c>
      <c r="B919" s="239">
        <v>460.0</v>
      </c>
    </row>
    <row r="920">
      <c r="A920" s="238" t="s">
        <v>1275</v>
      </c>
      <c r="B920" s="239">
        <v>5667.0</v>
      </c>
    </row>
    <row r="921">
      <c r="A921" s="238" t="s">
        <v>1276</v>
      </c>
      <c r="B921" s="239">
        <v>8932.0</v>
      </c>
    </row>
    <row r="922">
      <c r="A922" s="238" t="s">
        <v>1277</v>
      </c>
      <c r="B922" s="239">
        <v>10695.0</v>
      </c>
    </row>
    <row r="923">
      <c r="A923" s="238" t="s">
        <v>1278</v>
      </c>
      <c r="B923" s="239">
        <v>220.0</v>
      </c>
    </row>
    <row r="924">
      <c r="A924" s="238" t="s">
        <v>1279</v>
      </c>
      <c r="B924" s="239">
        <v>264.0</v>
      </c>
    </row>
    <row r="925">
      <c r="A925" s="238" t="s">
        <v>1280</v>
      </c>
      <c r="B925" s="239">
        <v>340.0</v>
      </c>
    </row>
    <row r="926">
      <c r="A926" s="238" t="s">
        <v>1281</v>
      </c>
      <c r="B926" s="239">
        <v>675.0</v>
      </c>
    </row>
    <row r="927">
      <c r="A927" s="238" t="s">
        <v>1282</v>
      </c>
      <c r="B927" s="239">
        <v>1088.0</v>
      </c>
    </row>
    <row r="928">
      <c r="A928" s="238" t="s">
        <v>1283</v>
      </c>
      <c r="B928" s="239">
        <v>10223.0</v>
      </c>
    </row>
    <row r="929">
      <c r="A929" s="238" t="s">
        <v>1284</v>
      </c>
      <c r="B929" s="239">
        <v>1111.0</v>
      </c>
    </row>
    <row r="930">
      <c r="A930" s="238" t="s">
        <v>1285</v>
      </c>
      <c r="B930" s="239">
        <v>2529.0</v>
      </c>
    </row>
    <row r="931">
      <c r="A931" s="238" t="s">
        <v>1286</v>
      </c>
      <c r="B931" s="239">
        <v>776.0</v>
      </c>
    </row>
    <row r="932">
      <c r="A932" s="238" t="s">
        <v>1287</v>
      </c>
      <c r="B932" s="239">
        <v>2989.0</v>
      </c>
    </row>
    <row r="933">
      <c r="A933" s="238" t="s">
        <v>1288</v>
      </c>
      <c r="B933" s="239">
        <v>491.0</v>
      </c>
    </row>
    <row r="934">
      <c r="A934" s="238" t="s">
        <v>1289</v>
      </c>
      <c r="B934" s="239">
        <v>422.0</v>
      </c>
    </row>
    <row r="935">
      <c r="A935" s="238" t="s">
        <v>1289</v>
      </c>
      <c r="B935" s="239">
        <v>3741.0</v>
      </c>
    </row>
    <row r="936">
      <c r="A936" s="238" t="s">
        <v>1290</v>
      </c>
      <c r="B936" s="239">
        <v>945.0</v>
      </c>
    </row>
    <row r="937">
      <c r="A937" s="238" t="s">
        <v>1291</v>
      </c>
      <c r="B937" s="239">
        <v>687.0</v>
      </c>
    </row>
    <row r="938">
      <c r="A938" s="238" t="s">
        <v>1292</v>
      </c>
      <c r="B938" s="239">
        <v>1201.0</v>
      </c>
    </row>
    <row r="939">
      <c r="A939" s="238" t="s">
        <v>1293</v>
      </c>
      <c r="B939" s="239">
        <v>623.0</v>
      </c>
    </row>
    <row r="940">
      <c r="A940" s="238" t="s">
        <v>1294</v>
      </c>
      <c r="B940" s="239">
        <v>3864.0</v>
      </c>
    </row>
    <row r="941">
      <c r="A941" s="238" t="s">
        <v>1295</v>
      </c>
      <c r="B941" s="239">
        <v>13738.0</v>
      </c>
    </row>
    <row r="942">
      <c r="A942" s="238" t="s">
        <v>1296</v>
      </c>
      <c r="B942" s="239">
        <v>13238.0</v>
      </c>
    </row>
    <row r="943">
      <c r="A943" s="238" t="s">
        <v>1297</v>
      </c>
      <c r="B943" s="239">
        <v>17642.0</v>
      </c>
    </row>
    <row r="944">
      <c r="A944" s="238" t="s">
        <v>1298</v>
      </c>
      <c r="B944" s="239">
        <v>3750.0</v>
      </c>
    </row>
    <row r="945">
      <c r="A945" s="238" t="s">
        <v>1299</v>
      </c>
      <c r="B945" s="239">
        <v>34008.0</v>
      </c>
    </row>
    <row r="946">
      <c r="A946" s="238" t="s">
        <v>1300</v>
      </c>
      <c r="B946" s="239">
        <v>3572.0</v>
      </c>
    </row>
    <row r="947">
      <c r="A947" s="238" t="s">
        <v>1301</v>
      </c>
      <c r="B947" s="239">
        <v>4999.0</v>
      </c>
    </row>
    <row r="948">
      <c r="A948" s="238" t="s">
        <v>1302</v>
      </c>
      <c r="B948" s="239">
        <v>9170.0</v>
      </c>
    </row>
    <row r="949">
      <c r="A949" s="238" t="s">
        <v>1303</v>
      </c>
      <c r="B949" s="239">
        <v>361.0</v>
      </c>
    </row>
    <row r="950">
      <c r="A950" s="238" t="s">
        <v>1304</v>
      </c>
      <c r="B950" s="239">
        <v>268.0</v>
      </c>
    </row>
    <row r="951">
      <c r="A951" s="238" t="s">
        <v>1305</v>
      </c>
      <c r="B951" s="239">
        <v>1427.0</v>
      </c>
    </row>
    <row r="952">
      <c r="A952" s="238" t="s">
        <v>1306</v>
      </c>
      <c r="B952" s="239">
        <v>2298.0</v>
      </c>
    </row>
    <row r="953">
      <c r="A953" s="238" t="s">
        <v>1307</v>
      </c>
      <c r="B953" s="239">
        <v>6148.0</v>
      </c>
    </row>
    <row r="954">
      <c r="A954" s="238" t="s">
        <v>1307</v>
      </c>
      <c r="B954" s="239">
        <v>352.0</v>
      </c>
    </row>
    <row r="955">
      <c r="A955" s="238" t="s">
        <v>1308</v>
      </c>
      <c r="B955" s="239">
        <v>551.0</v>
      </c>
    </row>
    <row r="956">
      <c r="A956" s="238" t="s">
        <v>1309</v>
      </c>
      <c r="B956" s="239">
        <v>1824.0</v>
      </c>
    </row>
    <row r="957">
      <c r="A957" s="238" t="s">
        <v>1310</v>
      </c>
      <c r="B957" s="239">
        <v>655.0</v>
      </c>
    </row>
    <row r="958">
      <c r="A958" s="238" t="s">
        <v>1311</v>
      </c>
      <c r="B958" s="239">
        <v>1226.0</v>
      </c>
    </row>
    <row r="959">
      <c r="A959" s="238" t="s">
        <v>1312</v>
      </c>
      <c r="B959" s="239">
        <v>696.0</v>
      </c>
    </row>
    <row r="960">
      <c r="A960" s="238" t="s">
        <v>1313</v>
      </c>
      <c r="B960" s="239">
        <v>871.0</v>
      </c>
    </row>
    <row r="961">
      <c r="A961" s="238" t="s">
        <v>1314</v>
      </c>
      <c r="B961" s="239">
        <v>8394.0</v>
      </c>
    </row>
    <row r="962">
      <c r="A962" s="238" t="s">
        <v>1315</v>
      </c>
      <c r="B962" s="239">
        <v>301.0</v>
      </c>
    </row>
    <row r="963">
      <c r="A963" s="238" t="s">
        <v>1316</v>
      </c>
      <c r="B963" s="239">
        <v>10070.0</v>
      </c>
    </row>
    <row r="964">
      <c r="A964" s="238" t="s">
        <v>1317</v>
      </c>
      <c r="B964" s="239">
        <v>6675.0</v>
      </c>
    </row>
    <row r="965">
      <c r="A965" s="238" t="s">
        <v>1318</v>
      </c>
      <c r="B965" s="239">
        <v>337.0</v>
      </c>
    </row>
    <row r="966">
      <c r="A966" s="238" t="s">
        <v>1319</v>
      </c>
      <c r="B966" s="239">
        <v>13703.0</v>
      </c>
    </row>
    <row r="967">
      <c r="A967" s="238" t="s">
        <v>1320</v>
      </c>
      <c r="B967" s="239">
        <v>1697.0</v>
      </c>
    </row>
    <row r="968">
      <c r="A968" s="238" t="s">
        <v>1321</v>
      </c>
      <c r="B968" s="239">
        <v>8744.0</v>
      </c>
    </row>
    <row r="969">
      <c r="A969" s="238" t="s">
        <v>1322</v>
      </c>
      <c r="B969" s="239">
        <v>185.0</v>
      </c>
    </row>
    <row r="970">
      <c r="A970" s="238" t="s">
        <v>1323</v>
      </c>
      <c r="B970" s="239">
        <v>638.0</v>
      </c>
    </row>
    <row r="971">
      <c r="A971" s="238" t="s">
        <v>1324</v>
      </c>
      <c r="B971" s="239">
        <v>338332.0</v>
      </c>
    </row>
    <row r="972">
      <c r="A972" s="238" t="s">
        <v>1325</v>
      </c>
      <c r="B972" s="239">
        <v>1249.0</v>
      </c>
    </row>
    <row r="973">
      <c r="A973" s="238" t="s">
        <v>1326</v>
      </c>
      <c r="B973" s="239">
        <v>6941.0</v>
      </c>
    </row>
    <row r="974">
      <c r="A974" s="238" t="s">
        <v>1327</v>
      </c>
      <c r="B974" s="239">
        <v>663.0</v>
      </c>
    </row>
    <row r="975">
      <c r="A975" s="238" t="s">
        <v>1328</v>
      </c>
      <c r="B975" s="239">
        <v>590.0</v>
      </c>
    </row>
    <row r="976">
      <c r="A976" s="238" t="s">
        <v>1329</v>
      </c>
      <c r="B976" s="239">
        <v>249.0</v>
      </c>
    </row>
    <row r="977">
      <c r="A977" s="238" t="s">
        <v>1330</v>
      </c>
      <c r="B977" s="239">
        <v>6079.0</v>
      </c>
    </row>
    <row r="978">
      <c r="A978" s="238" t="s">
        <v>1331</v>
      </c>
      <c r="B978" s="239">
        <v>4285.0</v>
      </c>
    </row>
    <row r="979">
      <c r="A979" s="238" t="s">
        <v>1332</v>
      </c>
      <c r="B979" s="239">
        <v>6635.0</v>
      </c>
    </row>
    <row r="980">
      <c r="A980" s="238" t="s">
        <v>1333</v>
      </c>
      <c r="B980" s="239">
        <v>43755.0</v>
      </c>
    </row>
    <row r="981">
      <c r="A981" s="238" t="s">
        <v>1334</v>
      </c>
      <c r="B981" s="239">
        <v>465.0</v>
      </c>
    </row>
    <row r="982">
      <c r="A982" s="238" t="s">
        <v>1335</v>
      </c>
      <c r="B982" s="239">
        <v>11681.0</v>
      </c>
    </row>
    <row r="983">
      <c r="A983" s="238" t="s">
        <v>1336</v>
      </c>
      <c r="B983" s="239">
        <v>6057.0</v>
      </c>
    </row>
    <row r="984">
      <c r="A984" s="238" t="s">
        <v>1337</v>
      </c>
      <c r="B984" s="239">
        <v>3817.0</v>
      </c>
    </row>
    <row r="985">
      <c r="A985" s="238" t="s">
        <v>1338</v>
      </c>
      <c r="B985" s="239">
        <v>827.0</v>
      </c>
    </row>
    <row r="986">
      <c r="A986" s="238" t="s">
        <v>1339</v>
      </c>
      <c r="B986" s="239">
        <v>2274.0</v>
      </c>
    </row>
    <row r="987">
      <c r="A987" s="238" t="s">
        <v>1340</v>
      </c>
      <c r="B987" s="239">
        <v>1026.0</v>
      </c>
    </row>
    <row r="988">
      <c r="A988" s="238" t="s">
        <v>1341</v>
      </c>
      <c r="B988" s="239">
        <v>1370.0</v>
      </c>
    </row>
    <row r="989">
      <c r="A989" s="238" t="s">
        <v>1342</v>
      </c>
      <c r="B989" s="239">
        <v>7330.0</v>
      </c>
    </row>
    <row r="990">
      <c r="A990" s="238" t="s">
        <v>1343</v>
      </c>
      <c r="B990" s="239">
        <v>2738.0</v>
      </c>
    </row>
    <row r="991">
      <c r="A991" s="238" t="s">
        <v>1344</v>
      </c>
      <c r="B991" s="239">
        <v>26309.0</v>
      </c>
    </row>
    <row r="992">
      <c r="A992" s="238" t="s">
        <v>1345</v>
      </c>
      <c r="B992" s="239">
        <v>1023.0</v>
      </c>
    </row>
    <row r="993">
      <c r="A993" s="238" t="s">
        <v>1346</v>
      </c>
      <c r="B993" s="239">
        <v>704.0</v>
      </c>
    </row>
    <row r="994">
      <c r="A994" s="238" t="s">
        <v>1347</v>
      </c>
      <c r="B994" s="239">
        <v>1351.0</v>
      </c>
    </row>
    <row r="995">
      <c r="A995" s="238" t="s">
        <v>1348</v>
      </c>
      <c r="B995" s="239">
        <v>1407.0</v>
      </c>
    </row>
    <row r="996">
      <c r="A996" s="238" t="s">
        <v>1349</v>
      </c>
      <c r="B996" s="239">
        <v>5545.0</v>
      </c>
    </row>
    <row r="997">
      <c r="A997" s="238" t="s">
        <v>1350</v>
      </c>
      <c r="B997" s="239">
        <v>2976.0</v>
      </c>
    </row>
    <row r="998">
      <c r="A998" s="238" t="s">
        <v>1351</v>
      </c>
      <c r="B998" s="239">
        <v>3045.0</v>
      </c>
    </row>
    <row r="999">
      <c r="A999" s="238" t="s">
        <v>1352</v>
      </c>
      <c r="B999" s="239">
        <v>1919.0</v>
      </c>
    </row>
    <row r="1000">
      <c r="A1000" s="238" t="s">
        <v>1353</v>
      </c>
      <c r="B1000" s="239">
        <v>444.0</v>
      </c>
    </row>
    <row r="1001">
      <c r="A1001" s="238" t="s">
        <v>1354</v>
      </c>
      <c r="B1001" s="239">
        <v>1856.0</v>
      </c>
    </row>
    <row r="1002">
      <c r="A1002" s="238" t="s">
        <v>1355</v>
      </c>
      <c r="B1002" s="239">
        <v>0.0</v>
      </c>
    </row>
    <row r="1003">
      <c r="A1003" s="238" t="s">
        <v>1356</v>
      </c>
      <c r="B1003" s="239">
        <v>2475.0</v>
      </c>
    </row>
    <row r="1004">
      <c r="A1004" s="238" t="s">
        <v>1357</v>
      </c>
      <c r="B1004" s="239">
        <v>9926.0</v>
      </c>
    </row>
    <row r="1005">
      <c r="A1005" s="238" t="s">
        <v>1358</v>
      </c>
      <c r="B1005" s="239">
        <v>428.0</v>
      </c>
    </row>
    <row r="1006">
      <c r="A1006" s="238" t="s">
        <v>1359</v>
      </c>
      <c r="B1006" s="239">
        <v>10170.0</v>
      </c>
    </row>
    <row r="1007">
      <c r="A1007" s="238" t="s">
        <v>1359</v>
      </c>
      <c r="B1007" s="239">
        <v>2192.0</v>
      </c>
    </row>
    <row r="1008">
      <c r="A1008" s="238" t="s">
        <v>1360</v>
      </c>
      <c r="B1008" s="239">
        <v>7220.0</v>
      </c>
    </row>
    <row r="1009">
      <c r="A1009" s="238" t="s">
        <v>1361</v>
      </c>
      <c r="B1009" s="239">
        <v>3134.0</v>
      </c>
    </row>
    <row r="1010">
      <c r="A1010" s="238" t="s">
        <v>1362</v>
      </c>
      <c r="B1010" s="239">
        <v>658.0</v>
      </c>
    </row>
    <row r="1011">
      <c r="A1011" s="238" t="s">
        <v>1363</v>
      </c>
      <c r="B1011" s="239">
        <v>8141.0</v>
      </c>
    </row>
    <row r="1012">
      <c r="A1012" s="238" t="s">
        <v>1364</v>
      </c>
      <c r="B1012" s="239">
        <v>142.0</v>
      </c>
    </row>
    <row r="1013">
      <c r="A1013" s="238" t="s">
        <v>1365</v>
      </c>
      <c r="B1013" s="239">
        <v>724.0</v>
      </c>
    </row>
    <row r="1014">
      <c r="A1014" s="238" t="s">
        <v>1366</v>
      </c>
      <c r="B1014" s="239">
        <v>1572.0</v>
      </c>
    </row>
    <row r="1015">
      <c r="A1015" s="238" t="s">
        <v>1367</v>
      </c>
      <c r="B1015" s="239">
        <v>668.0</v>
      </c>
    </row>
    <row r="1016">
      <c r="A1016" s="238" t="s">
        <v>1368</v>
      </c>
      <c r="B1016" s="239">
        <v>0.0</v>
      </c>
    </row>
    <row r="1017">
      <c r="A1017" s="238" t="s">
        <v>1369</v>
      </c>
      <c r="B1017" s="239">
        <v>1086.0</v>
      </c>
    </row>
    <row r="1018">
      <c r="A1018" s="238" t="s">
        <v>1370</v>
      </c>
      <c r="B1018" s="239">
        <v>6203.0</v>
      </c>
    </row>
    <row r="1019">
      <c r="A1019" s="238" t="s">
        <v>1371</v>
      </c>
      <c r="B1019" s="239">
        <v>50.0</v>
      </c>
    </row>
    <row r="1020">
      <c r="A1020" s="238" t="s">
        <v>1372</v>
      </c>
      <c r="B1020" s="239">
        <v>166.0</v>
      </c>
    </row>
    <row r="1021">
      <c r="A1021" s="238" t="s">
        <v>1373</v>
      </c>
      <c r="B1021" s="239">
        <v>6077.0</v>
      </c>
    </row>
    <row r="1022">
      <c r="A1022" s="238" t="s">
        <v>1374</v>
      </c>
      <c r="B1022" s="239">
        <v>1821.0</v>
      </c>
    </row>
    <row r="1023">
      <c r="A1023" s="238" t="s">
        <v>1375</v>
      </c>
      <c r="B1023" s="239">
        <v>785.0</v>
      </c>
    </row>
    <row r="1024">
      <c r="A1024" s="238" t="s">
        <v>1376</v>
      </c>
      <c r="B1024" s="239">
        <v>3311.0</v>
      </c>
    </row>
    <row r="1025">
      <c r="A1025" s="238" t="s">
        <v>1377</v>
      </c>
      <c r="B1025" s="239">
        <v>162.0</v>
      </c>
    </row>
    <row r="1026">
      <c r="A1026" s="238" t="s">
        <v>1378</v>
      </c>
      <c r="B1026" s="239">
        <v>640.0</v>
      </c>
    </row>
    <row r="1027">
      <c r="A1027" s="238" t="s">
        <v>1379</v>
      </c>
      <c r="B1027" s="239">
        <v>1909.0</v>
      </c>
    </row>
    <row r="1028">
      <c r="A1028" s="238" t="s">
        <v>1380</v>
      </c>
      <c r="B1028" s="239">
        <v>0.0</v>
      </c>
    </row>
    <row r="1029">
      <c r="A1029" s="238" t="s">
        <v>1381</v>
      </c>
      <c r="B1029" s="239">
        <v>13176.0</v>
      </c>
    </row>
    <row r="1030">
      <c r="A1030" s="238" t="s">
        <v>1382</v>
      </c>
      <c r="B1030" s="239">
        <v>4799.0</v>
      </c>
    </row>
    <row r="1031">
      <c r="A1031" s="238" t="s">
        <v>1383</v>
      </c>
      <c r="B1031" s="239">
        <v>3307.0</v>
      </c>
    </row>
    <row r="1032">
      <c r="A1032" s="238" t="s">
        <v>1384</v>
      </c>
      <c r="B1032" s="239">
        <v>10686.0</v>
      </c>
    </row>
    <row r="1033">
      <c r="A1033" s="238" t="s">
        <v>1385</v>
      </c>
      <c r="B1033" s="239">
        <v>7199.0</v>
      </c>
    </row>
    <row r="1034">
      <c r="A1034" s="238" t="s">
        <v>1386</v>
      </c>
      <c r="B1034" s="239">
        <v>2994.0</v>
      </c>
    </row>
    <row r="1035">
      <c r="A1035" s="238" t="s">
        <v>1387</v>
      </c>
      <c r="B1035" s="239">
        <v>9844.0</v>
      </c>
    </row>
    <row r="1036">
      <c r="A1036" s="238" t="s">
        <v>1388</v>
      </c>
      <c r="B1036" s="239">
        <v>7909.0</v>
      </c>
    </row>
    <row r="1037">
      <c r="A1037" s="238" t="s">
        <v>1389</v>
      </c>
      <c r="B1037" s="239">
        <v>6494.0</v>
      </c>
    </row>
    <row r="1038">
      <c r="A1038" s="238" t="s">
        <v>1390</v>
      </c>
      <c r="B1038" s="239">
        <v>164.0</v>
      </c>
    </row>
    <row r="1039">
      <c r="A1039" s="238" t="s">
        <v>1391</v>
      </c>
      <c r="B1039" s="239">
        <v>14942.0</v>
      </c>
    </row>
    <row r="1040">
      <c r="A1040" s="238" t="s">
        <v>1392</v>
      </c>
      <c r="B1040" s="239">
        <v>446.0</v>
      </c>
    </row>
    <row r="1041">
      <c r="A1041" s="238" t="s">
        <v>1393</v>
      </c>
      <c r="B1041" s="239">
        <v>3507.0</v>
      </c>
    </row>
    <row r="1042">
      <c r="A1042" s="238" t="s">
        <v>1394</v>
      </c>
      <c r="B1042" s="239">
        <v>3711.0</v>
      </c>
    </row>
    <row r="1043">
      <c r="A1043" s="238" t="s">
        <v>1395</v>
      </c>
      <c r="B1043" s="239">
        <v>225.0</v>
      </c>
    </row>
    <row r="1044">
      <c r="A1044" s="238" t="s">
        <v>1396</v>
      </c>
      <c r="B1044" s="239">
        <v>16852.0</v>
      </c>
    </row>
    <row r="1045">
      <c r="A1045" s="238" t="s">
        <v>1397</v>
      </c>
      <c r="B1045" s="239">
        <v>37894.0</v>
      </c>
    </row>
    <row r="1046">
      <c r="A1046" s="238" t="s">
        <v>1398</v>
      </c>
      <c r="B1046" s="239">
        <v>3785.0</v>
      </c>
    </row>
    <row r="1047">
      <c r="A1047" s="238" t="s">
        <v>1399</v>
      </c>
      <c r="B1047" s="239">
        <v>752.0</v>
      </c>
    </row>
    <row r="1048">
      <c r="A1048" s="238" t="s">
        <v>1400</v>
      </c>
      <c r="B1048" s="239">
        <v>1939.0</v>
      </c>
    </row>
    <row r="1049">
      <c r="A1049" s="238" t="s">
        <v>1401</v>
      </c>
      <c r="B1049" s="239">
        <v>5809.0</v>
      </c>
    </row>
    <row r="1050">
      <c r="A1050" s="238" t="s">
        <v>1402</v>
      </c>
      <c r="B1050" s="239">
        <v>1541.0</v>
      </c>
    </row>
    <row r="1051">
      <c r="A1051" s="238" t="s">
        <v>1403</v>
      </c>
      <c r="B1051" s="239">
        <v>366.0</v>
      </c>
    </row>
    <row r="1052">
      <c r="A1052" s="238" t="s">
        <v>1404</v>
      </c>
      <c r="B1052" s="239">
        <v>156.0</v>
      </c>
    </row>
    <row r="1053">
      <c r="A1053" s="238" t="s">
        <v>1405</v>
      </c>
      <c r="B1053" s="239">
        <v>19161.0</v>
      </c>
    </row>
    <row r="1054">
      <c r="A1054" s="238" t="s">
        <v>1406</v>
      </c>
      <c r="B1054" s="239">
        <v>29159.0</v>
      </c>
    </row>
    <row r="1055">
      <c r="A1055" s="238" t="s">
        <v>1407</v>
      </c>
      <c r="B1055" s="239">
        <v>1101.0</v>
      </c>
    </row>
    <row r="1056">
      <c r="A1056" s="238" t="s">
        <v>1408</v>
      </c>
      <c r="B1056" s="239">
        <v>6616.0</v>
      </c>
    </row>
    <row r="1057">
      <c r="A1057" s="238" t="s">
        <v>1409</v>
      </c>
      <c r="B1057" s="239">
        <v>8433.0</v>
      </c>
    </row>
    <row r="1058">
      <c r="A1058" s="238" t="s">
        <v>1409</v>
      </c>
      <c r="B1058" s="239">
        <v>1134.0</v>
      </c>
    </row>
    <row r="1059">
      <c r="A1059" s="238" t="s">
        <v>1410</v>
      </c>
      <c r="B1059" s="239">
        <v>720.0</v>
      </c>
    </row>
    <row r="1060">
      <c r="A1060" s="238" t="s">
        <v>1411</v>
      </c>
      <c r="B1060" s="239">
        <v>1697.0</v>
      </c>
    </row>
    <row r="1061">
      <c r="A1061" s="238" t="s">
        <v>1412</v>
      </c>
      <c r="B1061" s="239">
        <v>1632.0</v>
      </c>
    </row>
    <row r="1062">
      <c r="A1062" s="238" t="s">
        <v>1412</v>
      </c>
      <c r="B1062" s="239">
        <v>552.0</v>
      </c>
    </row>
    <row r="1063">
      <c r="A1063" s="238" t="s">
        <v>1413</v>
      </c>
      <c r="B1063" s="239">
        <v>405.0</v>
      </c>
    </row>
    <row r="1064">
      <c r="A1064" s="238" t="s">
        <v>1414</v>
      </c>
      <c r="B1064" s="239">
        <v>12665.0</v>
      </c>
    </row>
    <row r="1065">
      <c r="A1065" s="238" t="s">
        <v>1415</v>
      </c>
      <c r="B1065" s="239">
        <v>5421.0</v>
      </c>
    </row>
    <row r="1066">
      <c r="A1066" s="238" t="s">
        <v>1416</v>
      </c>
      <c r="B1066" s="239">
        <v>16667.0</v>
      </c>
    </row>
    <row r="1067">
      <c r="A1067" s="238" t="s">
        <v>1417</v>
      </c>
      <c r="B1067" s="239">
        <v>9694.0</v>
      </c>
    </row>
    <row r="1068">
      <c r="A1068" s="238" t="s">
        <v>1418</v>
      </c>
      <c r="B1068" s="239">
        <v>294.0</v>
      </c>
    </row>
    <row r="1069">
      <c r="A1069" s="238" t="s">
        <v>1419</v>
      </c>
      <c r="B1069" s="239">
        <v>1258.0</v>
      </c>
    </row>
    <row r="1070">
      <c r="A1070" s="238" t="s">
        <v>1420</v>
      </c>
      <c r="B1070" s="239">
        <v>10163.0</v>
      </c>
    </row>
    <row r="1071">
      <c r="A1071" s="238" t="s">
        <v>1421</v>
      </c>
      <c r="B1071" s="239">
        <v>1692.0</v>
      </c>
    </row>
    <row r="1072">
      <c r="A1072" s="238" t="s">
        <v>1422</v>
      </c>
      <c r="B1072" s="239">
        <v>2935.0</v>
      </c>
    </row>
    <row r="1073">
      <c r="A1073" s="238" t="s">
        <v>1423</v>
      </c>
      <c r="B1073" s="239">
        <v>239.0</v>
      </c>
    </row>
    <row r="1074">
      <c r="A1074" s="238" t="s">
        <v>1424</v>
      </c>
      <c r="B1074" s="239">
        <v>438.0</v>
      </c>
    </row>
    <row r="1075">
      <c r="A1075" s="238" t="s">
        <v>1425</v>
      </c>
      <c r="B1075" s="239">
        <v>1831.0</v>
      </c>
    </row>
    <row r="1076">
      <c r="A1076" s="238" t="s">
        <v>1426</v>
      </c>
      <c r="B1076" s="239">
        <v>1411.0</v>
      </c>
    </row>
    <row r="1077">
      <c r="A1077" s="238" t="s">
        <v>1427</v>
      </c>
      <c r="B1077" s="239">
        <v>20240.0</v>
      </c>
    </row>
    <row r="1078">
      <c r="A1078" s="238" t="s">
        <v>1428</v>
      </c>
      <c r="B1078" s="239">
        <v>658.0</v>
      </c>
    </row>
    <row r="1079">
      <c r="A1079" s="238" t="s">
        <v>1429</v>
      </c>
      <c r="B1079" s="239">
        <v>439.0</v>
      </c>
    </row>
    <row r="1080">
      <c r="A1080" s="238" t="s">
        <v>1430</v>
      </c>
      <c r="B1080" s="239">
        <v>1825.0</v>
      </c>
    </row>
    <row r="1081">
      <c r="A1081" s="238" t="s">
        <v>1431</v>
      </c>
      <c r="B1081" s="239">
        <v>1896.0</v>
      </c>
    </row>
    <row r="1082">
      <c r="A1082" s="238" t="s">
        <v>1432</v>
      </c>
      <c r="B1082" s="239">
        <v>15407.0</v>
      </c>
    </row>
    <row r="1083">
      <c r="A1083" s="238" t="s">
        <v>1433</v>
      </c>
      <c r="B1083" s="239">
        <v>638.0</v>
      </c>
    </row>
    <row r="1084">
      <c r="A1084" s="238" t="s">
        <v>1434</v>
      </c>
      <c r="B1084" s="239">
        <v>1084.0</v>
      </c>
    </row>
    <row r="1085">
      <c r="A1085" s="238" t="s">
        <v>1435</v>
      </c>
      <c r="B1085" s="239">
        <v>10256.0</v>
      </c>
    </row>
    <row r="1086">
      <c r="A1086" s="238" t="s">
        <v>1436</v>
      </c>
      <c r="B1086" s="239">
        <v>768.0</v>
      </c>
    </row>
    <row r="1087">
      <c r="A1087" s="238" t="s">
        <v>1437</v>
      </c>
      <c r="B1087" s="239">
        <v>665.0</v>
      </c>
    </row>
    <row r="1088">
      <c r="A1088" s="238" t="s">
        <v>1438</v>
      </c>
      <c r="B1088" s="239">
        <v>590.0</v>
      </c>
    </row>
    <row r="1089">
      <c r="A1089" s="238" t="s">
        <v>1439</v>
      </c>
      <c r="B1089" s="239">
        <v>271.0</v>
      </c>
    </row>
    <row r="1090">
      <c r="A1090" s="238" t="s">
        <v>1440</v>
      </c>
      <c r="B1090" s="239">
        <v>834.0</v>
      </c>
    </row>
    <row r="1091">
      <c r="A1091" s="238" t="s">
        <v>1441</v>
      </c>
      <c r="B1091" s="239">
        <v>10062.0</v>
      </c>
    </row>
    <row r="1092">
      <c r="A1092" s="238" t="s">
        <v>1442</v>
      </c>
      <c r="B1092" s="239">
        <v>280.0</v>
      </c>
    </row>
    <row r="1093">
      <c r="A1093" s="238" t="s">
        <v>1443</v>
      </c>
      <c r="B1093" s="239">
        <v>1896.0</v>
      </c>
    </row>
    <row r="1094">
      <c r="A1094" s="238" t="s">
        <v>1444</v>
      </c>
      <c r="B1094" s="239">
        <v>794.0</v>
      </c>
    </row>
    <row r="1095">
      <c r="A1095" s="238" t="s">
        <v>1445</v>
      </c>
      <c r="B1095" s="239">
        <v>4691.0</v>
      </c>
    </row>
    <row r="1096">
      <c r="A1096" s="238" t="s">
        <v>1446</v>
      </c>
      <c r="B1096" s="239">
        <v>18070.0</v>
      </c>
    </row>
    <row r="1097">
      <c r="A1097" s="238" t="s">
        <v>1447</v>
      </c>
      <c r="B1097" s="239">
        <v>2493.0</v>
      </c>
    </row>
    <row r="1098">
      <c r="A1098" s="238" t="s">
        <v>1448</v>
      </c>
      <c r="B1098" s="239">
        <v>51460.0</v>
      </c>
    </row>
    <row r="1099">
      <c r="A1099" s="238" t="s">
        <v>1449</v>
      </c>
      <c r="B1099" s="239">
        <v>1612.0</v>
      </c>
    </row>
    <row r="1100">
      <c r="A1100" s="238" t="s">
        <v>1450</v>
      </c>
      <c r="B1100" s="239">
        <v>5695.0</v>
      </c>
    </row>
    <row r="1101">
      <c r="A1101" s="238" t="s">
        <v>1451</v>
      </c>
      <c r="B1101" s="239">
        <v>254.0</v>
      </c>
    </row>
    <row r="1102">
      <c r="A1102" s="238" t="s">
        <v>1452</v>
      </c>
      <c r="B1102" s="239">
        <v>731.0</v>
      </c>
    </row>
    <row r="1103">
      <c r="A1103" s="238" t="s">
        <v>1453</v>
      </c>
      <c r="B1103" s="239">
        <v>71930.0</v>
      </c>
    </row>
    <row r="1104">
      <c r="A1104" s="238" t="s">
        <v>1454</v>
      </c>
      <c r="B1104" s="239">
        <v>365742.0</v>
      </c>
    </row>
    <row r="1105">
      <c r="A1105" s="238" t="s">
        <v>1455</v>
      </c>
      <c r="B1105" s="239">
        <v>464.0</v>
      </c>
    </row>
    <row r="1106">
      <c r="A1106" s="238" t="s">
        <v>1456</v>
      </c>
      <c r="B1106" s="239">
        <v>2202.0</v>
      </c>
    </row>
    <row r="1107">
      <c r="A1107" s="238" t="s">
        <v>1457</v>
      </c>
      <c r="B1107" s="239">
        <v>1219.0</v>
      </c>
    </row>
    <row r="1108">
      <c r="A1108" s="238" t="s">
        <v>1458</v>
      </c>
      <c r="B1108" s="239">
        <v>9830.0</v>
      </c>
    </row>
    <row r="1109">
      <c r="A1109" s="238" t="s">
        <v>1459</v>
      </c>
      <c r="B1109" s="239">
        <v>2331.0</v>
      </c>
    </row>
    <row r="1110">
      <c r="A1110" s="238" t="s">
        <v>1460</v>
      </c>
      <c r="B1110" s="239">
        <v>9035.0</v>
      </c>
    </row>
    <row r="1111">
      <c r="A1111" s="238" t="s">
        <v>1460</v>
      </c>
      <c r="B1111" s="239">
        <v>4179.0</v>
      </c>
    </row>
    <row r="1112">
      <c r="A1112" s="238" t="s">
        <v>1461</v>
      </c>
      <c r="B1112" s="239">
        <v>996.0</v>
      </c>
    </row>
    <row r="1113">
      <c r="A1113" s="238" t="s">
        <v>1462</v>
      </c>
      <c r="B1113" s="239">
        <v>5851.0</v>
      </c>
    </row>
    <row r="1114">
      <c r="A1114" s="238" t="s">
        <v>1463</v>
      </c>
      <c r="B1114" s="239">
        <v>575.0</v>
      </c>
    </row>
    <row r="1115">
      <c r="A1115" s="238" t="s">
        <v>1464</v>
      </c>
      <c r="B1115" s="239">
        <v>658.0</v>
      </c>
    </row>
    <row r="1116">
      <c r="A1116" s="238" t="s">
        <v>1465</v>
      </c>
      <c r="B1116" s="239">
        <v>207.0</v>
      </c>
    </row>
    <row r="1117">
      <c r="A1117" s="238" t="s">
        <v>1466</v>
      </c>
      <c r="B1117" s="239">
        <v>3061.0</v>
      </c>
    </row>
    <row r="1118">
      <c r="A1118" s="238" t="s">
        <v>1467</v>
      </c>
      <c r="B1118" s="239">
        <v>7984.0</v>
      </c>
    </row>
    <row r="1119">
      <c r="A1119" s="238" t="s">
        <v>1468</v>
      </c>
      <c r="B1119" s="239">
        <v>5402.0</v>
      </c>
    </row>
    <row r="1120">
      <c r="A1120" s="238" t="s">
        <v>1469</v>
      </c>
      <c r="B1120" s="239">
        <v>3585.0</v>
      </c>
    </row>
    <row r="1121">
      <c r="A1121" s="238" t="s">
        <v>1470</v>
      </c>
      <c r="B1121" s="239">
        <v>1093.0</v>
      </c>
    </row>
    <row r="1122">
      <c r="A1122" s="238" t="s">
        <v>1471</v>
      </c>
      <c r="B1122" s="239">
        <v>795.0</v>
      </c>
    </row>
    <row r="1123">
      <c r="A1123" s="238" t="s">
        <v>1472</v>
      </c>
      <c r="B1123" s="239">
        <v>5634.0</v>
      </c>
    </row>
    <row r="1124">
      <c r="A1124" s="238" t="s">
        <v>1473</v>
      </c>
      <c r="B1124" s="239">
        <v>4446.0</v>
      </c>
    </row>
    <row r="1125">
      <c r="A1125" s="238" t="s">
        <v>1474</v>
      </c>
      <c r="B1125" s="239">
        <v>4810.0</v>
      </c>
    </row>
    <row r="1126">
      <c r="A1126" s="238" t="s">
        <v>1475</v>
      </c>
      <c r="B1126" s="239">
        <v>3230.0</v>
      </c>
    </row>
    <row r="1127">
      <c r="A1127" s="238" t="s">
        <v>1476</v>
      </c>
      <c r="B1127" s="239">
        <v>3065.0</v>
      </c>
    </row>
    <row r="1128">
      <c r="A1128" s="238" t="s">
        <v>1477</v>
      </c>
      <c r="B1128" s="239">
        <v>710.0</v>
      </c>
    </row>
    <row r="1129">
      <c r="A1129" s="238" t="s">
        <v>1478</v>
      </c>
      <c r="B1129" s="239">
        <v>2663.0</v>
      </c>
    </row>
    <row r="1130">
      <c r="A1130" s="238" t="s">
        <v>1479</v>
      </c>
      <c r="B1130" s="239">
        <v>0.0</v>
      </c>
    </row>
    <row r="1131">
      <c r="A1131" s="238" t="s">
        <v>1480</v>
      </c>
      <c r="B1131" s="239">
        <v>810.0</v>
      </c>
    </row>
    <row r="1132">
      <c r="A1132" s="238" t="s">
        <v>1481</v>
      </c>
      <c r="B1132" s="239">
        <v>10278.0</v>
      </c>
    </row>
    <row r="1133">
      <c r="A1133" s="238" t="s">
        <v>1482</v>
      </c>
      <c r="B1133" s="239">
        <v>807.0</v>
      </c>
    </row>
    <row r="1134">
      <c r="A1134" s="238" t="s">
        <v>1483</v>
      </c>
      <c r="B1134" s="239">
        <v>10583.0</v>
      </c>
    </row>
    <row r="1135">
      <c r="A1135" s="238" t="s">
        <v>1484</v>
      </c>
      <c r="B1135" s="239">
        <v>6776.0</v>
      </c>
    </row>
    <row r="1136">
      <c r="A1136" s="238" t="s">
        <v>1485</v>
      </c>
      <c r="B1136" s="239">
        <v>937.0</v>
      </c>
    </row>
    <row r="1137">
      <c r="A1137" s="238" t="s">
        <v>1486</v>
      </c>
      <c r="B1137" s="239">
        <v>5649.0</v>
      </c>
    </row>
    <row r="1138">
      <c r="A1138" s="238" t="s">
        <v>1487</v>
      </c>
      <c r="B1138" s="239">
        <v>1739.0</v>
      </c>
    </row>
    <row r="1139">
      <c r="A1139" s="238" t="s">
        <v>1488</v>
      </c>
      <c r="B1139" s="239">
        <v>777.0</v>
      </c>
    </row>
    <row r="1140">
      <c r="A1140" s="238" t="s">
        <v>1489</v>
      </c>
      <c r="B1140" s="239">
        <v>13013.0</v>
      </c>
    </row>
    <row r="1141">
      <c r="A1141" s="238" t="s">
        <v>1490</v>
      </c>
      <c r="B1141" s="239">
        <v>297.0</v>
      </c>
    </row>
    <row r="1142">
      <c r="A1142" s="238" t="s">
        <v>1491</v>
      </c>
      <c r="B1142" s="239">
        <v>511.0</v>
      </c>
    </row>
    <row r="1143">
      <c r="A1143" s="238" t="s">
        <v>1492</v>
      </c>
      <c r="B1143" s="239">
        <v>340.0</v>
      </c>
    </row>
    <row r="1144">
      <c r="A1144" s="238" t="s">
        <v>1493</v>
      </c>
      <c r="B1144" s="239">
        <v>3131.0</v>
      </c>
    </row>
    <row r="1145">
      <c r="A1145" s="238" t="s">
        <v>1494</v>
      </c>
      <c r="B1145" s="239">
        <v>10829.0</v>
      </c>
    </row>
    <row r="1146">
      <c r="A1146" s="238" t="s">
        <v>1495</v>
      </c>
      <c r="B1146" s="239">
        <v>583.0</v>
      </c>
    </row>
    <row r="1147">
      <c r="A1147" s="238" t="s">
        <v>1495</v>
      </c>
      <c r="B1147" s="239">
        <v>602.0</v>
      </c>
    </row>
    <row r="1148">
      <c r="A1148" s="238" t="s">
        <v>1496</v>
      </c>
      <c r="B1148" s="239">
        <v>135.0</v>
      </c>
    </row>
    <row r="1149">
      <c r="A1149" s="238" t="s">
        <v>1497</v>
      </c>
      <c r="B1149" s="239">
        <v>1273.0</v>
      </c>
    </row>
    <row r="1150">
      <c r="A1150" s="238" t="s">
        <v>1498</v>
      </c>
      <c r="B1150" s="239">
        <v>1323.0</v>
      </c>
    </row>
    <row r="1151">
      <c r="A1151" s="238" t="s">
        <v>1499</v>
      </c>
      <c r="B1151" s="239">
        <v>138.0</v>
      </c>
    </row>
    <row r="1152">
      <c r="A1152" s="238" t="s">
        <v>1500</v>
      </c>
      <c r="B1152" s="239">
        <v>1697.0</v>
      </c>
    </row>
    <row r="1153">
      <c r="A1153" s="238" t="s">
        <v>1501</v>
      </c>
      <c r="B1153" s="239">
        <v>471.0</v>
      </c>
    </row>
    <row r="1154">
      <c r="A1154" s="238" t="s">
        <v>1502</v>
      </c>
      <c r="B1154" s="239">
        <v>2488.0</v>
      </c>
    </row>
    <row r="1155">
      <c r="A1155" s="238" t="s">
        <v>1503</v>
      </c>
      <c r="B1155" s="239">
        <v>644.0</v>
      </c>
    </row>
    <row r="1156">
      <c r="A1156" s="238" t="s">
        <v>1504</v>
      </c>
      <c r="B1156" s="239">
        <v>104.0</v>
      </c>
    </row>
    <row r="1157">
      <c r="A1157" s="238" t="s">
        <v>1505</v>
      </c>
      <c r="B1157" s="239">
        <v>129.0</v>
      </c>
    </row>
    <row r="1158">
      <c r="A1158" s="238" t="s">
        <v>1506</v>
      </c>
      <c r="B1158" s="239">
        <v>225.0</v>
      </c>
    </row>
    <row r="1159">
      <c r="A1159" s="238" t="s">
        <v>1507</v>
      </c>
      <c r="B1159" s="239">
        <v>1766.0</v>
      </c>
    </row>
    <row r="1160">
      <c r="A1160" s="238" t="s">
        <v>1508</v>
      </c>
      <c r="B1160" s="239">
        <v>648.0</v>
      </c>
    </row>
    <row r="1161">
      <c r="A1161" s="238" t="s">
        <v>1509</v>
      </c>
      <c r="B1161" s="239">
        <v>1509.0</v>
      </c>
    </row>
    <row r="1162">
      <c r="A1162" s="238" t="s">
        <v>1510</v>
      </c>
      <c r="B1162" s="239">
        <v>2277.0</v>
      </c>
    </row>
    <row r="1163">
      <c r="A1163" s="238" t="s">
        <v>1511</v>
      </c>
      <c r="B1163" s="239">
        <v>216.0</v>
      </c>
    </row>
    <row r="1164">
      <c r="A1164" s="238" t="s">
        <v>1512</v>
      </c>
      <c r="B1164" s="239">
        <v>1161.0</v>
      </c>
    </row>
    <row r="1165">
      <c r="A1165" s="238" t="s">
        <v>1513</v>
      </c>
      <c r="B1165" s="239">
        <v>2633.0</v>
      </c>
    </row>
    <row r="1166">
      <c r="A1166" s="238" t="s">
        <v>1514</v>
      </c>
      <c r="B1166" s="239">
        <v>743.0</v>
      </c>
    </row>
    <row r="1167">
      <c r="A1167" s="238" t="s">
        <v>1515</v>
      </c>
      <c r="B1167" s="239">
        <v>165.0</v>
      </c>
    </row>
    <row r="1168">
      <c r="A1168" s="238" t="s">
        <v>1516</v>
      </c>
      <c r="B1168" s="239">
        <v>6283.0</v>
      </c>
    </row>
    <row r="1169">
      <c r="A1169" s="238" t="s">
        <v>1517</v>
      </c>
      <c r="B1169" s="239">
        <v>2103.0</v>
      </c>
    </row>
    <row r="1170">
      <c r="A1170" s="238" t="s">
        <v>1518</v>
      </c>
      <c r="B1170" s="239">
        <v>958.0</v>
      </c>
    </row>
    <row r="1171">
      <c r="A1171" s="238" t="s">
        <v>1519</v>
      </c>
      <c r="B1171" s="239">
        <v>18438.0</v>
      </c>
    </row>
    <row r="1172">
      <c r="A1172" s="238" t="s">
        <v>1520</v>
      </c>
      <c r="B1172" s="239">
        <v>230.0</v>
      </c>
    </row>
    <row r="1173">
      <c r="A1173" s="238" t="s">
        <v>1521</v>
      </c>
      <c r="B1173" s="239">
        <v>242.0</v>
      </c>
    </row>
    <row r="1174">
      <c r="A1174" s="238" t="s">
        <v>1522</v>
      </c>
      <c r="B1174" s="239">
        <v>336465.0</v>
      </c>
    </row>
    <row r="1175">
      <c r="A1175" s="238" t="s">
        <v>1523</v>
      </c>
      <c r="B1175" s="239">
        <v>7022.0</v>
      </c>
    </row>
    <row r="1176">
      <c r="A1176" s="238" t="s">
        <v>1524</v>
      </c>
      <c r="B1176" s="239">
        <v>8381.0</v>
      </c>
    </row>
    <row r="1177">
      <c r="A1177" s="238" t="s">
        <v>1525</v>
      </c>
      <c r="B1177" s="239">
        <v>4593.0</v>
      </c>
    </row>
    <row r="1178">
      <c r="A1178" s="238" t="s">
        <v>1526</v>
      </c>
      <c r="B1178" s="239">
        <v>1620.0</v>
      </c>
    </row>
    <row r="1179">
      <c r="A1179" s="238" t="s">
        <v>1527</v>
      </c>
      <c r="B1179" s="239">
        <v>581.0</v>
      </c>
    </row>
    <row r="1180">
      <c r="A1180" s="238" t="s">
        <v>1528</v>
      </c>
      <c r="B1180" s="239">
        <v>360.0</v>
      </c>
    </row>
    <row r="1181">
      <c r="A1181" s="238" t="s">
        <v>1528</v>
      </c>
      <c r="B1181" s="239">
        <v>621.0</v>
      </c>
    </row>
    <row r="1182">
      <c r="A1182" s="238" t="s">
        <v>1528</v>
      </c>
      <c r="B1182" s="239">
        <v>2168.0</v>
      </c>
    </row>
    <row r="1183">
      <c r="A1183" s="238" t="s">
        <v>1529</v>
      </c>
      <c r="B1183" s="239">
        <v>7212.0</v>
      </c>
    </row>
    <row r="1184">
      <c r="A1184" s="238" t="s">
        <v>1530</v>
      </c>
      <c r="B1184" s="239">
        <v>11755.0</v>
      </c>
    </row>
    <row r="1185">
      <c r="A1185" s="238" t="s">
        <v>1531</v>
      </c>
      <c r="B1185" s="239">
        <v>15616.0</v>
      </c>
    </row>
    <row r="1186">
      <c r="A1186" s="238" t="s">
        <v>1532</v>
      </c>
      <c r="B1186" s="239">
        <v>13685.0</v>
      </c>
    </row>
    <row r="1187">
      <c r="A1187" s="238" t="s">
        <v>1533</v>
      </c>
      <c r="B1187" s="239">
        <v>3025.0</v>
      </c>
    </row>
    <row r="1188">
      <c r="A1188" s="238" t="s">
        <v>1534</v>
      </c>
      <c r="B1188" s="239">
        <v>1788.0</v>
      </c>
    </row>
    <row r="1189">
      <c r="A1189" s="238" t="s">
        <v>1535</v>
      </c>
      <c r="B1189" s="239">
        <v>7507.0</v>
      </c>
    </row>
    <row r="1190">
      <c r="A1190" s="238" t="s">
        <v>1536</v>
      </c>
      <c r="B1190" s="239">
        <v>2020.0</v>
      </c>
    </row>
    <row r="1191">
      <c r="A1191" s="238" t="s">
        <v>1537</v>
      </c>
      <c r="B1191" s="239">
        <v>7914.0</v>
      </c>
    </row>
    <row r="1192">
      <c r="A1192" s="238" t="s">
        <v>1538</v>
      </c>
      <c r="B1192" s="239">
        <v>1196.0</v>
      </c>
    </row>
    <row r="1193">
      <c r="A1193" s="238" t="s">
        <v>1539</v>
      </c>
      <c r="B1193" s="239">
        <v>171.0</v>
      </c>
    </row>
    <row r="1194">
      <c r="A1194" s="238" t="s">
        <v>1540</v>
      </c>
      <c r="B1194" s="239">
        <v>468.0</v>
      </c>
    </row>
    <row r="1195">
      <c r="A1195" s="238" t="s">
        <v>1541</v>
      </c>
      <c r="B1195" s="239">
        <v>8761.0</v>
      </c>
    </row>
    <row r="1196">
      <c r="A1196" s="238" t="s">
        <v>1542</v>
      </c>
      <c r="B1196" s="239">
        <v>2915.0</v>
      </c>
    </row>
    <row r="1197">
      <c r="A1197" s="238" t="s">
        <v>1543</v>
      </c>
      <c r="B1197" s="239">
        <v>1721.0</v>
      </c>
    </row>
    <row r="1198">
      <c r="A1198" s="238" t="s">
        <v>1544</v>
      </c>
      <c r="B1198" s="239">
        <v>9253.0</v>
      </c>
    </row>
    <row r="1199">
      <c r="A1199" s="238" t="s">
        <v>1545</v>
      </c>
      <c r="B1199" s="239">
        <v>1802.0</v>
      </c>
    </row>
    <row r="1200">
      <c r="A1200" s="238" t="s">
        <v>1546</v>
      </c>
      <c r="B1200" s="239">
        <v>327.0</v>
      </c>
    </row>
    <row r="1201">
      <c r="A1201" s="238" t="s">
        <v>1547</v>
      </c>
      <c r="B1201" s="239">
        <v>775.0</v>
      </c>
    </row>
    <row r="1202">
      <c r="A1202" s="238" t="s">
        <v>1548</v>
      </c>
      <c r="B1202" s="239">
        <v>12555.0</v>
      </c>
    </row>
    <row r="1203">
      <c r="A1203" s="238" t="s">
        <v>1549</v>
      </c>
      <c r="B1203" s="239">
        <v>43489.0</v>
      </c>
    </row>
    <row r="1204">
      <c r="A1204" s="238" t="s">
        <v>1550</v>
      </c>
      <c r="B1204" s="239">
        <v>2220.0</v>
      </c>
    </row>
    <row r="1205">
      <c r="A1205" s="238" t="s">
        <v>1551</v>
      </c>
      <c r="B1205" s="239">
        <v>430.0</v>
      </c>
    </row>
    <row r="1206">
      <c r="A1206" s="238" t="s">
        <v>1552</v>
      </c>
      <c r="B1206" s="239">
        <v>5171.0</v>
      </c>
    </row>
    <row r="1207">
      <c r="A1207" s="238" t="s">
        <v>1553</v>
      </c>
      <c r="B1207" s="239">
        <v>1978.0</v>
      </c>
    </row>
    <row r="1208">
      <c r="A1208" s="238" t="s">
        <v>1554</v>
      </c>
      <c r="B1208" s="239">
        <v>76.0</v>
      </c>
    </row>
    <row r="1209">
      <c r="A1209" s="238" t="s">
        <v>1555</v>
      </c>
      <c r="B1209" s="239">
        <v>770.0</v>
      </c>
    </row>
    <row r="1210">
      <c r="A1210" s="238" t="s">
        <v>1556</v>
      </c>
      <c r="B1210" s="239">
        <v>1130.0</v>
      </c>
    </row>
    <row r="1211">
      <c r="A1211" s="238" t="s">
        <v>1557</v>
      </c>
      <c r="B1211" s="239">
        <v>19470.0</v>
      </c>
    </row>
    <row r="1212">
      <c r="A1212" s="238" t="s">
        <v>1558</v>
      </c>
      <c r="B1212" s="239">
        <v>1146.0</v>
      </c>
    </row>
    <row r="1213">
      <c r="A1213" s="238" t="s">
        <v>1559</v>
      </c>
      <c r="B1213" s="239">
        <v>257.0</v>
      </c>
    </row>
    <row r="1214">
      <c r="A1214" s="238" t="s">
        <v>1560</v>
      </c>
      <c r="B1214" s="239">
        <v>874.0</v>
      </c>
    </row>
    <row r="1215">
      <c r="A1215" s="238" t="s">
        <v>1560</v>
      </c>
      <c r="B1215" s="239">
        <v>1517.0</v>
      </c>
    </row>
    <row r="1216">
      <c r="A1216" s="238" t="s">
        <v>1561</v>
      </c>
      <c r="B1216" s="239">
        <v>49025.0</v>
      </c>
    </row>
    <row r="1217">
      <c r="A1217" s="238" t="s">
        <v>1562</v>
      </c>
      <c r="B1217" s="239">
        <v>176.0</v>
      </c>
    </row>
    <row r="1218">
      <c r="A1218" s="238" t="s">
        <v>1563</v>
      </c>
      <c r="B1218" s="239">
        <v>3377.0</v>
      </c>
    </row>
    <row r="1219">
      <c r="A1219" s="238" t="s">
        <v>1564</v>
      </c>
      <c r="B1219" s="239">
        <v>951.0</v>
      </c>
    </row>
    <row r="1220">
      <c r="A1220" s="238" t="s">
        <v>1565</v>
      </c>
      <c r="B1220" s="239">
        <v>953.0</v>
      </c>
    </row>
    <row r="1221">
      <c r="A1221" s="238" t="s">
        <v>1566</v>
      </c>
      <c r="B1221" s="239">
        <v>4751.0</v>
      </c>
    </row>
    <row r="1222">
      <c r="A1222" s="238" t="s">
        <v>1567</v>
      </c>
      <c r="B1222" s="239">
        <v>790.0</v>
      </c>
    </row>
    <row r="1223">
      <c r="A1223" s="238" t="s">
        <v>1568</v>
      </c>
      <c r="B1223" s="239">
        <v>511.0</v>
      </c>
    </row>
    <row r="1224">
      <c r="A1224" s="238" t="s">
        <v>1569</v>
      </c>
      <c r="B1224" s="239">
        <v>785.0</v>
      </c>
    </row>
    <row r="1225">
      <c r="A1225" s="238" t="s">
        <v>1570</v>
      </c>
      <c r="B1225" s="239">
        <v>944.0</v>
      </c>
    </row>
    <row r="1226">
      <c r="A1226" s="238" t="s">
        <v>1571</v>
      </c>
      <c r="B1226" s="239">
        <v>428.0</v>
      </c>
    </row>
    <row r="1227">
      <c r="A1227" s="238" t="s">
        <v>1572</v>
      </c>
      <c r="B1227" s="239">
        <v>8195.0</v>
      </c>
    </row>
    <row r="1228">
      <c r="A1228" s="238" t="s">
        <v>1573</v>
      </c>
      <c r="B1228" s="239">
        <v>773.0</v>
      </c>
    </row>
    <row r="1229">
      <c r="A1229" s="238" t="s">
        <v>1574</v>
      </c>
      <c r="B1229" s="239">
        <v>183.0</v>
      </c>
    </row>
    <row r="1230">
      <c r="A1230" s="238" t="s">
        <v>1575</v>
      </c>
      <c r="B1230" s="239">
        <v>2896.0</v>
      </c>
    </row>
    <row r="1231">
      <c r="A1231" s="238" t="s">
        <v>1576</v>
      </c>
      <c r="B1231" s="239">
        <v>138.0</v>
      </c>
    </row>
    <row r="1232">
      <c r="A1232" s="238" t="s">
        <v>1576</v>
      </c>
      <c r="B1232" s="239">
        <v>1211.0</v>
      </c>
    </row>
    <row r="1233">
      <c r="A1233" s="238" t="s">
        <v>1577</v>
      </c>
      <c r="B1233" s="239">
        <v>2471.0</v>
      </c>
    </row>
    <row r="1234">
      <c r="A1234" s="238" t="s">
        <v>1578</v>
      </c>
      <c r="B1234" s="239">
        <v>315.0</v>
      </c>
    </row>
    <row r="1235">
      <c r="A1235" s="238" t="s">
        <v>1579</v>
      </c>
      <c r="B1235" s="239">
        <v>1746.0</v>
      </c>
    </row>
    <row r="1236">
      <c r="A1236" s="238" t="s">
        <v>1580</v>
      </c>
      <c r="B1236" s="239">
        <v>280.0</v>
      </c>
    </row>
    <row r="1237">
      <c r="A1237" s="238" t="s">
        <v>1581</v>
      </c>
      <c r="B1237" s="239">
        <v>3426.0</v>
      </c>
    </row>
    <row r="1238">
      <c r="A1238" s="238" t="s">
        <v>1582</v>
      </c>
      <c r="B1238" s="239">
        <v>251.0</v>
      </c>
    </row>
    <row r="1239">
      <c r="A1239" s="238" t="s">
        <v>1583</v>
      </c>
      <c r="B1239" s="239">
        <v>1334.0</v>
      </c>
    </row>
    <row r="1240">
      <c r="A1240" s="238" t="s">
        <v>1584</v>
      </c>
      <c r="B1240" s="239">
        <v>8895.0</v>
      </c>
    </row>
    <row r="1241">
      <c r="A1241" s="238" t="s">
        <v>1585</v>
      </c>
      <c r="B1241" s="239">
        <v>686.0</v>
      </c>
    </row>
    <row r="1242">
      <c r="A1242" s="238" t="s">
        <v>1586</v>
      </c>
      <c r="B1242" s="239">
        <v>1073.0</v>
      </c>
    </row>
    <row r="1243">
      <c r="A1243" s="238" t="s">
        <v>1587</v>
      </c>
      <c r="B1243" s="239">
        <v>3394.0</v>
      </c>
    </row>
    <row r="1244">
      <c r="A1244" s="238" t="s">
        <v>1588</v>
      </c>
      <c r="B1244" s="239">
        <v>620.0</v>
      </c>
    </row>
    <row r="1245">
      <c r="A1245" s="238" t="s">
        <v>1589</v>
      </c>
      <c r="B1245" s="239">
        <v>1115.0</v>
      </c>
    </row>
    <row r="1246">
      <c r="A1246" s="238" t="s">
        <v>1590</v>
      </c>
      <c r="B1246" s="239">
        <v>2448.0</v>
      </c>
    </row>
    <row r="1247">
      <c r="A1247" s="238" t="s">
        <v>1591</v>
      </c>
      <c r="B1247" s="239">
        <v>256.0</v>
      </c>
    </row>
    <row r="1248">
      <c r="A1248" s="238" t="s">
        <v>1592</v>
      </c>
      <c r="B1248" s="239">
        <v>738.0</v>
      </c>
    </row>
    <row r="1249">
      <c r="A1249" s="238" t="s">
        <v>1593</v>
      </c>
      <c r="B1249" s="239">
        <v>1404.0</v>
      </c>
    </row>
    <row r="1250">
      <c r="A1250" s="238" t="s">
        <v>1594</v>
      </c>
      <c r="B1250" s="239">
        <v>118113.0</v>
      </c>
    </row>
    <row r="1251">
      <c r="A1251" s="238" t="s">
        <v>1595</v>
      </c>
      <c r="B1251" s="239">
        <v>5506.0</v>
      </c>
    </row>
    <row r="1252">
      <c r="A1252" s="238" t="s">
        <v>1596</v>
      </c>
      <c r="B1252" s="239">
        <v>7055.0</v>
      </c>
    </row>
    <row r="1253">
      <c r="A1253" s="238" t="s">
        <v>1597</v>
      </c>
      <c r="B1253" s="239">
        <v>1114.0</v>
      </c>
    </row>
    <row r="1254">
      <c r="A1254" s="238" t="s">
        <v>1598</v>
      </c>
      <c r="B1254" s="239">
        <v>14124.0</v>
      </c>
    </row>
    <row r="1255">
      <c r="A1255" s="238" t="s">
        <v>1599</v>
      </c>
      <c r="B1255" s="239">
        <v>218.0</v>
      </c>
    </row>
    <row r="1256">
      <c r="A1256" s="238" t="s">
        <v>1600</v>
      </c>
      <c r="B1256" s="239">
        <v>6698.0</v>
      </c>
    </row>
    <row r="1257">
      <c r="A1257" s="238" t="s">
        <v>1601</v>
      </c>
      <c r="B1257" s="239">
        <v>4270.0</v>
      </c>
    </row>
    <row r="1258">
      <c r="A1258" s="238" t="s">
        <v>1602</v>
      </c>
      <c r="B1258" s="239">
        <v>126.0</v>
      </c>
    </row>
    <row r="1259">
      <c r="A1259" s="238" t="s">
        <v>1603</v>
      </c>
      <c r="B1259" s="239">
        <v>938.0</v>
      </c>
    </row>
    <row r="1260">
      <c r="A1260" s="238" t="s">
        <v>1604</v>
      </c>
      <c r="B1260" s="239">
        <v>2318.0</v>
      </c>
    </row>
    <row r="1261">
      <c r="A1261" s="238" t="s">
        <v>1605</v>
      </c>
      <c r="B1261" s="239">
        <v>243.0</v>
      </c>
    </row>
    <row r="1262">
      <c r="A1262" s="238" t="s">
        <v>1606</v>
      </c>
      <c r="B1262" s="239">
        <v>5089.0</v>
      </c>
    </row>
    <row r="1263">
      <c r="A1263" s="238" t="s">
        <v>1607</v>
      </c>
      <c r="B1263" s="239">
        <v>1973.0</v>
      </c>
    </row>
    <row r="1264">
      <c r="A1264" s="238" t="s">
        <v>1608</v>
      </c>
      <c r="B1264" s="239">
        <v>16521.0</v>
      </c>
    </row>
    <row r="1265">
      <c r="A1265" s="238" t="s">
        <v>1609</v>
      </c>
      <c r="B1265" s="239">
        <v>675.0</v>
      </c>
    </row>
    <row r="1266">
      <c r="A1266" s="238" t="s">
        <v>1610</v>
      </c>
      <c r="B1266" s="239">
        <v>712.0</v>
      </c>
    </row>
    <row r="1267">
      <c r="A1267" s="238" t="s">
        <v>1611</v>
      </c>
      <c r="B1267" s="239">
        <v>897.0</v>
      </c>
    </row>
    <row r="1268">
      <c r="A1268" s="238" t="s">
        <v>1612</v>
      </c>
      <c r="B1268" s="239">
        <v>15094.0</v>
      </c>
    </row>
    <row r="1269">
      <c r="A1269" s="238" t="s">
        <v>1613</v>
      </c>
      <c r="B1269" s="239">
        <v>16372.0</v>
      </c>
    </row>
    <row r="1270">
      <c r="A1270" s="238" t="s">
        <v>1614</v>
      </c>
      <c r="B1270" s="239">
        <v>351.0</v>
      </c>
    </row>
    <row r="1271">
      <c r="A1271" s="238" t="s">
        <v>1615</v>
      </c>
      <c r="B1271" s="239">
        <v>32179.0</v>
      </c>
    </row>
    <row r="1272">
      <c r="A1272" s="238" t="s">
        <v>1616</v>
      </c>
      <c r="B1272" s="239">
        <v>211.0</v>
      </c>
    </row>
    <row r="1273">
      <c r="A1273" s="238" t="s">
        <v>1617</v>
      </c>
      <c r="B1273" s="239">
        <v>1187.0</v>
      </c>
    </row>
    <row r="1274">
      <c r="A1274" s="238" t="s">
        <v>1618</v>
      </c>
      <c r="B1274" s="239">
        <v>9010.0</v>
      </c>
    </row>
    <row r="1275">
      <c r="A1275" s="238" t="s">
        <v>1619</v>
      </c>
      <c r="B1275" s="239">
        <v>1740.0</v>
      </c>
    </row>
    <row r="1276">
      <c r="A1276" s="238" t="s">
        <v>1620</v>
      </c>
      <c r="B1276" s="239">
        <v>73609.0</v>
      </c>
    </row>
    <row r="1277">
      <c r="A1277" s="238" t="s">
        <v>1621</v>
      </c>
      <c r="B1277" s="239">
        <v>9676.0</v>
      </c>
    </row>
    <row r="1278">
      <c r="A1278" s="238" t="s">
        <v>1622</v>
      </c>
      <c r="B1278" s="239">
        <v>480.0</v>
      </c>
    </row>
    <row r="1279">
      <c r="A1279" s="238" t="s">
        <v>1622</v>
      </c>
      <c r="B1279" s="239">
        <v>296.0</v>
      </c>
    </row>
    <row r="1280">
      <c r="A1280" s="238" t="s">
        <v>1623</v>
      </c>
      <c r="B1280" s="239">
        <v>6850.0</v>
      </c>
    </row>
    <row r="1281">
      <c r="A1281" s="238" t="s">
        <v>1624</v>
      </c>
      <c r="B1281" s="239">
        <v>2975.0</v>
      </c>
    </row>
    <row r="1282">
      <c r="A1282" s="238" t="s">
        <v>1625</v>
      </c>
      <c r="B1282" s="239">
        <v>1142.0</v>
      </c>
    </row>
    <row r="1283">
      <c r="A1283" s="238" t="s">
        <v>1626</v>
      </c>
      <c r="B1283" s="239">
        <v>11131.0</v>
      </c>
    </row>
    <row r="1284">
      <c r="A1284" s="238" t="s">
        <v>1627</v>
      </c>
      <c r="B1284" s="239">
        <v>600.0</v>
      </c>
    </row>
    <row r="1285">
      <c r="A1285" s="238" t="s">
        <v>1628</v>
      </c>
      <c r="B1285" s="239">
        <v>5585.0</v>
      </c>
    </row>
    <row r="1286">
      <c r="A1286" s="238" t="s">
        <v>1629</v>
      </c>
      <c r="B1286" s="239">
        <v>6014.0</v>
      </c>
    </row>
    <row r="1287">
      <c r="A1287" s="238" t="s">
        <v>1630</v>
      </c>
      <c r="B1287" s="239">
        <v>2574.0</v>
      </c>
    </row>
    <row r="1288">
      <c r="A1288" s="238" t="s">
        <v>1631</v>
      </c>
      <c r="B1288" s="239">
        <v>10401.0</v>
      </c>
    </row>
    <row r="1289">
      <c r="A1289" s="238" t="s">
        <v>1632</v>
      </c>
      <c r="B1289" s="239">
        <v>251804.0</v>
      </c>
    </row>
    <row r="1290">
      <c r="A1290" s="238" t="s">
        <v>1633</v>
      </c>
      <c r="B1290" s="239">
        <v>661.0</v>
      </c>
    </row>
    <row r="1291">
      <c r="A1291" s="238" t="s">
        <v>1634</v>
      </c>
      <c r="B1291" s="239">
        <v>618.0</v>
      </c>
    </row>
    <row r="1292">
      <c r="A1292" s="238" t="s">
        <v>1635</v>
      </c>
      <c r="B1292" s="239">
        <v>59.0</v>
      </c>
    </row>
    <row r="1293">
      <c r="A1293" s="238" t="s">
        <v>1636</v>
      </c>
      <c r="B1293" s="239">
        <v>6475.0</v>
      </c>
    </row>
    <row r="1294">
      <c r="A1294" s="238" t="s">
        <v>1637</v>
      </c>
      <c r="B1294" s="239">
        <v>200.0</v>
      </c>
    </row>
    <row r="1295">
      <c r="A1295" s="238" t="s">
        <v>1638</v>
      </c>
      <c r="B1295" s="239">
        <v>9041.0</v>
      </c>
    </row>
    <row r="1296">
      <c r="A1296" s="238" t="s">
        <v>1639</v>
      </c>
      <c r="B1296" s="239">
        <v>842.0</v>
      </c>
    </row>
    <row r="1297">
      <c r="A1297" s="238" t="s">
        <v>1640</v>
      </c>
      <c r="B1297" s="239">
        <v>906.0</v>
      </c>
    </row>
    <row r="1298">
      <c r="A1298" s="238" t="s">
        <v>1641</v>
      </c>
      <c r="B1298" s="239">
        <v>1051.0</v>
      </c>
    </row>
    <row r="1299">
      <c r="A1299" s="238" t="s">
        <v>1642</v>
      </c>
      <c r="B1299" s="239">
        <v>1569.0</v>
      </c>
    </row>
    <row r="1300">
      <c r="A1300" s="238" t="s">
        <v>1643</v>
      </c>
      <c r="B1300" s="239">
        <v>182.0</v>
      </c>
    </row>
    <row r="1301">
      <c r="A1301" s="238" t="s">
        <v>1644</v>
      </c>
      <c r="B1301" s="239">
        <v>5736.0</v>
      </c>
    </row>
    <row r="1302">
      <c r="A1302" s="238" t="s">
        <v>1645</v>
      </c>
      <c r="B1302" s="239">
        <v>575.0</v>
      </c>
    </row>
    <row r="1303">
      <c r="A1303" s="238" t="s">
        <v>1646</v>
      </c>
      <c r="B1303" s="239">
        <v>1491.0</v>
      </c>
    </row>
    <row r="1304">
      <c r="A1304" s="238" t="s">
        <v>1647</v>
      </c>
      <c r="B1304" s="239">
        <v>516.0</v>
      </c>
    </row>
    <row r="1305">
      <c r="A1305" s="238" t="s">
        <v>1648</v>
      </c>
      <c r="B1305" s="239">
        <v>1102.0</v>
      </c>
    </row>
    <row r="1306">
      <c r="A1306" s="238" t="s">
        <v>1649</v>
      </c>
      <c r="B1306" s="239">
        <v>6802.0</v>
      </c>
    </row>
    <row r="1307">
      <c r="A1307" s="238" t="s">
        <v>1650</v>
      </c>
      <c r="B1307" s="239">
        <v>1376.0</v>
      </c>
    </row>
    <row r="1308">
      <c r="A1308" s="238" t="s">
        <v>1651</v>
      </c>
      <c r="B1308" s="239">
        <v>15793.0</v>
      </c>
    </row>
    <row r="1309">
      <c r="A1309" s="238" t="s">
        <v>1652</v>
      </c>
      <c r="B1309" s="239">
        <v>302.0</v>
      </c>
    </row>
    <row r="1310">
      <c r="A1310" s="238" t="s">
        <v>1653</v>
      </c>
      <c r="B1310" s="239">
        <v>1002.0</v>
      </c>
    </row>
    <row r="1311">
      <c r="A1311" s="238" t="s">
        <v>1654</v>
      </c>
      <c r="B1311" s="239">
        <v>1602.0</v>
      </c>
    </row>
    <row r="1312">
      <c r="A1312" s="238" t="s">
        <v>1655</v>
      </c>
      <c r="B1312" s="239">
        <v>712.0</v>
      </c>
    </row>
    <row r="1313">
      <c r="A1313" s="238" t="s">
        <v>1656</v>
      </c>
      <c r="B1313" s="239">
        <v>1786.0</v>
      </c>
    </row>
    <row r="1314">
      <c r="A1314" s="238" t="s">
        <v>1657</v>
      </c>
      <c r="B1314" s="239">
        <v>1714.0</v>
      </c>
    </row>
    <row r="1315">
      <c r="A1315" s="238" t="s">
        <v>1658</v>
      </c>
      <c r="B1315" s="239">
        <v>347.0</v>
      </c>
    </row>
    <row r="1316">
      <c r="A1316" s="238" t="s">
        <v>1658</v>
      </c>
      <c r="B1316" s="239">
        <v>2013.0</v>
      </c>
    </row>
    <row r="1317">
      <c r="A1317" s="238" t="s">
        <v>1659</v>
      </c>
      <c r="B1317" s="239">
        <v>2351.0</v>
      </c>
    </row>
    <row r="1318">
      <c r="A1318" s="238" t="s">
        <v>1660</v>
      </c>
      <c r="B1318" s="239">
        <v>3589.0</v>
      </c>
    </row>
    <row r="1319">
      <c r="A1319" s="238" t="s">
        <v>1661</v>
      </c>
      <c r="B1319" s="239">
        <v>5084.0</v>
      </c>
    </row>
    <row r="1320">
      <c r="A1320" s="238" t="s">
        <v>1662</v>
      </c>
      <c r="B1320" s="239">
        <v>1292.0</v>
      </c>
    </row>
    <row r="1321">
      <c r="A1321" s="238" t="s">
        <v>1663</v>
      </c>
      <c r="B1321" s="239">
        <v>2093.0</v>
      </c>
    </row>
    <row r="1322">
      <c r="A1322" s="238" t="s">
        <v>1664</v>
      </c>
      <c r="B1322" s="239">
        <v>4457.0</v>
      </c>
    </row>
    <row r="1323">
      <c r="A1323" s="238" t="s">
        <v>1665</v>
      </c>
      <c r="B1323" s="239">
        <v>0.0</v>
      </c>
    </row>
    <row r="1324">
      <c r="A1324" s="238" t="s">
        <v>1666</v>
      </c>
      <c r="B1324" s="239">
        <v>402.0</v>
      </c>
    </row>
    <row r="1325">
      <c r="A1325" s="238" t="s">
        <v>1667</v>
      </c>
      <c r="B1325" s="239">
        <v>330.0</v>
      </c>
    </row>
    <row r="1326">
      <c r="A1326" s="238" t="s">
        <v>1667</v>
      </c>
      <c r="B1326" s="239">
        <v>1241.0</v>
      </c>
    </row>
    <row r="1327">
      <c r="A1327" s="238" t="s">
        <v>1668</v>
      </c>
      <c r="B1327" s="239">
        <v>3133.0</v>
      </c>
    </row>
    <row r="1328">
      <c r="A1328" s="238" t="s">
        <v>1669</v>
      </c>
      <c r="B1328" s="239">
        <v>368.0</v>
      </c>
    </row>
    <row r="1329">
      <c r="A1329" s="238" t="s">
        <v>1670</v>
      </c>
      <c r="B1329" s="239">
        <v>1736.0</v>
      </c>
    </row>
    <row r="1330">
      <c r="A1330" s="238" t="s">
        <v>1671</v>
      </c>
      <c r="B1330" s="239">
        <v>4780.0</v>
      </c>
    </row>
    <row r="1331">
      <c r="A1331" s="238" t="s">
        <v>1671</v>
      </c>
      <c r="B1331" s="239">
        <v>2261.0</v>
      </c>
    </row>
    <row r="1332">
      <c r="A1332" s="238" t="s">
        <v>1671</v>
      </c>
      <c r="B1332" s="239">
        <v>150.0</v>
      </c>
    </row>
    <row r="1333">
      <c r="A1333" s="238" t="s">
        <v>1672</v>
      </c>
      <c r="B1333" s="239">
        <v>1037.0</v>
      </c>
    </row>
    <row r="1334">
      <c r="A1334" s="238" t="s">
        <v>1673</v>
      </c>
      <c r="B1334" s="239">
        <v>4611.0</v>
      </c>
    </row>
    <row r="1335">
      <c r="A1335" s="238" t="s">
        <v>1674</v>
      </c>
      <c r="B1335" s="239">
        <v>1022.0</v>
      </c>
    </row>
    <row r="1336">
      <c r="A1336" s="238" t="s">
        <v>1675</v>
      </c>
      <c r="B1336" s="239">
        <v>2330.0</v>
      </c>
    </row>
    <row r="1337">
      <c r="A1337" s="238" t="s">
        <v>1676</v>
      </c>
      <c r="B1337" s="239">
        <v>272.0</v>
      </c>
    </row>
    <row r="1338">
      <c r="A1338" s="238" t="s">
        <v>1677</v>
      </c>
      <c r="B1338" s="239">
        <v>569396.0</v>
      </c>
    </row>
    <row r="1339">
      <c r="A1339" s="238" t="s">
        <v>1678</v>
      </c>
      <c r="B1339" s="239">
        <v>115468.0</v>
      </c>
    </row>
    <row r="1340">
      <c r="A1340" s="238" t="s">
        <v>1679</v>
      </c>
      <c r="B1340" s="239">
        <v>18793.0</v>
      </c>
    </row>
    <row r="1341">
      <c r="A1341" s="238" t="s">
        <v>1680</v>
      </c>
      <c r="B1341" s="239">
        <v>735.0</v>
      </c>
    </row>
    <row r="1342">
      <c r="A1342" s="238" t="s">
        <v>1681</v>
      </c>
      <c r="B1342" s="239">
        <v>150.0</v>
      </c>
    </row>
    <row r="1343">
      <c r="A1343" s="238" t="s">
        <v>1682</v>
      </c>
      <c r="B1343" s="239">
        <v>187.0</v>
      </c>
    </row>
    <row r="1344">
      <c r="A1344" s="238" t="s">
        <v>1683</v>
      </c>
      <c r="B1344" s="239">
        <v>2112.0</v>
      </c>
    </row>
    <row r="1345">
      <c r="A1345" s="238" t="s">
        <v>1684</v>
      </c>
      <c r="B1345" s="239">
        <v>5013.0</v>
      </c>
    </row>
    <row r="1346">
      <c r="A1346" s="238" t="s">
        <v>1685</v>
      </c>
      <c r="B1346" s="239">
        <v>490.0</v>
      </c>
    </row>
    <row r="1347">
      <c r="A1347" s="238" t="s">
        <v>1686</v>
      </c>
      <c r="B1347" s="239">
        <v>194.0</v>
      </c>
    </row>
    <row r="1348">
      <c r="A1348" s="238" t="s">
        <v>1687</v>
      </c>
      <c r="B1348" s="239">
        <v>283.0</v>
      </c>
    </row>
    <row r="1349">
      <c r="A1349" s="238" t="s">
        <v>1688</v>
      </c>
      <c r="B1349" s="239">
        <v>779.0</v>
      </c>
    </row>
    <row r="1350">
      <c r="A1350" s="238" t="s">
        <v>1689</v>
      </c>
      <c r="B1350" s="239">
        <v>30073.0</v>
      </c>
    </row>
    <row r="1351">
      <c r="A1351" s="238" t="s">
        <v>1690</v>
      </c>
      <c r="B1351" s="239">
        <v>213.0</v>
      </c>
    </row>
    <row r="1352">
      <c r="A1352" s="238" t="s">
        <v>1691</v>
      </c>
      <c r="B1352" s="239">
        <v>2600.0</v>
      </c>
    </row>
    <row r="1353">
      <c r="A1353" s="238" t="s">
        <v>1692</v>
      </c>
      <c r="B1353" s="239">
        <v>12608.0</v>
      </c>
    </row>
    <row r="1354">
      <c r="A1354" s="238" t="s">
        <v>1693</v>
      </c>
      <c r="B1354" s="239">
        <v>7577.0</v>
      </c>
    </row>
    <row r="1355">
      <c r="A1355" s="238" t="s">
        <v>1694</v>
      </c>
      <c r="B1355" s="239">
        <v>3574.0</v>
      </c>
    </row>
    <row r="1356">
      <c r="A1356" s="238" t="s">
        <v>1695</v>
      </c>
      <c r="B1356" s="239">
        <v>454.0</v>
      </c>
    </row>
    <row r="1357">
      <c r="A1357" s="238" t="s">
        <v>1696</v>
      </c>
      <c r="B1357" s="239">
        <v>596.0</v>
      </c>
    </row>
    <row r="1358">
      <c r="A1358" s="238" t="s">
        <v>1697</v>
      </c>
      <c r="B1358" s="239">
        <v>1494.0</v>
      </c>
    </row>
    <row r="1359">
      <c r="A1359" s="238" t="s">
        <v>1698</v>
      </c>
      <c r="B1359" s="239">
        <v>832.0</v>
      </c>
    </row>
    <row r="1360">
      <c r="A1360" s="238" t="s">
        <v>1699</v>
      </c>
      <c r="B1360" s="239">
        <v>198.0</v>
      </c>
    </row>
    <row r="1361">
      <c r="A1361" s="238" t="s">
        <v>1700</v>
      </c>
      <c r="B1361" s="239">
        <v>897.0</v>
      </c>
    </row>
    <row r="1362">
      <c r="A1362" s="238" t="s">
        <v>1701</v>
      </c>
      <c r="B1362" s="239">
        <v>147.0</v>
      </c>
    </row>
    <row r="1363">
      <c r="A1363" s="238" t="s">
        <v>1702</v>
      </c>
      <c r="B1363" s="239">
        <v>365.0</v>
      </c>
    </row>
    <row r="1364">
      <c r="A1364" s="238" t="s">
        <v>1703</v>
      </c>
      <c r="B1364" s="239">
        <v>13118.0</v>
      </c>
    </row>
    <row r="1365">
      <c r="A1365" s="238" t="s">
        <v>1704</v>
      </c>
      <c r="B1365" s="239">
        <v>2951.0</v>
      </c>
    </row>
    <row r="1366">
      <c r="A1366" s="238" t="s">
        <v>1705</v>
      </c>
      <c r="B1366" s="239">
        <v>798.0</v>
      </c>
    </row>
    <row r="1367">
      <c r="A1367" s="238" t="s">
        <v>1706</v>
      </c>
      <c r="B1367" s="239">
        <v>2363.0</v>
      </c>
    </row>
    <row r="1368">
      <c r="A1368" s="238" t="s">
        <v>1707</v>
      </c>
      <c r="B1368" s="239">
        <v>3583.0</v>
      </c>
    </row>
    <row r="1369">
      <c r="A1369" s="238" t="s">
        <v>1708</v>
      </c>
      <c r="B1369" s="239">
        <v>185.0</v>
      </c>
    </row>
    <row r="1370">
      <c r="A1370" s="238" t="s">
        <v>1709</v>
      </c>
      <c r="B1370" s="239">
        <v>5231.0</v>
      </c>
    </row>
    <row r="1371">
      <c r="A1371" s="238" t="s">
        <v>1710</v>
      </c>
      <c r="B1371" s="239">
        <v>314.0</v>
      </c>
    </row>
    <row r="1372">
      <c r="A1372" s="238" t="s">
        <v>1711</v>
      </c>
      <c r="B1372" s="239">
        <v>25511.0</v>
      </c>
    </row>
    <row r="1373">
      <c r="A1373" s="238" t="s">
        <v>1712</v>
      </c>
      <c r="B1373" s="239">
        <v>111.0</v>
      </c>
    </row>
    <row r="1374">
      <c r="A1374" s="238" t="s">
        <v>1713</v>
      </c>
      <c r="B1374" s="239">
        <v>101.0</v>
      </c>
    </row>
    <row r="1375">
      <c r="A1375" s="238" t="s">
        <v>1714</v>
      </c>
      <c r="B1375" s="239">
        <v>819.0</v>
      </c>
    </row>
    <row r="1376">
      <c r="A1376" s="238" t="s">
        <v>1715</v>
      </c>
      <c r="B1376" s="239">
        <v>2105.0</v>
      </c>
    </row>
    <row r="1377">
      <c r="A1377" s="238" t="s">
        <v>1716</v>
      </c>
      <c r="B1377" s="239">
        <v>684.0</v>
      </c>
    </row>
    <row r="1378">
      <c r="A1378" s="238" t="s">
        <v>1717</v>
      </c>
      <c r="B1378" s="239">
        <v>1408.0</v>
      </c>
    </row>
    <row r="1379">
      <c r="A1379" s="238" t="s">
        <v>1718</v>
      </c>
      <c r="B1379" s="239">
        <v>1985.0</v>
      </c>
    </row>
    <row r="1380">
      <c r="A1380" s="238" t="s">
        <v>1719</v>
      </c>
      <c r="B1380" s="239">
        <v>192.0</v>
      </c>
    </row>
    <row r="1381">
      <c r="A1381" s="238" t="s">
        <v>1720</v>
      </c>
      <c r="B1381" s="239">
        <v>1068.0</v>
      </c>
    </row>
    <row r="1382">
      <c r="A1382" s="238" t="s">
        <v>1721</v>
      </c>
      <c r="B1382" s="239">
        <v>672.0</v>
      </c>
    </row>
    <row r="1383">
      <c r="A1383" s="238" t="s">
        <v>1722</v>
      </c>
      <c r="B1383" s="239">
        <v>681.0</v>
      </c>
    </row>
    <row r="1384">
      <c r="A1384" s="238" t="s">
        <v>1723</v>
      </c>
      <c r="B1384" s="239">
        <v>691.0</v>
      </c>
    </row>
    <row r="1385">
      <c r="A1385" s="238" t="s">
        <v>1724</v>
      </c>
      <c r="B1385" s="239">
        <v>405.0</v>
      </c>
    </row>
    <row r="1386">
      <c r="A1386" s="238" t="s">
        <v>1725</v>
      </c>
      <c r="B1386" s="239">
        <v>3801.0</v>
      </c>
    </row>
    <row r="1387">
      <c r="A1387" s="238" t="s">
        <v>1726</v>
      </c>
      <c r="B1387" s="239">
        <v>344.0</v>
      </c>
    </row>
    <row r="1388">
      <c r="A1388" s="238" t="s">
        <v>1727</v>
      </c>
      <c r="B1388" s="239">
        <v>2511.0</v>
      </c>
    </row>
    <row r="1389">
      <c r="A1389" s="238" t="s">
        <v>1728</v>
      </c>
      <c r="B1389" s="239">
        <v>1013.0</v>
      </c>
    </row>
    <row r="1390">
      <c r="A1390" s="238" t="s">
        <v>1729</v>
      </c>
      <c r="B1390" s="239">
        <v>2072.0</v>
      </c>
    </row>
    <row r="1391">
      <c r="A1391" s="238" t="s">
        <v>1730</v>
      </c>
      <c r="B1391" s="239">
        <v>3493.0</v>
      </c>
    </row>
    <row r="1392">
      <c r="A1392" s="238" t="s">
        <v>1731</v>
      </c>
      <c r="B1392" s="239">
        <v>3304.0</v>
      </c>
    </row>
    <row r="1393">
      <c r="A1393" s="238" t="s">
        <v>1732</v>
      </c>
      <c r="B1393" s="239">
        <v>555.0</v>
      </c>
    </row>
    <row r="1394">
      <c r="A1394" s="238" t="s">
        <v>1733</v>
      </c>
      <c r="B1394" s="239">
        <v>313.0</v>
      </c>
    </row>
    <row r="1395">
      <c r="A1395" s="238" t="s">
        <v>1734</v>
      </c>
      <c r="B1395" s="239">
        <v>5810.0</v>
      </c>
    </row>
    <row r="1396">
      <c r="A1396" s="238" t="s">
        <v>1735</v>
      </c>
      <c r="B1396" s="239">
        <v>505.0</v>
      </c>
    </row>
    <row r="1397">
      <c r="A1397" s="238" t="s">
        <v>1736</v>
      </c>
      <c r="B1397" s="239">
        <v>773.0</v>
      </c>
    </row>
    <row r="1398">
      <c r="A1398" s="238" t="s">
        <v>1737</v>
      </c>
      <c r="B1398" s="239">
        <v>978.0</v>
      </c>
    </row>
    <row r="1399">
      <c r="A1399" s="238" t="s">
        <v>1738</v>
      </c>
      <c r="B1399" s="239">
        <v>9325.0</v>
      </c>
    </row>
    <row r="1400">
      <c r="A1400" s="238" t="s">
        <v>1739</v>
      </c>
      <c r="B1400" s="239">
        <v>20825.0</v>
      </c>
    </row>
    <row r="1401">
      <c r="A1401" s="238" t="s">
        <v>1740</v>
      </c>
      <c r="B1401" s="239">
        <v>8081.0</v>
      </c>
    </row>
    <row r="1402">
      <c r="A1402" s="238" t="s">
        <v>1741</v>
      </c>
      <c r="B1402" s="239">
        <v>46587.0</v>
      </c>
    </row>
    <row r="1403">
      <c r="A1403" s="238" t="s">
        <v>1742</v>
      </c>
      <c r="B1403" s="239">
        <v>291.0</v>
      </c>
    </row>
    <row r="1404">
      <c r="A1404" s="238" t="s">
        <v>1743</v>
      </c>
      <c r="B1404" s="239">
        <v>531.0</v>
      </c>
    </row>
    <row r="1405">
      <c r="A1405" s="238" t="s">
        <v>1744</v>
      </c>
      <c r="B1405" s="239">
        <v>1573.0</v>
      </c>
    </row>
    <row r="1406">
      <c r="A1406" s="238" t="s">
        <v>1745</v>
      </c>
      <c r="B1406" s="239">
        <v>1336.0</v>
      </c>
    </row>
    <row r="1407">
      <c r="A1407" s="238" t="s">
        <v>1746</v>
      </c>
      <c r="B1407" s="239">
        <v>4524.0</v>
      </c>
    </row>
    <row r="1408">
      <c r="A1408" s="238" t="s">
        <v>1747</v>
      </c>
      <c r="B1408" s="239">
        <v>4209.0</v>
      </c>
    </row>
    <row r="1409">
      <c r="A1409" s="238" t="s">
        <v>1748</v>
      </c>
      <c r="B1409" s="239">
        <v>5703.0</v>
      </c>
    </row>
    <row r="1410">
      <c r="A1410" s="238" t="s">
        <v>1748</v>
      </c>
      <c r="B1410" s="239">
        <v>1332.0</v>
      </c>
    </row>
    <row r="1411">
      <c r="A1411" s="238" t="s">
        <v>1749</v>
      </c>
      <c r="B1411" s="239">
        <v>1281.0</v>
      </c>
    </row>
    <row r="1412">
      <c r="A1412" s="238" t="s">
        <v>1750</v>
      </c>
      <c r="B1412" s="239">
        <v>2067.0</v>
      </c>
    </row>
    <row r="1413">
      <c r="A1413" s="238" t="s">
        <v>1751</v>
      </c>
      <c r="B1413" s="239">
        <v>973.0</v>
      </c>
    </row>
    <row r="1414">
      <c r="A1414" s="238" t="s">
        <v>1752</v>
      </c>
      <c r="B1414" s="239">
        <v>16894.0</v>
      </c>
    </row>
    <row r="1415">
      <c r="A1415" s="238" t="s">
        <v>1753</v>
      </c>
      <c r="B1415" s="239">
        <v>72.0</v>
      </c>
    </row>
    <row r="1416">
      <c r="A1416" s="238" t="s">
        <v>1754</v>
      </c>
      <c r="B1416" s="239">
        <v>2626.0</v>
      </c>
    </row>
    <row r="1417">
      <c r="A1417" s="238" t="s">
        <v>1755</v>
      </c>
      <c r="B1417" s="239">
        <v>1148.0</v>
      </c>
    </row>
    <row r="1418">
      <c r="A1418" s="238" t="s">
        <v>1756</v>
      </c>
      <c r="B1418" s="239">
        <v>16082.0</v>
      </c>
    </row>
    <row r="1419">
      <c r="A1419" s="238" t="s">
        <v>1757</v>
      </c>
      <c r="B1419" s="239">
        <v>14242.0</v>
      </c>
    </row>
    <row r="1420">
      <c r="A1420" s="238" t="s">
        <v>1758</v>
      </c>
      <c r="B1420" s="239">
        <v>44804.0</v>
      </c>
    </row>
    <row r="1421">
      <c r="A1421" s="238" t="s">
        <v>1759</v>
      </c>
      <c r="B1421" s="239">
        <v>1492.0</v>
      </c>
    </row>
    <row r="1422">
      <c r="A1422" s="238" t="s">
        <v>1759</v>
      </c>
      <c r="B1422" s="239">
        <v>0.0</v>
      </c>
    </row>
    <row r="1423">
      <c r="A1423" s="238" t="s">
        <v>1759</v>
      </c>
      <c r="B1423" s="239">
        <v>1048.0</v>
      </c>
    </row>
    <row r="1424">
      <c r="A1424" s="238" t="s">
        <v>1760</v>
      </c>
      <c r="B1424" s="239">
        <v>420.0</v>
      </c>
    </row>
    <row r="1425">
      <c r="A1425" s="238" t="s">
        <v>1761</v>
      </c>
      <c r="B1425" s="239">
        <v>1801.0</v>
      </c>
    </row>
    <row r="1426">
      <c r="A1426" s="238" t="s">
        <v>1762</v>
      </c>
      <c r="B1426" s="239">
        <v>5580.0</v>
      </c>
    </row>
    <row r="1427">
      <c r="A1427" s="238" t="s">
        <v>1763</v>
      </c>
      <c r="B1427" s="239">
        <v>309.0</v>
      </c>
    </row>
    <row r="1428">
      <c r="A1428" s="238" t="s">
        <v>1764</v>
      </c>
      <c r="B1428" s="239">
        <v>1717.0</v>
      </c>
    </row>
    <row r="1429">
      <c r="A1429" s="238" t="s">
        <v>1765</v>
      </c>
      <c r="B1429" s="239">
        <v>12603.0</v>
      </c>
    </row>
    <row r="1430">
      <c r="A1430" s="238" t="s">
        <v>1766</v>
      </c>
      <c r="B1430" s="239">
        <v>0.0</v>
      </c>
    </row>
    <row r="1431">
      <c r="A1431" s="238" t="s">
        <v>1767</v>
      </c>
      <c r="B1431" s="239">
        <v>145.0</v>
      </c>
    </row>
    <row r="1432">
      <c r="A1432" s="238" t="s">
        <v>1768</v>
      </c>
      <c r="B1432" s="239">
        <v>749.0</v>
      </c>
    </row>
    <row r="1433">
      <c r="A1433" s="238" t="s">
        <v>1769</v>
      </c>
      <c r="B1433" s="239">
        <v>673.0</v>
      </c>
    </row>
    <row r="1434">
      <c r="A1434" s="238" t="s">
        <v>1770</v>
      </c>
      <c r="B1434" s="239">
        <v>334.0</v>
      </c>
    </row>
    <row r="1435">
      <c r="A1435" s="238" t="s">
        <v>1771</v>
      </c>
      <c r="B1435" s="239">
        <v>1961.0</v>
      </c>
    </row>
    <row r="1436">
      <c r="A1436" s="238" t="s">
        <v>1772</v>
      </c>
      <c r="B1436" s="239">
        <v>1827.0</v>
      </c>
    </row>
    <row r="1437">
      <c r="A1437" s="238" t="s">
        <v>1773</v>
      </c>
      <c r="B1437" s="239">
        <v>1159.0</v>
      </c>
    </row>
    <row r="1438">
      <c r="A1438" s="238" t="s">
        <v>1774</v>
      </c>
      <c r="B1438" s="239">
        <v>237.0</v>
      </c>
    </row>
    <row r="1439">
      <c r="A1439" s="238" t="s">
        <v>1775</v>
      </c>
      <c r="B1439" s="239">
        <v>429.0</v>
      </c>
    </row>
    <row r="1440">
      <c r="A1440" s="238" t="s">
        <v>1775</v>
      </c>
      <c r="B1440" s="239">
        <v>819.0</v>
      </c>
    </row>
    <row r="1441">
      <c r="A1441" s="238" t="s">
        <v>1776</v>
      </c>
      <c r="B1441" s="239">
        <v>4599.0</v>
      </c>
    </row>
    <row r="1442">
      <c r="A1442" s="238" t="s">
        <v>1777</v>
      </c>
      <c r="B1442" s="239">
        <v>1557.0</v>
      </c>
    </row>
    <row r="1443">
      <c r="A1443" s="238" t="s">
        <v>1778</v>
      </c>
      <c r="B1443" s="239">
        <v>133.0</v>
      </c>
    </row>
    <row r="1444">
      <c r="A1444" s="238" t="s">
        <v>1779</v>
      </c>
      <c r="B1444" s="239">
        <v>1451.0</v>
      </c>
    </row>
    <row r="1445">
      <c r="A1445" s="238" t="s">
        <v>1780</v>
      </c>
      <c r="B1445" s="239">
        <v>864.0</v>
      </c>
    </row>
    <row r="1446">
      <c r="A1446" s="238" t="s">
        <v>1780</v>
      </c>
      <c r="B1446" s="239">
        <v>598.0</v>
      </c>
    </row>
    <row r="1447">
      <c r="A1447" s="238" t="s">
        <v>1781</v>
      </c>
      <c r="B1447" s="239">
        <v>1615.0</v>
      </c>
    </row>
    <row r="1448">
      <c r="A1448" s="238" t="s">
        <v>1782</v>
      </c>
      <c r="B1448" s="239">
        <v>4149.0</v>
      </c>
    </row>
    <row r="1449">
      <c r="A1449" s="238" t="s">
        <v>1783</v>
      </c>
      <c r="B1449" s="239">
        <v>1050.0</v>
      </c>
    </row>
    <row r="1450">
      <c r="A1450" s="238" t="s">
        <v>1784</v>
      </c>
      <c r="B1450" s="239">
        <v>4192.0</v>
      </c>
    </row>
    <row r="1451">
      <c r="A1451" s="238" t="s">
        <v>1785</v>
      </c>
      <c r="B1451" s="239">
        <v>1155.0</v>
      </c>
    </row>
    <row r="1452">
      <c r="A1452" s="238" t="s">
        <v>1786</v>
      </c>
      <c r="B1452" s="239">
        <v>3350.0</v>
      </c>
    </row>
    <row r="1453">
      <c r="A1453" s="238" t="s">
        <v>1787</v>
      </c>
      <c r="B1453" s="239">
        <v>1128.0</v>
      </c>
    </row>
    <row r="1454">
      <c r="A1454" s="238" t="s">
        <v>1788</v>
      </c>
      <c r="B1454" s="239">
        <v>2036.0</v>
      </c>
    </row>
    <row r="1455">
      <c r="A1455" s="238" t="s">
        <v>1789</v>
      </c>
      <c r="B1455" s="239">
        <v>1201.0</v>
      </c>
    </row>
    <row r="1456">
      <c r="A1456" s="238" t="s">
        <v>1789</v>
      </c>
      <c r="B1456" s="239">
        <v>237.0</v>
      </c>
    </row>
    <row r="1457">
      <c r="A1457" s="238" t="s">
        <v>1790</v>
      </c>
      <c r="B1457" s="239">
        <v>6617.0</v>
      </c>
    </row>
    <row r="1458">
      <c r="A1458" s="238" t="s">
        <v>1791</v>
      </c>
      <c r="B1458" s="239">
        <v>18018.0</v>
      </c>
    </row>
    <row r="1459">
      <c r="A1459" s="238" t="s">
        <v>1792</v>
      </c>
      <c r="B1459" s="239">
        <v>3114.0</v>
      </c>
    </row>
    <row r="1460">
      <c r="A1460" s="238" t="s">
        <v>1793</v>
      </c>
      <c r="B1460" s="239">
        <v>5392.0</v>
      </c>
    </row>
    <row r="1461">
      <c r="A1461" s="238" t="s">
        <v>1794</v>
      </c>
      <c r="B1461" s="239">
        <v>4227.0</v>
      </c>
    </row>
    <row r="1462">
      <c r="A1462" s="238" t="s">
        <v>1795</v>
      </c>
      <c r="B1462" s="239">
        <v>1793.0</v>
      </c>
    </row>
    <row r="1463">
      <c r="A1463" s="238" t="s">
        <v>1796</v>
      </c>
      <c r="B1463" s="239">
        <v>249.0</v>
      </c>
    </row>
    <row r="1464">
      <c r="A1464" s="238" t="s">
        <v>1797</v>
      </c>
      <c r="B1464" s="239">
        <v>197.0</v>
      </c>
    </row>
    <row r="1465">
      <c r="A1465" s="238" t="s">
        <v>1798</v>
      </c>
      <c r="B1465" s="239">
        <v>742.0</v>
      </c>
    </row>
    <row r="1466">
      <c r="A1466" s="238" t="s">
        <v>1799</v>
      </c>
      <c r="B1466" s="239">
        <v>937.0</v>
      </c>
    </row>
    <row r="1467">
      <c r="A1467" s="238" t="s">
        <v>1800</v>
      </c>
      <c r="B1467" s="239">
        <v>1001.0</v>
      </c>
    </row>
    <row r="1468">
      <c r="A1468" s="238" t="s">
        <v>1800</v>
      </c>
      <c r="B1468" s="239">
        <v>239.0</v>
      </c>
    </row>
    <row r="1469">
      <c r="A1469" s="238" t="s">
        <v>1800</v>
      </c>
      <c r="B1469" s="239">
        <v>737.0</v>
      </c>
    </row>
    <row r="1470">
      <c r="A1470" s="238" t="s">
        <v>1800</v>
      </c>
      <c r="B1470" s="239">
        <v>133.0</v>
      </c>
    </row>
    <row r="1471">
      <c r="A1471" s="238" t="s">
        <v>1801</v>
      </c>
      <c r="B1471" s="239">
        <v>2151.0</v>
      </c>
    </row>
    <row r="1472">
      <c r="A1472" s="238" t="s">
        <v>1802</v>
      </c>
      <c r="B1472" s="239">
        <v>0.0</v>
      </c>
    </row>
    <row r="1473">
      <c r="A1473" s="238" t="s">
        <v>1803</v>
      </c>
      <c r="B1473" s="239">
        <v>4756.0</v>
      </c>
    </row>
    <row r="1474">
      <c r="A1474" s="238" t="s">
        <v>1804</v>
      </c>
      <c r="B1474" s="239">
        <v>40810.0</v>
      </c>
    </row>
    <row r="1475">
      <c r="A1475" s="238" t="s">
        <v>1805</v>
      </c>
      <c r="B1475" s="239">
        <v>149.0</v>
      </c>
    </row>
    <row r="1476">
      <c r="A1476" s="238" t="s">
        <v>1806</v>
      </c>
      <c r="B1476" s="239">
        <v>4265.0</v>
      </c>
    </row>
    <row r="1477">
      <c r="A1477" s="238" t="s">
        <v>1807</v>
      </c>
      <c r="B1477" s="239">
        <v>13904.0</v>
      </c>
    </row>
    <row r="1478">
      <c r="A1478" s="238" t="s">
        <v>1808</v>
      </c>
      <c r="B1478" s="239">
        <v>472.0</v>
      </c>
    </row>
    <row r="1479">
      <c r="A1479" s="238" t="s">
        <v>1809</v>
      </c>
      <c r="B1479" s="239">
        <v>19701.0</v>
      </c>
    </row>
    <row r="1480">
      <c r="A1480" s="238" t="s">
        <v>1810</v>
      </c>
      <c r="B1480" s="239">
        <v>2146.0</v>
      </c>
    </row>
    <row r="1481">
      <c r="A1481" s="238" t="s">
        <v>1811</v>
      </c>
      <c r="B1481" s="239">
        <v>3157.0</v>
      </c>
    </row>
    <row r="1482">
      <c r="A1482" s="238" t="s">
        <v>1812</v>
      </c>
      <c r="B1482" s="239">
        <v>0.0</v>
      </c>
    </row>
    <row r="1483">
      <c r="A1483" s="238" t="s">
        <v>1813</v>
      </c>
      <c r="B1483" s="239">
        <v>1503.0</v>
      </c>
    </row>
    <row r="1484">
      <c r="A1484" s="238" t="s">
        <v>1814</v>
      </c>
      <c r="B1484" s="239">
        <v>10546.0</v>
      </c>
    </row>
    <row r="1485">
      <c r="A1485" s="238" t="s">
        <v>1815</v>
      </c>
      <c r="B1485" s="239">
        <v>196.0</v>
      </c>
    </row>
    <row r="1486">
      <c r="A1486" s="238" t="s">
        <v>1816</v>
      </c>
      <c r="B1486" s="239">
        <v>8639.0</v>
      </c>
    </row>
    <row r="1487">
      <c r="A1487" s="238" t="s">
        <v>1817</v>
      </c>
      <c r="B1487" s="239">
        <v>550.0</v>
      </c>
    </row>
    <row r="1488">
      <c r="A1488" s="238" t="s">
        <v>1818</v>
      </c>
      <c r="B1488" s="239">
        <v>22622.0</v>
      </c>
    </row>
    <row r="1489">
      <c r="A1489" s="238" t="s">
        <v>1819</v>
      </c>
      <c r="B1489" s="239">
        <v>213.0</v>
      </c>
    </row>
    <row r="1490">
      <c r="A1490" s="238" t="s">
        <v>1820</v>
      </c>
      <c r="B1490" s="239">
        <v>235.0</v>
      </c>
    </row>
    <row r="1491">
      <c r="A1491" s="238" t="s">
        <v>1821</v>
      </c>
      <c r="B1491" s="239">
        <v>216.0</v>
      </c>
    </row>
    <row r="1492">
      <c r="A1492" s="238" t="s">
        <v>1822</v>
      </c>
      <c r="B1492" s="239">
        <v>4448.0</v>
      </c>
    </row>
    <row r="1493">
      <c r="A1493" s="238" t="s">
        <v>1823</v>
      </c>
      <c r="B1493" s="239">
        <v>29133.0</v>
      </c>
    </row>
    <row r="1494">
      <c r="A1494" s="238" t="s">
        <v>1824</v>
      </c>
      <c r="B1494" s="239">
        <v>472.0</v>
      </c>
    </row>
    <row r="1495">
      <c r="A1495" s="238" t="s">
        <v>1825</v>
      </c>
      <c r="B1495" s="239">
        <v>459.0</v>
      </c>
    </row>
    <row r="1496">
      <c r="A1496" s="238" t="s">
        <v>1826</v>
      </c>
      <c r="B1496" s="239">
        <v>8105.0</v>
      </c>
    </row>
    <row r="1497">
      <c r="A1497" s="238" t="s">
        <v>1827</v>
      </c>
      <c r="B1497" s="239">
        <v>3067.0</v>
      </c>
    </row>
    <row r="1498">
      <c r="A1498" s="238" t="s">
        <v>1828</v>
      </c>
      <c r="B1498" s="239">
        <v>2127.0</v>
      </c>
    </row>
    <row r="1499">
      <c r="A1499" s="238" t="s">
        <v>1829</v>
      </c>
      <c r="B1499" s="239">
        <v>374.0</v>
      </c>
    </row>
    <row r="1500">
      <c r="A1500" s="238" t="s">
        <v>1830</v>
      </c>
      <c r="B1500" s="239">
        <v>533.0</v>
      </c>
    </row>
    <row r="1501">
      <c r="A1501" s="238" t="s">
        <v>1831</v>
      </c>
      <c r="B1501" s="239">
        <v>833.0</v>
      </c>
    </row>
    <row r="1502">
      <c r="A1502" s="238" t="s">
        <v>1832</v>
      </c>
      <c r="B1502" s="239">
        <v>1703.0</v>
      </c>
    </row>
    <row r="1503">
      <c r="A1503" s="238" t="s">
        <v>1833</v>
      </c>
      <c r="B1503" s="239">
        <v>392.0</v>
      </c>
    </row>
    <row r="1504">
      <c r="A1504" s="238" t="s">
        <v>1834</v>
      </c>
      <c r="B1504" s="239">
        <v>328.0</v>
      </c>
    </row>
    <row r="1505">
      <c r="A1505" s="238" t="s">
        <v>1835</v>
      </c>
      <c r="B1505" s="239">
        <v>762.0</v>
      </c>
    </row>
    <row r="1506">
      <c r="A1506" s="238" t="s">
        <v>1836</v>
      </c>
      <c r="B1506" s="239">
        <v>890.0</v>
      </c>
    </row>
    <row r="1507">
      <c r="A1507" s="238" t="s">
        <v>1837</v>
      </c>
      <c r="B1507" s="239">
        <v>7760.0</v>
      </c>
    </row>
    <row r="1508">
      <c r="A1508" s="238" t="s">
        <v>1838</v>
      </c>
      <c r="B1508" s="239">
        <v>46030.0</v>
      </c>
    </row>
    <row r="1509">
      <c r="A1509" s="238" t="s">
        <v>1839</v>
      </c>
      <c r="B1509" s="239">
        <v>843.0</v>
      </c>
    </row>
    <row r="1510">
      <c r="A1510" s="238" t="s">
        <v>1840</v>
      </c>
      <c r="B1510" s="239">
        <v>1063.0</v>
      </c>
    </row>
    <row r="1511">
      <c r="A1511" s="238" t="s">
        <v>1841</v>
      </c>
      <c r="B1511" s="239">
        <v>893.0</v>
      </c>
    </row>
    <row r="1512">
      <c r="A1512" s="238" t="s">
        <v>1842</v>
      </c>
      <c r="B1512" s="239">
        <v>0.0</v>
      </c>
    </row>
    <row r="1513">
      <c r="A1513" s="238" t="s">
        <v>1843</v>
      </c>
      <c r="B1513" s="239">
        <v>616.0</v>
      </c>
    </row>
    <row r="1514">
      <c r="A1514" s="238" t="s">
        <v>1844</v>
      </c>
      <c r="B1514" s="239">
        <v>747.0</v>
      </c>
    </row>
    <row r="1515">
      <c r="A1515" s="238" t="s">
        <v>1845</v>
      </c>
      <c r="B1515" s="239">
        <v>15315.0</v>
      </c>
    </row>
    <row r="1516">
      <c r="A1516" s="238" t="s">
        <v>1845</v>
      </c>
      <c r="B1516" s="239">
        <v>733.0</v>
      </c>
    </row>
    <row r="1517">
      <c r="A1517" s="238" t="s">
        <v>1846</v>
      </c>
      <c r="B1517" s="239">
        <v>638.0</v>
      </c>
    </row>
    <row r="1518">
      <c r="A1518" s="238" t="s">
        <v>1847</v>
      </c>
      <c r="B1518" s="239">
        <v>21483.0</v>
      </c>
    </row>
    <row r="1519">
      <c r="A1519" s="238" t="s">
        <v>1848</v>
      </c>
      <c r="B1519" s="239">
        <v>24.0</v>
      </c>
    </row>
    <row r="1520">
      <c r="A1520" s="238" t="s">
        <v>1849</v>
      </c>
      <c r="B1520" s="239">
        <v>4206.0</v>
      </c>
    </row>
    <row r="1521">
      <c r="A1521" s="238" t="s">
        <v>1850</v>
      </c>
      <c r="B1521" s="239">
        <v>361.0</v>
      </c>
    </row>
    <row r="1522">
      <c r="A1522" s="238" t="s">
        <v>1851</v>
      </c>
      <c r="B1522" s="239">
        <v>4246.0</v>
      </c>
    </row>
    <row r="1523">
      <c r="A1523" s="238" t="s">
        <v>1852</v>
      </c>
      <c r="B1523" s="239">
        <v>5289.0</v>
      </c>
    </row>
    <row r="1524">
      <c r="A1524" s="238" t="s">
        <v>1853</v>
      </c>
      <c r="B1524" s="239">
        <v>22689.0</v>
      </c>
    </row>
    <row r="1525">
      <c r="A1525" s="238" t="s">
        <v>1854</v>
      </c>
      <c r="B1525" s="239">
        <v>10509.0</v>
      </c>
    </row>
    <row r="1526">
      <c r="A1526" s="238" t="s">
        <v>1855</v>
      </c>
      <c r="B1526" s="239">
        <v>3266.0</v>
      </c>
    </row>
    <row r="1527">
      <c r="A1527" s="238" t="s">
        <v>1856</v>
      </c>
      <c r="B1527" s="239">
        <v>3483.0</v>
      </c>
    </row>
    <row r="1528">
      <c r="A1528" s="238" t="s">
        <v>1857</v>
      </c>
      <c r="B1528" s="239">
        <v>3318.0</v>
      </c>
    </row>
    <row r="1529">
      <c r="A1529" s="238" t="s">
        <v>1858</v>
      </c>
      <c r="B1529" s="239">
        <v>2228.0</v>
      </c>
    </row>
    <row r="1530">
      <c r="A1530" s="238" t="s">
        <v>1859</v>
      </c>
      <c r="B1530" s="239">
        <v>31287.0</v>
      </c>
    </row>
    <row r="1531">
      <c r="A1531" s="238" t="s">
        <v>1860</v>
      </c>
      <c r="B1531" s="239">
        <v>7130.0</v>
      </c>
    </row>
    <row r="1532">
      <c r="A1532" s="238" t="s">
        <v>1861</v>
      </c>
      <c r="B1532" s="239">
        <v>3033.0</v>
      </c>
    </row>
    <row r="1533">
      <c r="A1533" s="238" t="s">
        <v>1862</v>
      </c>
      <c r="B1533" s="239">
        <v>747.0</v>
      </c>
    </row>
    <row r="1534">
      <c r="A1534" s="238" t="s">
        <v>1862</v>
      </c>
      <c r="B1534" s="239">
        <v>570.0</v>
      </c>
    </row>
    <row r="1535">
      <c r="A1535" s="238" t="s">
        <v>1863</v>
      </c>
      <c r="B1535" s="239">
        <v>0.0</v>
      </c>
    </row>
    <row r="1536">
      <c r="A1536" s="238" t="s">
        <v>1864</v>
      </c>
      <c r="B1536" s="239">
        <v>1742.0</v>
      </c>
    </row>
    <row r="1537">
      <c r="A1537" s="238" t="s">
        <v>1865</v>
      </c>
      <c r="B1537" s="239">
        <v>2702.0</v>
      </c>
    </row>
    <row r="1538">
      <c r="A1538" s="238" t="s">
        <v>1866</v>
      </c>
      <c r="B1538" s="239">
        <v>6436.0</v>
      </c>
    </row>
    <row r="1539">
      <c r="A1539" s="238" t="s">
        <v>1867</v>
      </c>
      <c r="B1539" s="239">
        <v>19364.0</v>
      </c>
    </row>
    <row r="1540">
      <c r="A1540" s="238" t="s">
        <v>1868</v>
      </c>
      <c r="B1540" s="239">
        <v>4651.0</v>
      </c>
    </row>
    <row r="1541">
      <c r="A1541" s="238" t="s">
        <v>1869</v>
      </c>
      <c r="B1541" s="239">
        <v>0.0</v>
      </c>
    </row>
    <row r="1542">
      <c r="A1542" s="238" t="s">
        <v>1870</v>
      </c>
      <c r="B1542" s="239">
        <v>10953.0</v>
      </c>
    </row>
    <row r="1543">
      <c r="A1543" s="238" t="s">
        <v>1871</v>
      </c>
      <c r="B1543" s="239">
        <v>6470.0</v>
      </c>
    </row>
    <row r="1544">
      <c r="A1544" s="238" t="s">
        <v>1872</v>
      </c>
      <c r="B1544" s="239">
        <v>506.0</v>
      </c>
    </row>
    <row r="1545">
      <c r="A1545" s="238" t="s">
        <v>1873</v>
      </c>
      <c r="B1545" s="239">
        <v>1744.0</v>
      </c>
    </row>
    <row r="1546">
      <c r="A1546" s="238" t="s">
        <v>1874</v>
      </c>
      <c r="B1546" s="239">
        <v>14484.0</v>
      </c>
    </row>
    <row r="1547">
      <c r="A1547" s="238" t="s">
        <v>1875</v>
      </c>
      <c r="B1547" s="239">
        <v>3720.0</v>
      </c>
    </row>
    <row r="1548">
      <c r="A1548" s="238" t="s">
        <v>1876</v>
      </c>
      <c r="B1548" s="239">
        <v>1385.0</v>
      </c>
    </row>
    <row r="1549">
      <c r="A1549" s="238" t="s">
        <v>1877</v>
      </c>
      <c r="B1549" s="239">
        <v>4255.0</v>
      </c>
    </row>
    <row r="1550">
      <c r="A1550" s="238" t="s">
        <v>1878</v>
      </c>
      <c r="B1550" s="239">
        <v>1191.0</v>
      </c>
    </row>
    <row r="1551">
      <c r="A1551" s="238" t="s">
        <v>1879</v>
      </c>
      <c r="B1551" s="239">
        <v>1064.0</v>
      </c>
    </row>
    <row r="1552">
      <c r="A1552" s="238" t="s">
        <v>1880</v>
      </c>
      <c r="B1552" s="239">
        <v>2333.0</v>
      </c>
    </row>
    <row r="1553">
      <c r="A1553" s="238" t="s">
        <v>1881</v>
      </c>
      <c r="B1553" s="239">
        <v>221.0</v>
      </c>
    </row>
    <row r="1554">
      <c r="A1554" s="238" t="s">
        <v>1882</v>
      </c>
      <c r="B1554" s="239">
        <v>4319.0</v>
      </c>
    </row>
    <row r="1555">
      <c r="A1555" s="238" t="s">
        <v>1883</v>
      </c>
      <c r="B1555" s="239">
        <v>10475.0</v>
      </c>
    </row>
    <row r="1556">
      <c r="A1556" s="238" t="s">
        <v>1884</v>
      </c>
      <c r="B1556" s="239">
        <v>1516.0</v>
      </c>
    </row>
    <row r="1557">
      <c r="A1557" s="238" t="s">
        <v>1885</v>
      </c>
      <c r="B1557" s="239">
        <v>3738.0</v>
      </c>
    </row>
    <row r="1558">
      <c r="A1558" s="238" t="s">
        <v>1886</v>
      </c>
      <c r="B1558" s="239">
        <v>11771.0</v>
      </c>
    </row>
    <row r="1559">
      <c r="A1559" s="238" t="s">
        <v>1887</v>
      </c>
      <c r="B1559" s="239">
        <v>5034.0</v>
      </c>
    </row>
    <row r="1560">
      <c r="A1560" s="238" t="s">
        <v>1888</v>
      </c>
      <c r="B1560" s="239">
        <v>228.0</v>
      </c>
    </row>
    <row r="1561">
      <c r="A1561" s="238" t="s">
        <v>1889</v>
      </c>
      <c r="B1561" s="239">
        <v>0.0</v>
      </c>
    </row>
    <row r="1562">
      <c r="A1562" s="238" t="s">
        <v>1890</v>
      </c>
      <c r="B1562" s="239">
        <v>20506.0</v>
      </c>
    </row>
    <row r="1563">
      <c r="A1563" s="238" t="s">
        <v>1891</v>
      </c>
      <c r="B1563" s="239">
        <v>1299.0</v>
      </c>
    </row>
    <row r="1564">
      <c r="A1564" s="238" t="s">
        <v>1892</v>
      </c>
      <c r="B1564" s="239">
        <v>1098.0</v>
      </c>
    </row>
    <row r="1565">
      <c r="A1565" s="238" t="s">
        <v>1893</v>
      </c>
      <c r="B1565" s="239">
        <v>7511.0</v>
      </c>
    </row>
    <row r="1566">
      <c r="A1566" s="238" t="s">
        <v>1894</v>
      </c>
      <c r="B1566" s="239">
        <v>2665.0</v>
      </c>
    </row>
    <row r="1567">
      <c r="A1567" s="238" t="s">
        <v>1895</v>
      </c>
      <c r="B1567" s="239">
        <v>6035.0</v>
      </c>
    </row>
    <row r="1568">
      <c r="A1568" s="238" t="s">
        <v>1896</v>
      </c>
      <c r="B1568" s="239">
        <v>12273.0</v>
      </c>
    </row>
    <row r="1569">
      <c r="A1569" s="238" t="s">
        <v>1897</v>
      </c>
      <c r="B1569" s="239">
        <v>958.0</v>
      </c>
    </row>
    <row r="1570">
      <c r="A1570" s="238" t="s">
        <v>1898</v>
      </c>
      <c r="B1570" s="239">
        <v>781.0</v>
      </c>
    </row>
    <row r="1571">
      <c r="A1571" s="238" t="s">
        <v>1899</v>
      </c>
      <c r="B1571" s="239">
        <v>18968.0</v>
      </c>
    </row>
    <row r="1572">
      <c r="A1572" s="238" t="s">
        <v>1900</v>
      </c>
      <c r="B1572" s="239">
        <v>16734.0</v>
      </c>
    </row>
    <row r="1573">
      <c r="A1573" s="238" t="s">
        <v>1901</v>
      </c>
      <c r="B1573" s="239">
        <v>3521.0</v>
      </c>
    </row>
    <row r="1574">
      <c r="A1574" s="238" t="s">
        <v>1902</v>
      </c>
      <c r="B1574" s="239">
        <v>111.0</v>
      </c>
    </row>
    <row r="1575">
      <c r="A1575" s="238" t="s">
        <v>1903</v>
      </c>
      <c r="B1575" s="239">
        <v>1032.0</v>
      </c>
    </row>
    <row r="1576">
      <c r="A1576" s="238" t="s">
        <v>1904</v>
      </c>
      <c r="B1576" s="239">
        <v>236.0</v>
      </c>
    </row>
    <row r="1577">
      <c r="A1577" s="238" t="s">
        <v>1905</v>
      </c>
      <c r="B1577" s="239">
        <v>2056.0</v>
      </c>
    </row>
    <row r="1578">
      <c r="A1578" s="238" t="s">
        <v>1906</v>
      </c>
      <c r="B1578" s="239">
        <v>13246.0</v>
      </c>
    </row>
    <row r="1579">
      <c r="A1579" s="238" t="s">
        <v>1907</v>
      </c>
      <c r="B1579" s="239">
        <v>1187.0</v>
      </c>
    </row>
    <row r="1580">
      <c r="A1580" s="238" t="s">
        <v>1908</v>
      </c>
      <c r="B1580" s="239">
        <v>372.0</v>
      </c>
    </row>
    <row r="1581">
      <c r="A1581" s="238" t="s">
        <v>1909</v>
      </c>
      <c r="B1581" s="239">
        <v>318.0</v>
      </c>
    </row>
    <row r="1582">
      <c r="A1582" s="238" t="s">
        <v>1910</v>
      </c>
      <c r="B1582" s="239">
        <v>1585.0</v>
      </c>
    </row>
    <row r="1583">
      <c r="A1583" s="238" t="s">
        <v>1911</v>
      </c>
      <c r="B1583" s="239">
        <v>4970.0</v>
      </c>
    </row>
    <row r="1584">
      <c r="A1584" s="238" t="s">
        <v>1912</v>
      </c>
      <c r="B1584" s="239">
        <v>366.0</v>
      </c>
    </row>
    <row r="1585">
      <c r="A1585" s="238" t="s">
        <v>1913</v>
      </c>
      <c r="B1585" s="239">
        <v>6121.0</v>
      </c>
    </row>
    <row r="1586">
      <c r="A1586" s="238" t="s">
        <v>1914</v>
      </c>
      <c r="B1586" s="239">
        <v>479.0</v>
      </c>
    </row>
    <row r="1587">
      <c r="A1587" s="238" t="s">
        <v>1915</v>
      </c>
      <c r="B1587" s="239">
        <v>30.0</v>
      </c>
    </row>
    <row r="1588">
      <c r="A1588" s="238" t="s">
        <v>1916</v>
      </c>
      <c r="B1588" s="239">
        <v>14992.0</v>
      </c>
    </row>
    <row r="1589">
      <c r="A1589" s="238" t="s">
        <v>1917</v>
      </c>
      <c r="B1589" s="239">
        <v>3729.0</v>
      </c>
    </row>
    <row r="1590">
      <c r="A1590" s="238" t="s">
        <v>1918</v>
      </c>
      <c r="B1590" s="239">
        <v>6083.0</v>
      </c>
    </row>
    <row r="1591">
      <c r="A1591" s="238" t="s">
        <v>1919</v>
      </c>
      <c r="B1591" s="239">
        <v>1282.0</v>
      </c>
    </row>
    <row r="1592">
      <c r="A1592" s="238" t="s">
        <v>1920</v>
      </c>
      <c r="B1592" s="239">
        <v>1236.0</v>
      </c>
    </row>
    <row r="1593">
      <c r="A1593" s="238" t="s">
        <v>1921</v>
      </c>
      <c r="B1593" s="239">
        <v>6651.0</v>
      </c>
    </row>
    <row r="1594">
      <c r="A1594" s="238" t="s">
        <v>1922</v>
      </c>
      <c r="B1594" s="239">
        <v>878.0</v>
      </c>
    </row>
    <row r="1595">
      <c r="A1595" s="238" t="s">
        <v>1923</v>
      </c>
      <c r="B1595" s="239">
        <v>27402.0</v>
      </c>
    </row>
    <row r="1596">
      <c r="A1596" s="238" t="s">
        <v>1924</v>
      </c>
      <c r="B1596" s="239">
        <v>430.0</v>
      </c>
    </row>
    <row r="1597">
      <c r="A1597" s="238" t="s">
        <v>1925</v>
      </c>
      <c r="B1597" s="239">
        <v>8181.0</v>
      </c>
    </row>
    <row r="1598">
      <c r="A1598" s="238" t="s">
        <v>1926</v>
      </c>
      <c r="B1598" s="239">
        <v>3699.0</v>
      </c>
    </row>
    <row r="1599">
      <c r="A1599" s="238" t="s">
        <v>1926</v>
      </c>
      <c r="B1599" s="239">
        <v>3256.0</v>
      </c>
    </row>
    <row r="1600">
      <c r="A1600" s="238" t="s">
        <v>1927</v>
      </c>
      <c r="B1600" s="239">
        <v>40919.0</v>
      </c>
    </row>
    <row r="1601">
      <c r="A1601" s="238" t="s">
        <v>1928</v>
      </c>
      <c r="B1601" s="239">
        <v>779.0</v>
      </c>
    </row>
    <row r="1602">
      <c r="A1602" s="238" t="s">
        <v>1929</v>
      </c>
      <c r="B1602" s="239">
        <v>691.0</v>
      </c>
    </row>
    <row r="1603">
      <c r="A1603" s="238" t="s">
        <v>1930</v>
      </c>
      <c r="B1603" s="239">
        <v>642.0</v>
      </c>
    </row>
    <row r="1604">
      <c r="A1604" s="238" t="s">
        <v>1931</v>
      </c>
      <c r="B1604" s="239">
        <v>4193.0</v>
      </c>
    </row>
    <row r="1605">
      <c r="A1605" s="238" t="s">
        <v>1932</v>
      </c>
      <c r="B1605" s="239">
        <v>11414.0</v>
      </c>
    </row>
    <row r="1606">
      <c r="A1606" s="238" t="s">
        <v>1933</v>
      </c>
      <c r="B1606" s="239">
        <v>7660.0</v>
      </c>
    </row>
    <row r="1607">
      <c r="A1607" s="238" t="s">
        <v>1934</v>
      </c>
      <c r="B1607" s="239">
        <v>8222.0</v>
      </c>
    </row>
    <row r="1608">
      <c r="A1608" s="238" t="s">
        <v>1935</v>
      </c>
      <c r="B1608" s="239">
        <v>5394.0</v>
      </c>
    </row>
    <row r="1609">
      <c r="A1609" s="238" t="s">
        <v>1936</v>
      </c>
      <c r="B1609" s="239">
        <v>7592.0</v>
      </c>
    </row>
    <row r="1610">
      <c r="A1610" s="238" t="s">
        <v>1937</v>
      </c>
      <c r="B1610" s="239">
        <v>349.0</v>
      </c>
    </row>
    <row r="1611">
      <c r="A1611" s="238" t="s">
        <v>1938</v>
      </c>
      <c r="B1611" s="239">
        <v>4879.0</v>
      </c>
    </row>
    <row r="1612">
      <c r="A1612" s="238" t="s">
        <v>1939</v>
      </c>
      <c r="B1612" s="239">
        <v>0.0</v>
      </c>
    </row>
    <row r="1613">
      <c r="A1613" s="238" t="s">
        <v>1940</v>
      </c>
      <c r="B1613" s="239">
        <v>3392.0</v>
      </c>
    </row>
    <row r="1614">
      <c r="A1614" s="238" t="s">
        <v>1941</v>
      </c>
      <c r="B1614" s="239">
        <v>24219.0</v>
      </c>
    </row>
    <row r="1615">
      <c r="A1615" s="238" t="s">
        <v>1942</v>
      </c>
      <c r="B1615" s="239">
        <v>621.0</v>
      </c>
    </row>
    <row r="1616">
      <c r="A1616" s="238" t="s">
        <v>1943</v>
      </c>
      <c r="B1616" s="239">
        <v>805.0</v>
      </c>
    </row>
    <row r="1617">
      <c r="A1617" s="238" t="s">
        <v>1944</v>
      </c>
      <c r="B1617" s="239">
        <v>7535.0</v>
      </c>
    </row>
    <row r="1618">
      <c r="A1618" s="238" t="s">
        <v>1945</v>
      </c>
      <c r="B1618" s="239">
        <v>1298.0</v>
      </c>
    </row>
    <row r="1619">
      <c r="A1619" s="238" t="s">
        <v>1946</v>
      </c>
      <c r="B1619" s="239">
        <v>1226.0</v>
      </c>
    </row>
    <row r="1620">
      <c r="A1620" s="238" t="s">
        <v>1947</v>
      </c>
      <c r="B1620" s="239">
        <v>3523.0</v>
      </c>
    </row>
    <row r="1621">
      <c r="A1621" s="238" t="s">
        <v>1948</v>
      </c>
      <c r="B1621" s="239">
        <v>596.0</v>
      </c>
    </row>
    <row r="1622">
      <c r="A1622" s="238" t="s">
        <v>1949</v>
      </c>
      <c r="B1622" s="239">
        <v>836.0</v>
      </c>
    </row>
    <row r="1623">
      <c r="A1623" s="238" t="s">
        <v>1950</v>
      </c>
      <c r="B1623" s="239">
        <v>1869.0</v>
      </c>
    </row>
    <row r="1624">
      <c r="A1624" s="238" t="s">
        <v>1951</v>
      </c>
      <c r="B1624" s="239">
        <v>855.0</v>
      </c>
    </row>
    <row r="1625">
      <c r="A1625" s="238" t="s">
        <v>1952</v>
      </c>
      <c r="B1625" s="239">
        <v>73795.0</v>
      </c>
    </row>
    <row r="1626">
      <c r="A1626" s="238" t="s">
        <v>1953</v>
      </c>
      <c r="B1626" s="239">
        <v>2161.0</v>
      </c>
    </row>
    <row r="1627">
      <c r="A1627" s="238" t="s">
        <v>1954</v>
      </c>
      <c r="B1627" s="239">
        <v>70138.0</v>
      </c>
    </row>
    <row r="1628">
      <c r="A1628" s="238" t="s">
        <v>1955</v>
      </c>
      <c r="B1628" s="239">
        <v>17421.0</v>
      </c>
    </row>
    <row r="1629">
      <c r="A1629" s="238" t="s">
        <v>1956</v>
      </c>
      <c r="B1629" s="239">
        <v>2571.0</v>
      </c>
    </row>
    <row r="1630">
      <c r="A1630" s="238" t="s">
        <v>1957</v>
      </c>
      <c r="B1630" s="239">
        <v>149.0</v>
      </c>
    </row>
    <row r="1631">
      <c r="A1631" s="238" t="s">
        <v>1958</v>
      </c>
      <c r="B1631" s="239">
        <v>248563.0</v>
      </c>
    </row>
    <row r="1632">
      <c r="A1632" s="238" t="s">
        <v>1959</v>
      </c>
      <c r="B1632" s="239">
        <v>5074.0</v>
      </c>
    </row>
    <row r="1633">
      <c r="A1633" s="238" t="s">
        <v>1960</v>
      </c>
      <c r="B1633" s="239">
        <v>228.0</v>
      </c>
    </row>
    <row r="1634">
      <c r="A1634" s="238" t="s">
        <v>1961</v>
      </c>
      <c r="B1634" s="239">
        <v>0.0</v>
      </c>
    </row>
    <row r="1635">
      <c r="A1635" s="238" t="s">
        <v>1962</v>
      </c>
      <c r="B1635" s="239">
        <v>2342.0</v>
      </c>
    </row>
    <row r="1636">
      <c r="A1636" s="238" t="s">
        <v>1963</v>
      </c>
      <c r="B1636" s="239">
        <v>540.0</v>
      </c>
    </row>
    <row r="1637">
      <c r="A1637" s="238" t="s">
        <v>1964</v>
      </c>
      <c r="B1637" s="239">
        <v>228.0</v>
      </c>
    </row>
    <row r="1638">
      <c r="A1638" s="238" t="s">
        <v>1965</v>
      </c>
      <c r="B1638" s="239">
        <v>72.0</v>
      </c>
    </row>
    <row r="1639">
      <c r="A1639" s="238" t="s">
        <v>1966</v>
      </c>
      <c r="B1639" s="239">
        <v>1462.0</v>
      </c>
    </row>
    <row r="1640">
      <c r="A1640" s="238" t="s">
        <v>1967</v>
      </c>
      <c r="B1640" s="239">
        <v>2915.0</v>
      </c>
    </row>
    <row r="1641">
      <c r="A1641" s="238" t="s">
        <v>1968</v>
      </c>
      <c r="B1641" s="239">
        <v>15286.0</v>
      </c>
    </row>
    <row r="1642">
      <c r="A1642" s="238" t="s">
        <v>1969</v>
      </c>
      <c r="B1642" s="239">
        <v>3223.0</v>
      </c>
    </row>
    <row r="1643">
      <c r="A1643" s="238" t="s">
        <v>1970</v>
      </c>
      <c r="B1643" s="239">
        <v>2301.0</v>
      </c>
    </row>
    <row r="1644">
      <c r="A1644" s="238" t="s">
        <v>1971</v>
      </c>
      <c r="B1644" s="239">
        <v>1051.0</v>
      </c>
    </row>
    <row r="1645">
      <c r="A1645" s="238" t="s">
        <v>1972</v>
      </c>
      <c r="B1645" s="239">
        <v>37056.0</v>
      </c>
    </row>
    <row r="1646">
      <c r="A1646" s="238" t="s">
        <v>1973</v>
      </c>
      <c r="B1646" s="239">
        <v>41842.0</v>
      </c>
    </row>
    <row r="1647">
      <c r="A1647" s="238" t="s">
        <v>1974</v>
      </c>
      <c r="B1647" s="239">
        <v>5288.0</v>
      </c>
    </row>
    <row r="1648">
      <c r="A1648" s="238" t="s">
        <v>1975</v>
      </c>
      <c r="B1648" s="239">
        <v>37030.0</v>
      </c>
    </row>
    <row r="1649">
      <c r="A1649" s="238" t="s">
        <v>1976</v>
      </c>
      <c r="B1649" s="239">
        <v>6532.0</v>
      </c>
    </row>
    <row r="1650">
      <c r="A1650" s="238" t="s">
        <v>1977</v>
      </c>
      <c r="B1650" s="239">
        <v>3260.0</v>
      </c>
    </row>
    <row r="1651">
      <c r="A1651" s="238" t="s">
        <v>1978</v>
      </c>
      <c r="B1651" s="239">
        <v>8381.0</v>
      </c>
    </row>
    <row r="1652">
      <c r="A1652" s="238" t="s">
        <v>1979</v>
      </c>
      <c r="B1652" s="239">
        <v>2424.0</v>
      </c>
    </row>
    <row r="1653">
      <c r="A1653" s="238" t="s">
        <v>1980</v>
      </c>
      <c r="B1653" s="239">
        <v>2135.0</v>
      </c>
    </row>
    <row r="1654">
      <c r="A1654" s="238" t="s">
        <v>1981</v>
      </c>
      <c r="B1654" s="239">
        <v>784.0</v>
      </c>
    </row>
    <row r="1655">
      <c r="A1655" s="238" t="s">
        <v>1982</v>
      </c>
      <c r="B1655" s="239">
        <v>901.0</v>
      </c>
    </row>
    <row r="1656">
      <c r="A1656" s="238" t="s">
        <v>1983</v>
      </c>
      <c r="B1656" s="239">
        <v>5071.0</v>
      </c>
    </row>
    <row r="1657">
      <c r="A1657" s="238" t="s">
        <v>1984</v>
      </c>
      <c r="B1657" s="239">
        <v>7142.0</v>
      </c>
    </row>
    <row r="1658">
      <c r="A1658" s="238" t="s">
        <v>1985</v>
      </c>
      <c r="B1658" s="239">
        <v>1355.0</v>
      </c>
    </row>
    <row r="1659">
      <c r="A1659" s="238" t="s">
        <v>1986</v>
      </c>
      <c r="B1659" s="239">
        <v>11488.0</v>
      </c>
    </row>
    <row r="1660">
      <c r="A1660" s="238" t="s">
        <v>1987</v>
      </c>
      <c r="B1660" s="239">
        <v>20512.0</v>
      </c>
    </row>
    <row r="1661">
      <c r="A1661" s="238" t="s">
        <v>1988</v>
      </c>
      <c r="B1661" s="239">
        <v>99515.0</v>
      </c>
    </row>
    <row r="1662">
      <c r="A1662" s="238" t="s">
        <v>1989</v>
      </c>
      <c r="B1662" s="239">
        <v>35760.0</v>
      </c>
    </row>
    <row r="1663">
      <c r="A1663" s="238" t="s">
        <v>1990</v>
      </c>
      <c r="B1663" s="239">
        <v>482.0</v>
      </c>
    </row>
    <row r="1664">
      <c r="A1664" s="238" t="s">
        <v>1991</v>
      </c>
      <c r="B1664" s="239">
        <v>821.0</v>
      </c>
    </row>
    <row r="1665">
      <c r="A1665" s="238" t="s">
        <v>1992</v>
      </c>
      <c r="B1665" s="239">
        <v>528.0</v>
      </c>
    </row>
    <row r="1666">
      <c r="A1666" s="238" t="s">
        <v>1993</v>
      </c>
      <c r="B1666" s="239">
        <v>4595.0</v>
      </c>
    </row>
    <row r="1667">
      <c r="A1667" s="238" t="s">
        <v>1994</v>
      </c>
      <c r="B1667" s="239">
        <v>13289.0</v>
      </c>
    </row>
    <row r="1668">
      <c r="A1668" s="238" t="s">
        <v>1995</v>
      </c>
      <c r="B1668" s="239">
        <v>5027.0</v>
      </c>
    </row>
    <row r="1669">
      <c r="A1669" s="238" t="s">
        <v>1996</v>
      </c>
      <c r="B1669" s="239">
        <v>267.0</v>
      </c>
    </row>
    <row r="1670">
      <c r="A1670" s="238" t="s">
        <v>1997</v>
      </c>
      <c r="B1670" s="239">
        <v>18567.0</v>
      </c>
    </row>
    <row r="1671">
      <c r="A1671" s="238" t="s">
        <v>1998</v>
      </c>
      <c r="B1671" s="239">
        <v>1149.0</v>
      </c>
    </row>
    <row r="1672">
      <c r="A1672" s="238" t="s">
        <v>1999</v>
      </c>
      <c r="B1672" s="239">
        <v>1811.0</v>
      </c>
    </row>
    <row r="1673">
      <c r="A1673" s="238" t="s">
        <v>2000</v>
      </c>
      <c r="B1673" s="239">
        <v>4778.0</v>
      </c>
    </row>
    <row r="1674">
      <c r="A1674" s="238" t="s">
        <v>2001</v>
      </c>
      <c r="B1674" s="239">
        <v>152.0</v>
      </c>
    </row>
    <row r="1675">
      <c r="A1675" s="238" t="s">
        <v>2002</v>
      </c>
      <c r="B1675" s="239">
        <v>1607.0</v>
      </c>
    </row>
    <row r="1676">
      <c r="A1676" s="238" t="s">
        <v>2003</v>
      </c>
      <c r="B1676" s="239">
        <v>1026.0</v>
      </c>
    </row>
    <row r="1677">
      <c r="A1677" s="238" t="s">
        <v>2004</v>
      </c>
      <c r="B1677" s="239">
        <v>3961.0</v>
      </c>
    </row>
    <row r="1678">
      <c r="A1678" s="238" t="s">
        <v>2005</v>
      </c>
      <c r="B1678" s="239">
        <v>719.0</v>
      </c>
    </row>
    <row r="1679">
      <c r="A1679" s="238" t="s">
        <v>2006</v>
      </c>
      <c r="B1679" s="239">
        <v>4606.0</v>
      </c>
    </row>
    <row r="1680">
      <c r="A1680" s="238" t="s">
        <v>2007</v>
      </c>
      <c r="B1680" s="239">
        <v>596.0</v>
      </c>
    </row>
    <row r="1681">
      <c r="A1681" s="238" t="s">
        <v>2008</v>
      </c>
      <c r="B1681" s="239">
        <v>48562.0</v>
      </c>
    </row>
    <row r="1682">
      <c r="A1682" s="238" t="s">
        <v>2009</v>
      </c>
      <c r="B1682" s="239">
        <v>4225.0</v>
      </c>
    </row>
    <row r="1683">
      <c r="A1683" s="238" t="s">
        <v>2010</v>
      </c>
      <c r="B1683" s="239">
        <v>1353.0</v>
      </c>
    </row>
    <row r="1684">
      <c r="A1684" s="238" t="s">
        <v>2011</v>
      </c>
      <c r="B1684" s="239">
        <v>632.0</v>
      </c>
    </row>
    <row r="1685">
      <c r="A1685" s="238" t="s">
        <v>2012</v>
      </c>
      <c r="B1685" s="239">
        <v>335.0</v>
      </c>
    </row>
    <row r="1686">
      <c r="A1686" s="238" t="s">
        <v>2013</v>
      </c>
      <c r="B1686" s="239">
        <v>48195.0</v>
      </c>
    </row>
    <row r="1687">
      <c r="A1687" s="238" t="s">
        <v>2014</v>
      </c>
      <c r="B1687" s="239">
        <v>1797.0</v>
      </c>
    </row>
    <row r="1688">
      <c r="A1688" s="238" t="s">
        <v>2015</v>
      </c>
      <c r="B1688" s="239">
        <v>1441.0</v>
      </c>
    </row>
    <row r="1689">
      <c r="A1689" s="238" t="s">
        <v>2016</v>
      </c>
      <c r="B1689" s="239">
        <v>994.0</v>
      </c>
    </row>
    <row r="1690">
      <c r="A1690" s="238" t="s">
        <v>2017</v>
      </c>
      <c r="B1690" s="239">
        <v>1631.0</v>
      </c>
    </row>
    <row r="1691">
      <c r="A1691" s="238" t="s">
        <v>2018</v>
      </c>
      <c r="B1691" s="239">
        <v>436.0</v>
      </c>
    </row>
    <row r="1692">
      <c r="A1692" s="238" t="s">
        <v>2019</v>
      </c>
      <c r="B1692" s="239">
        <v>102.0</v>
      </c>
    </row>
    <row r="1693">
      <c r="A1693" s="238" t="s">
        <v>2020</v>
      </c>
      <c r="B1693" s="239">
        <v>902.0</v>
      </c>
    </row>
    <row r="1694">
      <c r="A1694" s="238" t="s">
        <v>2021</v>
      </c>
      <c r="B1694" s="239">
        <v>1031.0</v>
      </c>
    </row>
    <row r="1695">
      <c r="A1695" s="238" t="s">
        <v>2022</v>
      </c>
      <c r="B1695" s="239">
        <v>645.0</v>
      </c>
    </row>
    <row r="1696">
      <c r="A1696" s="238" t="s">
        <v>2022</v>
      </c>
      <c r="B1696" s="239">
        <v>4400.0</v>
      </c>
    </row>
    <row r="1697">
      <c r="A1697" s="238" t="s">
        <v>2022</v>
      </c>
      <c r="B1697" s="239">
        <v>255.0</v>
      </c>
    </row>
    <row r="1698">
      <c r="A1698" s="238" t="s">
        <v>2023</v>
      </c>
      <c r="B1698" s="239">
        <v>4171.0</v>
      </c>
    </row>
    <row r="1699">
      <c r="A1699" s="238" t="s">
        <v>2024</v>
      </c>
      <c r="B1699" s="239">
        <v>3419.0</v>
      </c>
    </row>
    <row r="1700">
      <c r="A1700" s="238" t="s">
        <v>2025</v>
      </c>
      <c r="B1700" s="239">
        <v>860.0</v>
      </c>
    </row>
    <row r="1701">
      <c r="A1701" s="238" t="s">
        <v>2026</v>
      </c>
      <c r="B1701" s="239">
        <v>629.0</v>
      </c>
    </row>
    <row r="1702">
      <c r="A1702" s="238" t="s">
        <v>2027</v>
      </c>
      <c r="B1702" s="239">
        <v>1197.0</v>
      </c>
    </row>
    <row r="1703">
      <c r="A1703" s="238" t="s">
        <v>2028</v>
      </c>
      <c r="B1703" s="239">
        <v>4868.0</v>
      </c>
    </row>
    <row r="1704">
      <c r="A1704" s="238" t="s">
        <v>2029</v>
      </c>
      <c r="B1704" s="239">
        <v>453.0</v>
      </c>
    </row>
    <row r="1705">
      <c r="A1705" s="238" t="s">
        <v>2030</v>
      </c>
      <c r="B1705" s="239">
        <v>455.0</v>
      </c>
    </row>
    <row r="1706">
      <c r="A1706" s="238" t="s">
        <v>2031</v>
      </c>
      <c r="B1706" s="239">
        <v>161.0</v>
      </c>
    </row>
    <row r="1707">
      <c r="A1707" s="238" t="s">
        <v>2032</v>
      </c>
      <c r="B1707" s="239">
        <v>4532.0</v>
      </c>
    </row>
    <row r="1708">
      <c r="A1708" s="238" t="s">
        <v>2033</v>
      </c>
      <c r="B1708" s="239">
        <v>338.0</v>
      </c>
    </row>
    <row r="1709">
      <c r="A1709" s="238" t="s">
        <v>2034</v>
      </c>
      <c r="B1709" s="239">
        <v>1411.0</v>
      </c>
    </row>
    <row r="1710">
      <c r="A1710" s="238" t="s">
        <v>2035</v>
      </c>
      <c r="B1710" s="239">
        <v>1564.0</v>
      </c>
    </row>
    <row r="1711">
      <c r="A1711" s="238" t="s">
        <v>2036</v>
      </c>
      <c r="B1711" s="239">
        <v>809.0</v>
      </c>
    </row>
    <row r="1712">
      <c r="A1712" s="238" t="s">
        <v>2037</v>
      </c>
      <c r="B1712" s="239">
        <v>226.0</v>
      </c>
    </row>
    <row r="1713">
      <c r="A1713" s="238" t="s">
        <v>2038</v>
      </c>
      <c r="B1713" s="239">
        <v>556.0</v>
      </c>
    </row>
    <row r="1714">
      <c r="A1714" s="238" t="s">
        <v>2039</v>
      </c>
      <c r="B1714" s="239">
        <v>618.0</v>
      </c>
    </row>
    <row r="1715">
      <c r="A1715" s="238" t="s">
        <v>2040</v>
      </c>
      <c r="B1715" s="239">
        <v>938.0</v>
      </c>
    </row>
    <row r="1716">
      <c r="A1716" s="238" t="s">
        <v>2041</v>
      </c>
      <c r="B1716" s="239">
        <v>1031.0</v>
      </c>
    </row>
    <row r="1717">
      <c r="A1717" s="238" t="s">
        <v>2042</v>
      </c>
      <c r="B1717" s="239">
        <v>244.0</v>
      </c>
    </row>
    <row r="1718">
      <c r="A1718" s="238" t="s">
        <v>2043</v>
      </c>
      <c r="B1718" s="239">
        <v>344.0</v>
      </c>
    </row>
    <row r="1719">
      <c r="A1719" s="238" t="s">
        <v>2044</v>
      </c>
      <c r="B1719" s="239">
        <v>10687.0</v>
      </c>
    </row>
    <row r="1720">
      <c r="A1720" s="238" t="s">
        <v>2045</v>
      </c>
      <c r="B1720" s="239">
        <v>150.0</v>
      </c>
    </row>
    <row r="1721">
      <c r="A1721" s="238" t="s">
        <v>2046</v>
      </c>
      <c r="B1721" s="239">
        <v>286.0</v>
      </c>
    </row>
    <row r="1722">
      <c r="A1722" s="238" t="s">
        <v>2047</v>
      </c>
      <c r="B1722" s="239">
        <v>467.0</v>
      </c>
    </row>
    <row r="1723">
      <c r="A1723" s="238" t="s">
        <v>2048</v>
      </c>
      <c r="B1723" s="239">
        <v>657.0</v>
      </c>
    </row>
    <row r="1724">
      <c r="A1724" s="238" t="s">
        <v>2049</v>
      </c>
      <c r="B1724" s="239">
        <v>593.0</v>
      </c>
    </row>
    <row r="1725">
      <c r="A1725" s="238" t="s">
        <v>2050</v>
      </c>
      <c r="B1725" s="239">
        <v>1941.0</v>
      </c>
    </row>
    <row r="1726">
      <c r="A1726" s="238" t="s">
        <v>2051</v>
      </c>
      <c r="B1726" s="239">
        <v>17639.0</v>
      </c>
    </row>
    <row r="1727">
      <c r="A1727" s="238" t="s">
        <v>2052</v>
      </c>
      <c r="B1727" s="239">
        <v>266.0</v>
      </c>
    </row>
    <row r="1728">
      <c r="A1728" s="238" t="s">
        <v>2053</v>
      </c>
      <c r="B1728" s="239">
        <v>316.0</v>
      </c>
    </row>
    <row r="1729">
      <c r="A1729" s="238" t="s">
        <v>2054</v>
      </c>
      <c r="B1729" s="239">
        <v>1580.0</v>
      </c>
    </row>
    <row r="1730">
      <c r="A1730" s="238" t="s">
        <v>2055</v>
      </c>
      <c r="B1730" s="239">
        <v>671.0</v>
      </c>
    </row>
    <row r="1731">
      <c r="A1731" s="238" t="s">
        <v>2056</v>
      </c>
      <c r="B1731" s="239">
        <v>233.0</v>
      </c>
    </row>
    <row r="1732">
      <c r="A1732" s="238" t="s">
        <v>2057</v>
      </c>
      <c r="B1732" s="239">
        <v>1354.0</v>
      </c>
    </row>
    <row r="1733">
      <c r="A1733" s="238" t="s">
        <v>2058</v>
      </c>
      <c r="B1733" s="239">
        <v>3807.0</v>
      </c>
    </row>
    <row r="1734">
      <c r="A1734" s="238" t="s">
        <v>2059</v>
      </c>
      <c r="B1734" s="239">
        <v>71.0</v>
      </c>
    </row>
    <row r="1735">
      <c r="A1735" s="238" t="s">
        <v>2060</v>
      </c>
      <c r="B1735" s="239">
        <v>598.0</v>
      </c>
    </row>
    <row r="1736">
      <c r="A1736" s="238" t="s">
        <v>2061</v>
      </c>
      <c r="B1736" s="239">
        <v>2534.0</v>
      </c>
    </row>
    <row r="1737">
      <c r="A1737" s="238" t="s">
        <v>2062</v>
      </c>
      <c r="B1737" s="239">
        <v>8253.0</v>
      </c>
    </row>
    <row r="1738">
      <c r="A1738" s="238" t="s">
        <v>2063</v>
      </c>
      <c r="B1738" s="239">
        <v>868.0</v>
      </c>
    </row>
    <row r="1739">
      <c r="A1739" s="238" t="s">
        <v>2064</v>
      </c>
      <c r="B1739" s="239">
        <v>1129.0</v>
      </c>
    </row>
    <row r="1740">
      <c r="A1740" s="238" t="s">
        <v>2065</v>
      </c>
      <c r="B1740" s="239">
        <v>7500.0</v>
      </c>
    </row>
    <row r="1741">
      <c r="A1741" s="238" t="s">
        <v>2066</v>
      </c>
      <c r="B1741" s="239">
        <v>356.0</v>
      </c>
    </row>
    <row r="1742">
      <c r="A1742" s="238" t="s">
        <v>2067</v>
      </c>
      <c r="B1742" s="239">
        <v>586.0</v>
      </c>
    </row>
    <row r="1743">
      <c r="A1743" s="238" t="s">
        <v>2068</v>
      </c>
      <c r="B1743" s="239">
        <v>4371.0</v>
      </c>
    </row>
    <row r="1744">
      <c r="A1744" s="238" t="s">
        <v>2069</v>
      </c>
      <c r="B1744" s="239">
        <v>162243.0</v>
      </c>
    </row>
    <row r="1745">
      <c r="A1745" s="238" t="s">
        <v>2070</v>
      </c>
      <c r="B1745" s="239">
        <v>960.0</v>
      </c>
    </row>
    <row r="1746">
      <c r="A1746" s="238" t="s">
        <v>2071</v>
      </c>
      <c r="B1746" s="239">
        <v>196.0</v>
      </c>
    </row>
    <row r="1747">
      <c r="A1747" s="238" t="s">
        <v>2072</v>
      </c>
      <c r="B1747" s="239">
        <v>218.0</v>
      </c>
    </row>
    <row r="1748">
      <c r="A1748" s="238" t="s">
        <v>2073</v>
      </c>
      <c r="B1748" s="239">
        <v>5846.0</v>
      </c>
    </row>
    <row r="1749">
      <c r="A1749" s="238" t="s">
        <v>2074</v>
      </c>
      <c r="B1749" s="239">
        <v>9698.0</v>
      </c>
    </row>
    <row r="1750">
      <c r="A1750" s="238" t="s">
        <v>2075</v>
      </c>
      <c r="B1750" s="239">
        <v>3404.0</v>
      </c>
    </row>
    <row r="1751">
      <c r="A1751" s="238" t="s">
        <v>2076</v>
      </c>
      <c r="B1751" s="239">
        <v>4038.0</v>
      </c>
    </row>
    <row r="1752">
      <c r="A1752" s="238" t="s">
        <v>2077</v>
      </c>
      <c r="B1752" s="239">
        <v>608.0</v>
      </c>
    </row>
    <row r="1753">
      <c r="A1753" s="238" t="s">
        <v>2078</v>
      </c>
      <c r="B1753" s="239">
        <v>35191.0</v>
      </c>
    </row>
    <row r="1754">
      <c r="A1754" s="238" t="s">
        <v>2079</v>
      </c>
      <c r="B1754" s="239">
        <v>1508.0</v>
      </c>
    </row>
    <row r="1755">
      <c r="A1755" s="238" t="s">
        <v>2080</v>
      </c>
      <c r="B1755" s="239">
        <v>315.0</v>
      </c>
    </row>
    <row r="1756">
      <c r="A1756" s="238" t="s">
        <v>2081</v>
      </c>
      <c r="B1756" s="239">
        <v>887.0</v>
      </c>
    </row>
    <row r="1757">
      <c r="A1757" s="238" t="s">
        <v>2082</v>
      </c>
      <c r="B1757" s="239">
        <v>233.0</v>
      </c>
    </row>
    <row r="1758">
      <c r="A1758" s="238" t="s">
        <v>2082</v>
      </c>
      <c r="B1758" s="239">
        <v>473.0</v>
      </c>
    </row>
    <row r="1759">
      <c r="A1759" s="238" t="s">
        <v>2083</v>
      </c>
      <c r="B1759" s="239">
        <v>3935.0</v>
      </c>
    </row>
    <row r="1760">
      <c r="A1760" s="238" t="s">
        <v>2084</v>
      </c>
      <c r="B1760" s="239">
        <v>8179.0</v>
      </c>
    </row>
    <row r="1761">
      <c r="A1761" s="238" t="s">
        <v>2085</v>
      </c>
      <c r="B1761" s="239">
        <v>1267.0</v>
      </c>
    </row>
    <row r="1762">
      <c r="A1762" s="238" t="s">
        <v>2086</v>
      </c>
      <c r="B1762" s="239">
        <v>450.0</v>
      </c>
    </row>
    <row r="1763">
      <c r="A1763" s="238" t="s">
        <v>2087</v>
      </c>
      <c r="B1763" s="239">
        <v>11418.0</v>
      </c>
    </row>
    <row r="1764">
      <c r="A1764" s="238" t="s">
        <v>2088</v>
      </c>
      <c r="B1764" s="239">
        <v>80.0</v>
      </c>
    </row>
    <row r="1765">
      <c r="A1765" s="238" t="s">
        <v>2089</v>
      </c>
      <c r="B1765" s="239">
        <v>733.0</v>
      </c>
    </row>
    <row r="1766">
      <c r="A1766" s="238" t="s">
        <v>2090</v>
      </c>
      <c r="B1766" s="239">
        <v>0.0</v>
      </c>
    </row>
    <row r="1767">
      <c r="A1767" s="238" t="s">
        <v>2091</v>
      </c>
      <c r="B1767" s="239">
        <v>191.0</v>
      </c>
    </row>
    <row r="1768">
      <c r="A1768" s="238" t="s">
        <v>2092</v>
      </c>
      <c r="B1768" s="239">
        <v>3443.0</v>
      </c>
    </row>
    <row r="1769">
      <c r="A1769" s="238" t="s">
        <v>2093</v>
      </c>
      <c r="B1769" s="239">
        <v>1173.0</v>
      </c>
    </row>
    <row r="1770">
      <c r="A1770" s="238" t="s">
        <v>2094</v>
      </c>
      <c r="B1770" s="239">
        <v>488.0</v>
      </c>
    </row>
    <row r="1771">
      <c r="A1771" s="238" t="s">
        <v>2095</v>
      </c>
      <c r="B1771" s="239">
        <v>1407.0</v>
      </c>
    </row>
    <row r="1772">
      <c r="A1772" s="238" t="s">
        <v>2096</v>
      </c>
      <c r="B1772" s="239">
        <v>328.0</v>
      </c>
    </row>
    <row r="1773">
      <c r="A1773" s="238" t="s">
        <v>2097</v>
      </c>
      <c r="B1773" s="239">
        <v>755.0</v>
      </c>
    </row>
    <row r="1774">
      <c r="A1774" s="238" t="s">
        <v>2098</v>
      </c>
      <c r="B1774" s="239">
        <v>35172.0</v>
      </c>
    </row>
    <row r="1775">
      <c r="A1775" s="238" t="s">
        <v>2099</v>
      </c>
      <c r="B1775" s="239">
        <v>4412.0</v>
      </c>
    </row>
    <row r="1776">
      <c r="A1776" s="238" t="s">
        <v>2100</v>
      </c>
      <c r="B1776" s="239">
        <v>5325.0</v>
      </c>
    </row>
    <row r="1777">
      <c r="A1777" s="238" t="s">
        <v>2101</v>
      </c>
      <c r="B1777" s="239">
        <v>3772.0</v>
      </c>
    </row>
    <row r="1778">
      <c r="A1778" s="238" t="s">
        <v>2102</v>
      </c>
      <c r="B1778" s="239">
        <v>1916.0</v>
      </c>
    </row>
    <row r="1779">
      <c r="A1779" s="238" t="s">
        <v>2103</v>
      </c>
      <c r="B1779" s="239">
        <v>95.0</v>
      </c>
    </row>
    <row r="1780">
      <c r="A1780" s="238" t="s">
        <v>2104</v>
      </c>
      <c r="B1780" s="239">
        <v>5269.0</v>
      </c>
    </row>
    <row r="1781">
      <c r="A1781" s="238" t="s">
        <v>2105</v>
      </c>
      <c r="B1781" s="239">
        <v>1844.0</v>
      </c>
    </row>
    <row r="1782">
      <c r="A1782" s="238" t="s">
        <v>2106</v>
      </c>
      <c r="B1782" s="239">
        <v>2166.0</v>
      </c>
    </row>
    <row r="1783">
      <c r="A1783" s="238" t="s">
        <v>2107</v>
      </c>
      <c r="B1783" s="239">
        <v>655.0</v>
      </c>
    </row>
    <row r="1784">
      <c r="A1784" s="238" t="s">
        <v>2108</v>
      </c>
      <c r="B1784" s="239">
        <v>1477.0</v>
      </c>
    </row>
    <row r="1785">
      <c r="A1785" s="238" t="s">
        <v>2109</v>
      </c>
      <c r="B1785" s="239">
        <v>6328.0</v>
      </c>
    </row>
    <row r="1786">
      <c r="A1786" s="238" t="s">
        <v>2110</v>
      </c>
      <c r="B1786" s="239">
        <v>6914.0</v>
      </c>
    </row>
    <row r="1787">
      <c r="A1787" s="238" t="s">
        <v>2111</v>
      </c>
      <c r="B1787" s="239">
        <v>32774.0</v>
      </c>
    </row>
    <row r="1788">
      <c r="A1788" s="238" t="s">
        <v>2112</v>
      </c>
      <c r="B1788" s="239">
        <v>2279.0</v>
      </c>
    </row>
    <row r="1789">
      <c r="A1789" s="238" t="s">
        <v>2113</v>
      </c>
      <c r="B1789" s="239">
        <v>25244.0</v>
      </c>
    </row>
    <row r="1790">
      <c r="A1790" s="238" t="s">
        <v>2114</v>
      </c>
      <c r="B1790" s="239">
        <v>1391.0</v>
      </c>
    </row>
    <row r="1791">
      <c r="A1791" s="238" t="s">
        <v>2115</v>
      </c>
      <c r="B1791" s="239">
        <v>7673.0</v>
      </c>
    </row>
    <row r="1792">
      <c r="A1792" s="238" t="s">
        <v>2116</v>
      </c>
      <c r="B1792" s="239">
        <v>720.0</v>
      </c>
    </row>
    <row r="1793">
      <c r="A1793" s="238" t="s">
        <v>2117</v>
      </c>
      <c r="B1793" s="239">
        <v>78385.0</v>
      </c>
    </row>
    <row r="1794">
      <c r="A1794" s="238" t="s">
        <v>2118</v>
      </c>
      <c r="B1794" s="239">
        <v>761.0</v>
      </c>
    </row>
    <row r="1795">
      <c r="A1795" s="238" t="s">
        <v>2119</v>
      </c>
      <c r="B1795" s="239">
        <v>882.0</v>
      </c>
    </row>
    <row r="1796">
      <c r="A1796" s="238" t="s">
        <v>2120</v>
      </c>
      <c r="B1796" s="239">
        <v>294.0</v>
      </c>
    </row>
    <row r="1797">
      <c r="A1797" s="238" t="s">
        <v>2121</v>
      </c>
      <c r="B1797" s="239">
        <v>2657.0</v>
      </c>
    </row>
    <row r="1798">
      <c r="A1798" s="238" t="s">
        <v>2122</v>
      </c>
      <c r="B1798" s="239">
        <v>10395.0</v>
      </c>
    </row>
    <row r="1799">
      <c r="A1799" s="238" t="s">
        <v>2123</v>
      </c>
      <c r="B1799" s="239">
        <v>11303.0</v>
      </c>
    </row>
    <row r="1800">
      <c r="A1800" s="238" t="s">
        <v>2123</v>
      </c>
      <c r="B1800" s="239">
        <v>4972.0</v>
      </c>
    </row>
    <row r="1801">
      <c r="A1801" s="238" t="s">
        <v>2124</v>
      </c>
      <c r="B1801" s="239">
        <v>2922.0</v>
      </c>
    </row>
    <row r="1802">
      <c r="A1802" s="238" t="s">
        <v>2125</v>
      </c>
      <c r="B1802" s="239">
        <v>2913.0</v>
      </c>
    </row>
    <row r="1803">
      <c r="A1803" s="238" t="s">
        <v>2126</v>
      </c>
      <c r="B1803" s="239">
        <v>2799.0</v>
      </c>
    </row>
    <row r="1804">
      <c r="A1804" s="238" t="s">
        <v>2127</v>
      </c>
      <c r="B1804" s="239">
        <v>1270.0</v>
      </c>
    </row>
    <row r="1805">
      <c r="A1805" s="238" t="s">
        <v>2128</v>
      </c>
      <c r="B1805" s="239">
        <v>271.0</v>
      </c>
    </row>
    <row r="1806">
      <c r="A1806" s="238" t="s">
        <v>2129</v>
      </c>
      <c r="B1806" s="239">
        <v>527.0</v>
      </c>
    </row>
    <row r="1807">
      <c r="A1807" s="238" t="s">
        <v>2130</v>
      </c>
      <c r="B1807" s="239">
        <v>2361.0</v>
      </c>
    </row>
    <row r="1808">
      <c r="A1808" s="238" t="s">
        <v>2131</v>
      </c>
      <c r="B1808" s="239">
        <v>13910.0</v>
      </c>
    </row>
    <row r="1809">
      <c r="A1809" s="238" t="s">
        <v>2132</v>
      </c>
      <c r="B1809" s="239">
        <v>594.0</v>
      </c>
    </row>
    <row r="1810">
      <c r="A1810" s="238" t="s">
        <v>2133</v>
      </c>
      <c r="B1810" s="239">
        <v>7143.0</v>
      </c>
    </row>
    <row r="1811">
      <c r="A1811" s="238" t="s">
        <v>2134</v>
      </c>
      <c r="B1811" s="239">
        <v>1347.0</v>
      </c>
    </row>
    <row r="1812">
      <c r="A1812" s="238" t="s">
        <v>2135</v>
      </c>
      <c r="B1812" s="239">
        <v>1070.0</v>
      </c>
    </row>
    <row r="1813">
      <c r="A1813" s="238" t="s">
        <v>2135</v>
      </c>
      <c r="B1813" s="239">
        <v>433.0</v>
      </c>
    </row>
    <row r="1814">
      <c r="A1814" s="238" t="s">
        <v>2136</v>
      </c>
      <c r="B1814" s="239">
        <v>2518.0</v>
      </c>
    </row>
    <row r="1815">
      <c r="A1815" s="238" t="s">
        <v>2137</v>
      </c>
      <c r="B1815" s="239">
        <v>958.0</v>
      </c>
    </row>
    <row r="1816">
      <c r="A1816" s="238" t="s">
        <v>2138</v>
      </c>
      <c r="B1816" s="239">
        <v>966.0</v>
      </c>
    </row>
    <row r="1817">
      <c r="A1817" s="238" t="s">
        <v>2139</v>
      </c>
      <c r="B1817" s="239">
        <v>1149.0</v>
      </c>
    </row>
    <row r="1818">
      <c r="A1818" s="238" t="s">
        <v>2140</v>
      </c>
      <c r="B1818" s="239">
        <v>488.0</v>
      </c>
    </row>
    <row r="1819">
      <c r="A1819" s="238" t="s">
        <v>2141</v>
      </c>
      <c r="B1819" s="239">
        <v>1476.0</v>
      </c>
    </row>
    <row r="1820">
      <c r="A1820" s="238" t="s">
        <v>2142</v>
      </c>
      <c r="B1820" s="239">
        <v>322.0</v>
      </c>
    </row>
    <row r="1821">
      <c r="A1821" s="238" t="s">
        <v>2143</v>
      </c>
      <c r="B1821" s="239">
        <v>79655.0</v>
      </c>
    </row>
    <row r="1822">
      <c r="A1822" s="238" t="s">
        <v>2144</v>
      </c>
      <c r="B1822" s="239">
        <v>176.0</v>
      </c>
    </row>
    <row r="1823">
      <c r="A1823" s="238" t="s">
        <v>2145</v>
      </c>
      <c r="B1823" s="239">
        <v>2835.0</v>
      </c>
    </row>
    <row r="1824">
      <c r="A1824" s="238" t="s">
        <v>2146</v>
      </c>
      <c r="B1824" s="239">
        <v>75089.0</v>
      </c>
    </row>
    <row r="1825">
      <c r="A1825" s="238" t="s">
        <v>2147</v>
      </c>
      <c r="B1825" s="239">
        <v>7261.0</v>
      </c>
    </row>
    <row r="1826">
      <c r="A1826" s="238" t="s">
        <v>2148</v>
      </c>
      <c r="B1826" s="239">
        <v>5573.0</v>
      </c>
    </row>
    <row r="1827">
      <c r="A1827" s="238" t="s">
        <v>2149</v>
      </c>
      <c r="B1827" s="239">
        <v>6818.0</v>
      </c>
    </row>
    <row r="1828">
      <c r="A1828" s="238" t="s">
        <v>2150</v>
      </c>
      <c r="B1828" s="239">
        <v>1195.0</v>
      </c>
    </row>
    <row r="1829">
      <c r="A1829" s="238" t="s">
        <v>2151</v>
      </c>
      <c r="B1829" s="239">
        <v>9977.0</v>
      </c>
    </row>
    <row r="1830">
      <c r="A1830" s="238" t="s">
        <v>2152</v>
      </c>
      <c r="B1830" s="239">
        <v>2718.0</v>
      </c>
    </row>
    <row r="1831">
      <c r="A1831" s="238" t="s">
        <v>2153</v>
      </c>
      <c r="B1831" s="239">
        <v>6316.0</v>
      </c>
    </row>
    <row r="1832">
      <c r="A1832" s="238" t="s">
        <v>2154</v>
      </c>
      <c r="B1832" s="239">
        <v>1051.0</v>
      </c>
    </row>
    <row r="1833">
      <c r="A1833" s="238" t="s">
        <v>2155</v>
      </c>
      <c r="B1833" s="239">
        <v>1207.0</v>
      </c>
    </row>
    <row r="1834">
      <c r="A1834" s="238" t="s">
        <v>2156</v>
      </c>
      <c r="B1834" s="239">
        <v>628.0</v>
      </c>
    </row>
    <row r="1835">
      <c r="A1835" s="238" t="s">
        <v>2157</v>
      </c>
      <c r="B1835" s="239">
        <v>443.0</v>
      </c>
    </row>
    <row r="1836">
      <c r="A1836" s="238" t="s">
        <v>2158</v>
      </c>
      <c r="B1836" s="239">
        <v>1982.0</v>
      </c>
    </row>
    <row r="1837">
      <c r="A1837" s="238" t="s">
        <v>2159</v>
      </c>
      <c r="B1837" s="239">
        <v>276.0</v>
      </c>
    </row>
    <row r="1838">
      <c r="A1838" s="238" t="s">
        <v>2160</v>
      </c>
      <c r="B1838" s="239">
        <v>3782.0</v>
      </c>
    </row>
    <row r="1839">
      <c r="A1839" s="238" t="s">
        <v>2161</v>
      </c>
      <c r="B1839" s="239">
        <v>0.0</v>
      </c>
    </row>
    <row r="1840">
      <c r="A1840" s="238" t="s">
        <v>2162</v>
      </c>
      <c r="B1840" s="239">
        <v>927.0</v>
      </c>
    </row>
    <row r="1841">
      <c r="A1841" s="238" t="s">
        <v>2163</v>
      </c>
      <c r="B1841" s="239">
        <v>1467.0</v>
      </c>
    </row>
    <row r="1842">
      <c r="A1842" s="238" t="s">
        <v>2164</v>
      </c>
      <c r="B1842" s="239">
        <v>478.0</v>
      </c>
    </row>
    <row r="1843">
      <c r="A1843" s="238" t="s">
        <v>2165</v>
      </c>
      <c r="B1843" s="239">
        <v>123.0</v>
      </c>
    </row>
    <row r="1844">
      <c r="A1844" s="238" t="s">
        <v>2166</v>
      </c>
      <c r="B1844" s="239">
        <v>637.0</v>
      </c>
    </row>
    <row r="1845">
      <c r="A1845" s="238" t="s">
        <v>2167</v>
      </c>
      <c r="B1845" s="239">
        <v>495.0</v>
      </c>
    </row>
    <row r="1846">
      <c r="A1846" s="238" t="s">
        <v>2168</v>
      </c>
      <c r="B1846" s="239">
        <v>325.0</v>
      </c>
    </row>
    <row r="1847">
      <c r="A1847" s="238" t="s">
        <v>2169</v>
      </c>
      <c r="B1847" s="239">
        <v>697.0</v>
      </c>
    </row>
    <row r="1848">
      <c r="A1848" s="238" t="s">
        <v>2170</v>
      </c>
      <c r="B1848" s="239">
        <v>411.0</v>
      </c>
    </row>
    <row r="1849">
      <c r="A1849" s="238" t="s">
        <v>2171</v>
      </c>
      <c r="B1849" s="239">
        <v>1318.0</v>
      </c>
    </row>
    <row r="1850">
      <c r="A1850" s="238" t="s">
        <v>2172</v>
      </c>
      <c r="B1850" s="239">
        <v>1161.0</v>
      </c>
    </row>
    <row r="1851">
      <c r="A1851" s="238" t="s">
        <v>2173</v>
      </c>
      <c r="B1851" s="239">
        <v>2633.0</v>
      </c>
    </row>
    <row r="1852">
      <c r="A1852" s="238" t="s">
        <v>2174</v>
      </c>
      <c r="B1852" s="239">
        <v>15699.0</v>
      </c>
    </row>
    <row r="1853">
      <c r="A1853" s="238" t="s">
        <v>2175</v>
      </c>
      <c r="B1853" s="239">
        <v>10705.0</v>
      </c>
    </row>
    <row r="1854">
      <c r="A1854" s="238" t="s">
        <v>2176</v>
      </c>
      <c r="B1854" s="239">
        <v>87.0</v>
      </c>
    </row>
    <row r="1855">
      <c r="A1855" s="238" t="s">
        <v>2177</v>
      </c>
      <c r="B1855" s="239">
        <v>6283.0</v>
      </c>
    </row>
    <row r="1856">
      <c r="A1856" s="238" t="s">
        <v>2178</v>
      </c>
      <c r="B1856" s="239">
        <v>702.0</v>
      </c>
    </row>
    <row r="1857">
      <c r="A1857" s="238" t="s">
        <v>2179</v>
      </c>
      <c r="B1857" s="239">
        <v>9232.0</v>
      </c>
    </row>
    <row r="1858">
      <c r="A1858" s="238" t="s">
        <v>2180</v>
      </c>
      <c r="B1858" s="239">
        <v>468.0</v>
      </c>
    </row>
    <row r="1859">
      <c r="A1859" s="238" t="s">
        <v>2181</v>
      </c>
      <c r="B1859" s="239">
        <v>767.0</v>
      </c>
    </row>
    <row r="1860">
      <c r="A1860" s="238" t="s">
        <v>2182</v>
      </c>
      <c r="B1860" s="239">
        <v>4706.0</v>
      </c>
    </row>
    <row r="1861">
      <c r="A1861" s="238" t="s">
        <v>2183</v>
      </c>
      <c r="B1861" s="239">
        <v>5354.0</v>
      </c>
    </row>
    <row r="1862">
      <c r="A1862" s="238" t="s">
        <v>2184</v>
      </c>
      <c r="B1862" s="239">
        <v>229.0</v>
      </c>
    </row>
    <row r="1863">
      <c r="A1863" s="238" t="s">
        <v>2185</v>
      </c>
      <c r="B1863" s="239">
        <v>2227.0</v>
      </c>
    </row>
    <row r="1864">
      <c r="A1864" s="238" t="s">
        <v>2186</v>
      </c>
      <c r="B1864" s="239">
        <v>582.0</v>
      </c>
    </row>
    <row r="1865">
      <c r="A1865" s="238" t="s">
        <v>2187</v>
      </c>
      <c r="B1865" s="239">
        <v>333.0</v>
      </c>
    </row>
    <row r="1866">
      <c r="A1866" s="238" t="s">
        <v>2188</v>
      </c>
      <c r="B1866" s="239">
        <v>4012.0</v>
      </c>
    </row>
    <row r="1867">
      <c r="A1867" s="238" t="s">
        <v>2189</v>
      </c>
      <c r="B1867" s="239">
        <v>17685.0</v>
      </c>
    </row>
    <row r="1868">
      <c r="A1868" s="238" t="s">
        <v>2190</v>
      </c>
      <c r="B1868" s="239">
        <v>3223.0</v>
      </c>
    </row>
    <row r="1869">
      <c r="A1869" s="238" t="s">
        <v>2191</v>
      </c>
      <c r="B1869" s="239">
        <v>548.0</v>
      </c>
    </row>
    <row r="1870">
      <c r="A1870" s="238" t="s">
        <v>2192</v>
      </c>
      <c r="B1870" s="239">
        <v>5977.0</v>
      </c>
    </row>
    <row r="1871">
      <c r="A1871" s="238" t="s">
        <v>2193</v>
      </c>
      <c r="B1871" s="239">
        <v>9.0</v>
      </c>
    </row>
    <row r="1872">
      <c r="A1872" s="238" t="s">
        <v>2194</v>
      </c>
      <c r="B1872" s="239">
        <v>1561.0</v>
      </c>
    </row>
    <row r="1873">
      <c r="A1873" s="238" t="s">
        <v>2195</v>
      </c>
      <c r="B1873" s="239">
        <v>173.0</v>
      </c>
    </row>
    <row r="1874">
      <c r="A1874" s="238" t="s">
        <v>2196</v>
      </c>
      <c r="B1874" s="239">
        <v>2267.0</v>
      </c>
    </row>
    <row r="1875">
      <c r="A1875" s="238" t="s">
        <v>2197</v>
      </c>
      <c r="B1875" s="239">
        <v>3835.0</v>
      </c>
    </row>
    <row r="1876">
      <c r="A1876" s="238" t="s">
        <v>2198</v>
      </c>
      <c r="B1876" s="239">
        <v>10618.0</v>
      </c>
    </row>
    <row r="1877">
      <c r="A1877" s="238" t="s">
        <v>2199</v>
      </c>
      <c r="B1877" s="239">
        <v>7003.0</v>
      </c>
    </row>
    <row r="1878">
      <c r="A1878" s="238" t="s">
        <v>2200</v>
      </c>
      <c r="B1878" s="239">
        <v>5716.0</v>
      </c>
    </row>
    <row r="1879">
      <c r="A1879" s="238" t="s">
        <v>2201</v>
      </c>
      <c r="B1879" s="239">
        <v>80.0</v>
      </c>
    </row>
    <row r="1880">
      <c r="A1880" s="238" t="s">
        <v>2202</v>
      </c>
      <c r="B1880" s="239">
        <v>3120.0</v>
      </c>
    </row>
    <row r="1881">
      <c r="A1881" s="238" t="s">
        <v>2203</v>
      </c>
      <c r="B1881" s="239">
        <v>2226.0</v>
      </c>
    </row>
    <row r="1882">
      <c r="A1882" s="238" t="s">
        <v>2204</v>
      </c>
      <c r="B1882" s="239">
        <v>1033.0</v>
      </c>
    </row>
    <row r="1883">
      <c r="A1883" s="238" t="s">
        <v>2205</v>
      </c>
      <c r="B1883" s="239">
        <v>6208.0</v>
      </c>
    </row>
    <row r="1884">
      <c r="A1884" s="238" t="s">
        <v>2206</v>
      </c>
      <c r="B1884" s="239">
        <v>230.0</v>
      </c>
    </row>
    <row r="1885">
      <c r="A1885" s="238" t="s">
        <v>2207</v>
      </c>
      <c r="B1885" s="239">
        <v>4291.0</v>
      </c>
    </row>
    <row r="1886">
      <c r="A1886" s="238" t="s">
        <v>2208</v>
      </c>
      <c r="B1886" s="239">
        <v>8500.0</v>
      </c>
    </row>
    <row r="1887">
      <c r="A1887" s="238" t="s">
        <v>2209</v>
      </c>
      <c r="B1887" s="239">
        <v>5757.0</v>
      </c>
    </row>
    <row r="1888">
      <c r="A1888" s="238" t="s">
        <v>2210</v>
      </c>
      <c r="B1888" s="239">
        <v>350.0</v>
      </c>
    </row>
    <row r="1889">
      <c r="A1889" s="238" t="s">
        <v>2211</v>
      </c>
      <c r="B1889" s="239">
        <v>34928.0</v>
      </c>
    </row>
    <row r="1890">
      <c r="A1890" s="238" t="s">
        <v>2212</v>
      </c>
      <c r="B1890" s="239">
        <v>122.0</v>
      </c>
    </row>
    <row r="1891">
      <c r="A1891" s="238" t="s">
        <v>2213</v>
      </c>
      <c r="B1891" s="239">
        <v>5611.0</v>
      </c>
    </row>
    <row r="1892">
      <c r="A1892" s="238" t="s">
        <v>2214</v>
      </c>
      <c r="B1892" s="239">
        <v>11211.0</v>
      </c>
    </row>
    <row r="1893">
      <c r="A1893" s="238" t="s">
        <v>2215</v>
      </c>
      <c r="B1893" s="239">
        <v>209.0</v>
      </c>
    </row>
    <row r="1894">
      <c r="A1894" s="238" t="s">
        <v>2216</v>
      </c>
      <c r="B1894" s="239">
        <v>23480.0</v>
      </c>
    </row>
    <row r="1895">
      <c r="A1895" s="238" t="s">
        <v>2217</v>
      </c>
      <c r="B1895" s="239">
        <v>564.0</v>
      </c>
    </row>
    <row r="1896">
      <c r="A1896" s="238" t="s">
        <v>2218</v>
      </c>
      <c r="B1896" s="239">
        <v>19814.0</v>
      </c>
    </row>
    <row r="1897">
      <c r="A1897" s="238" t="s">
        <v>2219</v>
      </c>
      <c r="B1897" s="239">
        <v>19989.0</v>
      </c>
    </row>
    <row r="1898">
      <c r="A1898" s="238" t="s">
        <v>2220</v>
      </c>
      <c r="B1898" s="239">
        <v>741.0</v>
      </c>
    </row>
    <row r="1899">
      <c r="A1899" s="238" t="s">
        <v>2221</v>
      </c>
      <c r="B1899" s="239">
        <v>194.0</v>
      </c>
    </row>
    <row r="1900">
      <c r="A1900" s="238" t="s">
        <v>2222</v>
      </c>
      <c r="B1900" s="239">
        <v>109.0</v>
      </c>
    </row>
    <row r="1901">
      <c r="A1901" s="238" t="s">
        <v>2223</v>
      </c>
      <c r="B1901" s="239">
        <v>12383.0</v>
      </c>
    </row>
    <row r="1902">
      <c r="A1902" s="238" t="s">
        <v>2224</v>
      </c>
      <c r="B1902" s="239">
        <v>648.0</v>
      </c>
    </row>
    <row r="1903">
      <c r="A1903" s="238" t="s">
        <v>2225</v>
      </c>
      <c r="B1903" s="239">
        <v>20607.0</v>
      </c>
    </row>
    <row r="1904">
      <c r="A1904" s="238" t="s">
        <v>2226</v>
      </c>
      <c r="B1904" s="239">
        <v>1424.0</v>
      </c>
    </row>
    <row r="1905">
      <c r="A1905" s="238" t="s">
        <v>2227</v>
      </c>
      <c r="B1905" s="239">
        <v>238.0</v>
      </c>
    </row>
    <row r="1906">
      <c r="A1906" s="238" t="s">
        <v>2228</v>
      </c>
      <c r="B1906" s="239">
        <v>12267.0</v>
      </c>
    </row>
    <row r="1907">
      <c r="A1907" s="238" t="s">
        <v>2229</v>
      </c>
      <c r="B1907" s="239">
        <v>6657.0</v>
      </c>
    </row>
    <row r="1908">
      <c r="A1908" s="238" t="s">
        <v>2230</v>
      </c>
      <c r="B1908" s="239">
        <v>13410.0</v>
      </c>
    </row>
    <row r="1909">
      <c r="A1909" s="238" t="s">
        <v>2231</v>
      </c>
      <c r="B1909" s="239">
        <v>67762.0</v>
      </c>
    </row>
    <row r="1910">
      <c r="A1910" s="238" t="s">
        <v>2232</v>
      </c>
      <c r="B1910" s="239">
        <v>159.0</v>
      </c>
    </row>
    <row r="1911">
      <c r="A1911" s="238" t="s">
        <v>2233</v>
      </c>
      <c r="B1911" s="239">
        <v>3625.0</v>
      </c>
    </row>
    <row r="1912">
      <c r="A1912" s="238" t="s">
        <v>2234</v>
      </c>
      <c r="B1912" s="239">
        <v>14161.0</v>
      </c>
    </row>
    <row r="1913">
      <c r="A1913" s="238" t="s">
        <v>2235</v>
      </c>
      <c r="B1913" s="239">
        <v>2265.0</v>
      </c>
    </row>
    <row r="1914">
      <c r="A1914" s="238" t="s">
        <v>2236</v>
      </c>
      <c r="B1914" s="239">
        <v>3029.0</v>
      </c>
    </row>
    <row r="1915">
      <c r="A1915" s="238" t="s">
        <v>2237</v>
      </c>
      <c r="B1915" s="239">
        <v>4462.0</v>
      </c>
    </row>
    <row r="1916">
      <c r="A1916" s="238" t="s">
        <v>2238</v>
      </c>
      <c r="B1916" s="239">
        <v>10638.0</v>
      </c>
    </row>
    <row r="1917">
      <c r="A1917" s="238" t="s">
        <v>2239</v>
      </c>
      <c r="B1917" s="239">
        <v>980.0</v>
      </c>
    </row>
    <row r="1918">
      <c r="A1918" s="238" t="s">
        <v>2240</v>
      </c>
      <c r="B1918" s="239">
        <v>1463.0</v>
      </c>
    </row>
    <row r="1919">
      <c r="A1919" s="238" t="s">
        <v>2241</v>
      </c>
      <c r="B1919" s="239">
        <v>264.0</v>
      </c>
    </row>
    <row r="1920">
      <c r="A1920" s="238" t="s">
        <v>2242</v>
      </c>
      <c r="B1920" s="239">
        <v>7528.0</v>
      </c>
    </row>
    <row r="1921">
      <c r="A1921" s="238" t="s">
        <v>2243</v>
      </c>
      <c r="B1921" s="239">
        <v>2175.0</v>
      </c>
    </row>
    <row r="1922">
      <c r="A1922" s="238" t="s">
        <v>2244</v>
      </c>
      <c r="B1922" s="239">
        <v>1890.0</v>
      </c>
    </row>
    <row r="1923">
      <c r="A1923" s="238" t="s">
        <v>2245</v>
      </c>
      <c r="B1923" s="239">
        <v>462.0</v>
      </c>
    </row>
    <row r="1924">
      <c r="A1924" s="238" t="s">
        <v>2246</v>
      </c>
      <c r="B1924" s="239">
        <v>869.0</v>
      </c>
    </row>
    <row r="1925">
      <c r="A1925" s="238" t="s">
        <v>2247</v>
      </c>
      <c r="B1925" s="239">
        <v>25145.0</v>
      </c>
    </row>
    <row r="1926">
      <c r="A1926" s="238" t="s">
        <v>2248</v>
      </c>
      <c r="B1926" s="239">
        <v>468.0</v>
      </c>
    </row>
    <row r="1927">
      <c r="A1927" s="238" t="s">
        <v>2249</v>
      </c>
      <c r="B1927" s="239">
        <v>1078.0</v>
      </c>
    </row>
    <row r="1928">
      <c r="A1928" s="238" t="s">
        <v>2250</v>
      </c>
      <c r="B1928" s="239">
        <v>509.0</v>
      </c>
    </row>
    <row r="1929">
      <c r="A1929" s="238" t="s">
        <v>2251</v>
      </c>
      <c r="B1929" s="239">
        <v>2451.0</v>
      </c>
    </row>
    <row r="1930">
      <c r="A1930" s="238" t="s">
        <v>2252</v>
      </c>
      <c r="B1930" s="239">
        <v>23763.0</v>
      </c>
    </row>
    <row r="1931">
      <c r="A1931" s="238" t="s">
        <v>2253</v>
      </c>
      <c r="B1931" s="239">
        <v>9032.0</v>
      </c>
    </row>
    <row r="1932">
      <c r="A1932" s="238" t="s">
        <v>2254</v>
      </c>
      <c r="B1932" s="239">
        <v>3126.0</v>
      </c>
    </row>
    <row r="1933">
      <c r="A1933" s="238" t="s">
        <v>2255</v>
      </c>
      <c r="B1933" s="239">
        <v>4201.0</v>
      </c>
    </row>
    <row r="1934">
      <c r="A1934" s="238" t="s">
        <v>2256</v>
      </c>
      <c r="B1934" s="239">
        <v>4090.0</v>
      </c>
    </row>
    <row r="1935">
      <c r="A1935" s="238" t="s">
        <v>2257</v>
      </c>
      <c r="B1935" s="239">
        <v>1088.0</v>
      </c>
    </row>
    <row r="1936">
      <c r="A1936" s="238" t="s">
        <v>2258</v>
      </c>
      <c r="B1936" s="239">
        <v>2038.0</v>
      </c>
    </row>
    <row r="1937">
      <c r="A1937" s="238" t="s">
        <v>2259</v>
      </c>
      <c r="B1937" s="239">
        <v>419.0</v>
      </c>
    </row>
    <row r="1938">
      <c r="A1938" s="238" t="s">
        <v>2260</v>
      </c>
      <c r="B1938" s="239">
        <v>232.0</v>
      </c>
    </row>
    <row r="1939">
      <c r="A1939" s="238" t="s">
        <v>2261</v>
      </c>
      <c r="B1939" s="239">
        <v>169.0</v>
      </c>
    </row>
    <row r="1940">
      <c r="A1940" s="238" t="s">
        <v>2262</v>
      </c>
      <c r="B1940" s="239">
        <v>246.0</v>
      </c>
    </row>
    <row r="1941">
      <c r="A1941" s="238" t="s">
        <v>2263</v>
      </c>
      <c r="B1941" s="239">
        <v>703.0</v>
      </c>
    </row>
    <row r="1942">
      <c r="A1942" s="238" t="s">
        <v>2264</v>
      </c>
      <c r="B1942" s="239">
        <v>97.0</v>
      </c>
    </row>
    <row r="1943">
      <c r="A1943" s="238" t="s">
        <v>2265</v>
      </c>
      <c r="B1943" s="239">
        <v>2305.0</v>
      </c>
    </row>
    <row r="1944">
      <c r="A1944" s="238" t="s">
        <v>2266</v>
      </c>
      <c r="B1944" s="239">
        <v>3783.0</v>
      </c>
    </row>
    <row r="1945">
      <c r="A1945" s="238" t="s">
        <v>2267</v>
      </c>
      <c r="B1945" s="239">
        <v>205.0</v>
      </c>
    </row>
    <row r="1946">
      <c r="A1946" s="238" t="s">
        <v>2268</v>
      </c>
      <c r="B1946" s="239">
        <v>1995.0</v>
      </c>
    </row>
    <row r="1947">
      <c r="A1947" s="238" t="s">
        <v>2269</v>
      </c>
      <c r="B1947" s="239">
        <v>6249.0</v>
      </c>
    </row>
    <row r="1948">
      <c r="A1948" s="238" t="s">
        <v>2270</v>
      </c>
      <c r="B1948" s="239">
        <v>625.0</v>
      </c>
    </row>
    <row r="1949">
      <c r="A1949" s="238" t="s">
        <v>2271</v>
      </c>
      <c r="B1949" s="239">
        <v>1277.0</v>
      </c>
    </row>
    <row r="1950">
      <c r="A1950" s="238" t="s">
        <v>2271</v>
      </c>
      <c r="B1950" s="239">
        <v>1165.0</v>
      </c>
    </row>
    <row r="1951">
      <c r="A1951" s="238" t="s">
        <v>2272</v>
      </c>
      <c r="B1951" s="239">
        <v>664.0</v>
      </c>
    </row>
    <row r="1952">
      <c r="A1952" s="238" t="s">
        <v>2273</v>
      </c>
      <c r="B1952" s="239">
        <v>977.0</v>
      </c>
    </row>
    <row r="1953">
      <c r="A1953" s="238" t="s">
        <v>2274</v>
      </c>
      <c r="B1953" s="239">
        <v>2253.0</v>
      </c>
    </row>
    <row r="1954">
      <c r="A1954" s="238" t="s">
        <v>2275</v>
      </c>
      <c r="B1954" s="239">
        <v>1033.0</v>
      </c>
    </row>
    <row r="1955">
      <c r="A1955" s="238" t="s">
        <v>2276</v>
      </c>
      <c r="B1955" s="239">
        <v>2976.0</v>
      </c>
    </row>
    <row r="1956">
      <c r="A1956" s="238" t="s">
        <v>2277</v>
      </c>
      <c r="B1956" s="239">
        <v>1082.0</v>
      </c>
    </row>
    <row r="1957">
      <c r="A1957" s="238" t="s">
        <v>2278</v>
      </c>
      <c r="B1957" s="239">
        <v>1919.0</v>
      </c>
    </row>
    <row r="1958">
      <c r="A1958" s="238" t="s">
        <v>2279</v>
      </c>
      <c r="B1958" s="239">
        <v>2981.0</v>
      </c>
    </row>
    <row r="1959">
      <c r="A1959" s="238" t="s">
        <v>2280</v>
      </c>
      <c r="B1959" s="239">
        <v>1099.0</v>
      </c>
    </row>
    <row r="1960">
      <c r="A1960" s="238" t="s">
        <v>2281</v>
      </c>
      <c r="B1960" s="239">
        <v>2400.0</v>
      </c>
    </row>
    <row r="1961">
      <c r="A1961" s="238" t="s">
        <v>2282</v>
      </c>
      <c r="B1961" s="239">
        <v>1344.0</v>
      </c>
    </row>
    <row r="1962">
      <c r="A1962" s="238" t="s">
        <v>2283</v>
      </c>
      <c r="B1962" s="239">
        <v>22431.0</v>
      </c>
    </row>
    <row r="1963">
      <c r="A1963" s="238" t="s">
        <v>2284</v>
      </c>
      <c r="B1963" s="239">
        <v>4284.0</v>
      </c>
    </row>
    <row r="1964">
      <c r="A1964" s="238" t="s">
        <v>2285</v>
      </c>
      <c r="B1964" s="239">
        <v>19994.0</v>
      </c>
    </row>
    <row r="1965">
      <c r="A1965" s="238" t="s">
        <v>2286</v>
      </c>
      <c r="B1965" s="239">
        <v>2008.0</v>
      </c>
    </row>
    <row r="1966">
      <c r="A1966" s="238" t="s">
        <v>2287</v>
      </c>
      <c r="B1966" s="239">
        <v>904.0</v>
      </c>
    </row>
    <row r="1967">
      <c r="A1967" s="238" t="s">
        <v>2288</v>
      </c>
      <c r="B1967" s="239">
        <v>10927.0</v>
      </c>
    </row>
    <row r="1968">
      <c r="A1968" s="238" t="s">
        <v>2289</v>
      </c>
      <c r="B1968" s="239">
        <v>7660.0</v>
      </c>
    </row>
    <row r="1969">
      <c r="A1969" s="238" t="s">
        <v>2290</v>
      </c>
      <c r="B1969" s="239">
        <v>3346.0</v>
      </c>
    </row>
    <row r="1970">
      <c r="A1970" s="238" t="s">
        <v>2291</v>
      </c>
      <c r="B1970" s="239">
        <v>1512.0</v>
      </c>
    </row>
    <row r="1971">
      <c r="A1971" s="238" t="s">
        <v>2292</v>
      </c>
      <c r="B1971" s="239">
        <v>15179.0</v>
      </c>
    </row>
    <row r="1972">
      <c r="A1972" s="238" t="s">
        <v>2293</v>
      </c>
      <c r="B1972" s="239">
        <v>1089.0</v>
      </c>
    </row>
    <row r="1973">
      <c r="A1973" s="238" t="s">
        <v>2294</v>
      </c>
      <c r="B1973" s="239">
        <v>3595.0</v>
      </c>
    </row>
    <row r="1974">
      <c r="A1974" s="238" t="s">
        <v>2295</v>
      </c>
      <c r="B1974" s="239">
        <v>1734.0</v>
      </c>
    </row>
    <row r="1975">
      <c r="A1975" s="238" t="s">
        <v>2296</v>
      </c>
      <c r="B1975" s="239">
        <v>65147.0</v>
      </c>
    </row>
    <row r="1976">
      <c r="A1976" s="238" t="s">
        <v>2297</v>
      </c>
      <c r="B1976" s="239">
        <v>1099.0</v>
      </c>
    </row>
    <row r="1977">
      <c r="A1977" s="238" t="s">
        <v>2298</v>
      </c>
      <c r="B1977" s="239">
        <v>2070.0</v>
      </c>
    </row>
    <row r="1978">
      <c r="A1978" s="238" t="s">
        <v>2299</v>
      </c>
      <c r="B1978" s="239">
        <v>0.0</v>
      </c>
    </row>
    <row r="1979">
      <c r="A1979" s="238" t="s">
        <v>2300</v>
      </c>
      <c r="B1979" s="239">
        <v>978.0</v>
      </c>
    </row>
    <row r="1980">
      <c r="A1980" s="238" t="s">
        <v>2301</v>
      </c>
      <c r="B1980" s="239">
        <v>456.0</v>
      </c>
    </row>
    <row r="1981">
      <c r="A1981" s="238" t="s">
        <v>2302</v>
      </c>
      <c r="B1981" s="239">
        <v>8739.0</v>
      </c>
    </row>
    <row r="1982">
      <c r="A1982" s="238" t="s">
        <v>2303</v>
      </c>
      <c r="B1982" s="239">
        <v>5307.0</v>
      </c>
    </row>
    <row r="1983">
      <c r="A1983" s="238" t="s">
        <v>2304</v>
      </c>
      <c r="B1983" s="239">
        <v>6238.0</v>
      </c>
    </row>
    <row r="1984">
      <c r="A1984" s="238" t="s">
        <v>2305</v>
      </c>
      <c r="B1984" s="239">
        <v>558.0</v>
      </c>
    </row>
    <row r="1985">
      <c r="A1985" s="238" t="s">
        <v>2306</v>
      </c>
      <c r="B1985" s="239">
        <v>209.0</v>
      </c>
    </row>
    <row r="1986">
      <c r="A1986" s="238" t="s">
        <v>2307</v>
      </c>
      <c r="B1986" s="239">
        <v>245.0</v>
      </c>
    </row>
    <row r="1987">
      <c r="A1987" s="238" t="s">
        <v>2308</v>
      </c>
      <c r="B1987" s="239">
        <v>9309.0</v>
      </c>
    </row>
    <row r="1988">
      <c r="A1988" s="238" t="s">
        <v>2309</v>
      </c>
      <c r="B1988" s="239">
        <v>0.0</v>
      </c>
    </row>
    <row r="1989">
      <c r="A1989" s="238" t="s">
        <v>2310</v>
      </c>
      <c r="B1989" s="239">
        <v>8301.0</v>
      </c>
    </row>
    <row r="1990">
      <c r="A1990" s="238" t="s">
        <v>2311</v>
      </c>
      <c r="B1990" s="239">
        <v>4527.0</v>
      </c>
    </row>
    <row r="1991">
      <c r="A1991" s="238" t="s">
        <v>2312</v>
      </c>
      <c r="B1991" s="239">
        <v>5660.0</v>
      </c>
    </row>
    <row r="1992">
      <c r="A1992" s="238" t="s">
        <v>2313</v>
      </c>
      <c r="B1992" s="239">
        <v>743.0</v>
      </c>
    </row>
    <row r="1993">
      <c r="A1993" s="238" t="s">
        <v>2314</v>
      </c>
      <c r="B1993" s="239">
        <v>649.0</v>
      </c>
    </row>
    <row r="1994">
      <c r="A1994" s="238" t="s">
        <v>2315</v>
      </c>
      <c r="B1994" s="239">
        <v>573.0</v>
      </c>
    </row>
    <row r="1995">
      <c r="A1995" s="238" t="s">
        <v>2316</v>
      </c>
      <c r="B1995" s="239">
        <v>706.0</v>
      </c>
    </row>
    <row r="1996">
      <c r="A1996" s="238" t="s">
        <v>2317</v>
      </c>
      <c r="B1996" s="239">
        <v>916.0</v>
      </c>
    </row>
    <row r="1997">
      <c r="A1997" s="238" t="s">
        <v>2318</v>
      </c>
      <c r="B1997" s="239">
        <v>140.0</v>
      </c>
    </row>
    <row r="1998">
      <c r="A1998" s="238" t="s">
        <v>2319</v>
      </c>
      <c r="B1998" s="239">
        <v>399.0</v>
      </c>
    </row>
    <row r="1999">
      <c r="A1999" s="238" t="s">
        <v>2320</v>
      </c>
      <c r="B1999" s="239">
        <v>425.0</v>
      </c>
    </row>
    <row r="2000">
      <c r="A2000" s="238" t="s">
        <v>2321</v>
      </c>
      <c r="B2000" s="239">
        <v>179.0</v>
      </c>
    </row>
    <row r="2001">
      <c r="A2001" s="238" t="s">
        <v>2322</v>
      </c>
      <c r="B2001" s="239">
        <v>732.0</v>
      </c>
    </row>
    <row r="2002">
      <c r="A2002" s="238" t="s">
        <v>2323</v>
      </c>
      <c r="B2002" s="239">
        <v>691.0</v>
      </c>
    </row>
    <row r="2003">
      <c r="A2003" s="238" t="s">
        <v>2324</v>
      </c>
      <c r="B2003" s="239">
        <v>76720.0</v>
      </c>
    </row>
    <row r="2004">
      <c r="A2004" s="238" t="s">
        <v>2325</v>
      </c>
      <c r="B2004" s="239">
        <v>528.0</v>
      </c>
    </row>
    <row r="2005">
      <c r="A2005" s="238" t="s">
        <v>2326</v>
      </c>
      <c r="B2005" s="239">
        <v>593317.0</v>
      </c>
    </row>
    <row r="2006">
      <c r="A2006" s="238" t="s">
        <v>2327</v>
      </c>
      <c r="B2006" s="239">
        <v>9170.0</v>
      </c>
    </row>
    <row r="2007">
      <c r="A2007" s="238" t="s">
        <v>2328</v>
      </c>
      <c r="B2007" s="239">
        <v>2566.0</v>
      </c>
    </row>
    <row r="2008">
      <c r="A2008" s="238" t="s">
        <v>2329</v>
      </c>
      <c r="B2008" s="239">
        <v>217.0</v>
      </c>
    </row>
    <row r="2009">
      <c r="A2009" s="238" t="s">
        <v>2330</v>
      </c>
      <c r="B2009" s="239">
        <v>12592.0</v>
      </c>
    </row>
    <row r="2010">
      <c r="A2010" s="238" t="s">
        <v>2331</v>
      </c>
      <c r="B2010" s="239">
        <v>6483.0</v>
      </c>
    </row>
    <row r="2011">
      <c r="A2011" s="238" t="s">
        <v>2332</v>
      </c>
      <c r="B2011" s="239">
        <v>1830.0</v>
      </c>
    </row>
    <row r="2012">
      <c r="A2012" s="238" t="s">
        <v>2333</v>
      </c>
      <c r="B2012" s="239">
        <v>656.0</v>
      </c>
    </row>
    <row r="2013">
      <c r="A2013" s="238" t="s">
        <v>2334</v>
      </c>
      <c r="B2013" s="239">
        <v>754.0</v>
      </c>
    </row>
    <row r="2014">
      <c r="A2014" s="238" t="s">
        <v>2335</v>
      </c>
      <c r="B2014" s="239">
        <v>2451.0</v>
      </c>
    </row>
    <row r="2015">
      <c r="A2015" s="238" t="s">
        <v>2336</v>
      </c>
      <c r="B2015" s="239">
        <v>479.0</v>
      </c>
    </row>
    <row r="2016">
      <c r="A2016" s="238" t="s">
        <v>2337</v>
      </c>
      <c r="B2016" s="239">
        <v>646.0</v>
      </c>
    </row>
    <row r="2017">
      <c r="A2017" s="238" t="s">
        <v>2337</v>
      </c>
      <c r="B2017" s="239">
        <v>230.0</v>
      </c>
    </row>
    <row r="2018">
      <c r="A2018" s="238" t="s">
        <v>2337</v>
      </c>
      <c r="B2018" s="239">
        <v>4306.0</v>
      </c>
    </row>
    <row r="2019">
      <c r="A2019" s="238" t="s">
        <v>2338</v>
      </c>
      <c r="B2019" s="239">
        <v>755.0</v>
      </c>
    </row>
    <row r="2020">
      <c r="A2020" s="238" t="s">
        <v>2339</v>
      </c>
      <c r="B2020" s="239">
        <v>678.0</v>
      </c>
    </row>
    <row r="2021">
      <c r="A2021" s="238" t="s">
        <v>2340</v>
      </c>
      <c r="B2021" s="239">
        <v>1844.0</v>
      </c>
    </row>
    <row r="2022">
      <c r="A2022" s="238" t="s">
        <v>2341</v>
      </c>
      <c r="B2022" s="239">
        <v>4378.0</v>
      </c>
    </row>
    <row r="2023">
      <c r="A2023" s="238" t="s">
        <v>2342</v>
      </c>
      <c r="B2023" s="239">
        <v>1155.0</v>
      </c>
    </row>
    <row r="2024">
      <c r="A2024" s="238" t="s">
        <v>2343</v>
      </c>
      <c r="B2024" s="239">
        <v>5045.0</v>
      </c>
    </row>
    <row r="2025">
      <c r="A2025" s="238" t="s">
        <v>2344</v>
      </c>
      <c r="B2025" s="239">
        <v>3106.0</v>
      </c>
    </row>
    <row r="2026">
      <c r="A2026" s="238" t="s">
        <v>2345</v>
      </c>
      <c r="B2026" s="239">
        <v>5511.0</v>
      </c>
    </row>
    <row r="2027">
      <c r="A2027" s="238" t="s">
        <v>2346</v>
      </c>
      <c r="B2027" s="239">
        <v>216.0</v>
      </c>
    </row>
    <row r="2028">
      <c r="A2028" s="238" t="s">
        <v>2347</v>
      </c>
      <c r="B2028" s="239">
        <v>166.0</v>
      </c>
    </row>
    <row r="2029">
      <c r="A2029" s="238" t="s">
        <v>2348</v>
      </c>
      <c r="B2029" s="239">
        <v>1160.0</v>
      </c>
    </row>
    <row r="2030">
      <c r="A2030" s="238" t="s">
        <v>2348</v>
      </c>
      <c r="B2030" s="239">
        <v>189.0</v>
      </c>
    </row>
    <row r="2031">
      <c r="A2031" s="238" t="s">
        <v>2349</v>
      </c>
      <c r="B2031" s="239">
        <v>51.0</v>
      </c>
    </row>
    <row r="2032">
      <c r="A2032" s="238" t="s">
        <v>2350</v>
      </c>
      <c r="B2032" s="239">
        <v>505.0</v>
      </c>
    </row>
    <row r="2033">
      <c r="A2033" s="238" t="s">
        <v>2351</v>
      </c>
      <c r="B2033" s="239">
        <v>7935.0</v>
      </c>
    </row>
    <row r="2034">
      <c r="A2034" s="238" t="s">
        <v>2352</v>
      </c>
      <c r="B2034" s="239">
        <v>42260.0</v>
      </c>
    </row>
    <row r="2035">
      <c r="A2035" s="238" t="s">
        <v>2353</v>
      </c>
      <c r="B2035" s="239">
        <v>245.0</v>
      </c>
    </row>
    <row r="2036">
      <c r="A2036" s="238" t="s">
        <v>2354</v>
      </c>
      <c r="B2036" s="239">
        <v>2133.0</v>
      </c>
    </row>
    <row r="2037">
      <c r="A2037" s="238" t="s">
        <v>2355</v>
      </c>
      <c r="B2037" s="239">
        <v>1033.0</v>
      </c>
    </row>
    <row r="2038">
      <c r="A2038" s="238" t="s">
        <v>2356</v>
      </c>
      <c r="B2038" s="239">
        <v>1366.0</v>
      </c>
    </row>
    <row r="2039">
      <c r="A2039" s="238" t="s">
        <v>2357</v>
      </c>
      <c r="B2039" s="239">
        <v>826.0</v>
      </c>
    </row>
    <row r="2040">
      <c r="A2040" s="238" t="s">
        <v>2358</v>
      </c>
      <c r="B2040" s="239">
        <v>573.0</v>
      </c>
    </row>
    <row r="2041">
      <c r="A2041" s="238" t="s">
        <v>2359</v>
      </c>
      <c r="B2041" s="239">
        <v>938.0</v>
      </c>
    </row>
    <row r="2042">
      <c r="A2042" s="238" t="s">
        <v>2360</v>
      </c>
      <c r="B2042" s="239">
        <v>0.0</v>
      </c>
    </row>
    <row r="2043">
      <c r="A2043" s="238" t="s">
        <v>2361</v>
      </c>
      <c r="B2043" s="239">
        <v>406.0</v>
      </c>
    </row>
    <row r="2044">
      <c r="A2044" s="238" t="s">
        <v>2362</v>
      </c>
      <c r="B2044" s="239">
        <v>1272.0</v>
      </c>
    </row>
    <row r="2045">
      <c r="A2045" s="238" t="s">
        <v>2363</v>
      </c>
      <c r="B2045" s="239">
        <v>15874.0</v>
      </c>
    </row>
    <row r="2046">
      <c r="A2046" s="238" t="s">
        <v>2364</v>
      </c>
      <c r="B2046" s="239">
        <v>1018.0</v>
      </c>
    </row>
    <row r="2047">
      <c r="A2047" s="238" t="s">
        <v>2365</v>
      </c>
      <c r="B2047" s="239">
        <v>760.0</v>
      </c>
    </row>
    <row r="2048">
      <c r="A2048" s="238" t="s">
        <v>2366</v>
      </c>
      <c r="B2048" s="239">
        <v>563311.0</v>
      </c>
    </row>
    <row r="2049">
      <c r="A2049" s="238" t="s">
        <v>2367</v>
      </c>
      <c r="B2049" s="239">
        <v>818.0</v>
      </c>
    </row>
    <row r="2050">
      <c r="A2050" s="238" t="s">
        <v>2368</v>
      </c>
      <c r="B2050" s="239">
        <v>5135.0</v>
      </c>
    </row>
    <row r="2051">
      <c r="A2051" s="238" t="s">
        <v>2369</v>
      </c>
      <c r="B2051" s="239">
        <v>11290.0</v>
      </c>
    </row>
    <row r="2052">
      <c r="A2052" s="238" t="s">
        <v>2370</v>
      </c>
      <c r="B2052" s="239">
        <v>619.0</v>
      </c>
    </row>
    <row r="2053">
      <c r="A2053" s="238" t="s">
        <v>2371</v>
      </c>
      <c r="B2053" s="239">
        <v>11763.0</v>
      </c>
    </row>
    <row r="2054">
      <c r="A2054" s="238" t="s">
        <v>2372</v>
      </c>
      <c r="B2054" s="239">
        <v>1910.0</v>
      </c>
    </row>
    <row r="2055">
      <c r="A2055" s="238" t="s">
        <v>2373</v>
      </c>
      <c r="B2055" s="239">
        <v>160.0</v>
      </c>
    </row>
    <row r="2056">
      <c r="A2056" s="238" t="s">
        <v>2374</v>
      </c>
      <c r="B2056" s="239">
        <v>2346.0</v>
      </c>
    </row>
    <row r="2057">
      <c r="A2057" s="238" t="s">
        <v>2375</v>
      </c>
      <c r="B2057" s="239">
        <v>554.0</v>
      </c>
    </row>
    <row r="2058">
      <c r="A2058" s="238" t="s">
        <v>2376</v>
      </c>
      <c r="B2058" s="239">
        <v>1338.0</v>
      </c>
    </row>
    <row r="2059">
      <c r="A2059" s="238" t="s">
        <v>2377</v>
      </c>
      <c r="B2059" s="239">
        <v>1024.0</v>
      </c>
    </row>
    <row r="2060">
      <c r="A2060" s="238" t="s">
        <v>2378</v>
      </c>
      <c r="B2060" s="239">
        <v>6008.0</v>
      </c>
    </row>
    <row r="2061">
      <c r="A2061" s="238" t="s">
        <v>2379</v>
      </c>
      <c r="B2061" s="239">
        <v>20286.0</v>
      </c>
    </row>
    <row r="2062">
      <c r="A2062" s="238" t="s">
        <v>2380</v>
      </c>
      <c r="B2062" s="239">
        <v>1582.0</v>
      </c>
    </row>
    <row r="2063">
      <c r="A2063" s="238" t="s">
        <v>2381</v>
      </c>
      <c r="B2063" s="239">
        <v>4957.0</v>
      </c>
    </row>
    <row r="2064">
      <c r="A2064" s="238" t="s">
        <v>2382</v>
      </c>
      <c r="B2064" s="239">
        <v>502211.0</v>
      </c>
    </row>
    <row r="2065">
      <c r="A2065" s="238" t="s">
        <v>2383</v>
      </c>
      <c r="B2065" s="239">
        <v>47468.0</v>
      </c>
    </row>
    <row r="2066">
      <c r="A2066" s="238" t="s">
        <v>2384</v>
      </c>
      <c r="B2066" s="239">
        <v>1581.0</v>
      </c>
    </row>
    <row r="2067">
      <c r="A2067" s="238" t="s">
        <v>2385</v>
      </c>
      <c r="B2067" s="239">
        <v>7624.0</v>
      </c>
    </row>
    <row r="2068">
      <c r="A2068" s="238" t="s">
        <v>2386</v>
      </c>
      <c r="B2068" s="239">
        <v>584.0</v>
      </c>
    </row>
    <row r="2069">
      <c r="A2069" s="238" t="s">
        <v>2387</v>
      </c>
      <c r="B2069" s="239">
        <v>295.0</v>
      </c>
    </row>
    <row r="2070">
      <c r="A2070" s="238" t="s">
        <v>2388</v>
      </c>
      <c r="B2070" s="239">
        <v>1387.0</v>
      </c>
    </row>
    <row r="2071">
      <c r="A2071" s="238" t="s">
        <v>2389</v>
      </c>
      <c r="B2071" s="239">
        <v>6579.0</v>
      </c>
    </row>
    <row r="2072">
      <c r="A2072" s="238" t="s">
        <v>2390</v>
      </c>
      <c r="B2072" s="239">
        <v>1220.0</v>
      </c>
    </row>
    <row r="2073">
      <c r="A2073" s="238" t="s">
        <v>2391</v>
      </c>
      <c r="B2073" s="239">
        <v>70.0</v>
      </c>
    </row>
    <row r="2074">
      <c r="A2074" s="238" t="s">
        <v>2392</v>
      </c>
      <c r="B2074" s="239">
        <v>1101.0</v>
      </c>
    </row>
    <row r="2075">
      <c r="A2075" s="238" t="s">
        <v>2393</v>
      </c>
      <c r="B2075" s="239">
        <v>830.0</v>
      </c>
    </row>
    <row r="2076">
      <c r="A2076" s="238" t="s">
        <v>2394</v>
      </c>
      <c r="B2076" s="239">
        <v>271.0</v>
      </c>
    </row>
    <row r="2077">
      <c r="A2077" s="238" t="s">
        <v>2395</v>
      </c>
      <c r="B2077" s="239">
        <v>7314.0</v>
      </c>
    </row>
    <row r="2078">
      <c r="A2078" s="238" t="s">
        <v>2396</v>
      </c>
      <c r="B2078" s="239">
        <v>4063.0</v>
      </c>
    </row>
    <row r="2079">
      <c r="A2079" s="238" t="s">
        <v>2397</v>
      </c>
      <c r="B2079" s="239">
        <v>1713.0</v>
      </c>
    </row>
    <row r="2080">
      <c r="A2080" s="238" t="s">
        <v>2398</v>
      </c>
      <c r="B2080" s="239">
        <v>1040.0</v>
      </c>
    </row>
    <row r="2081">
      <c r="A2081" s="238" t="s">
        <v>2399</v>
      </c>
      <c r="B2081" s="239">
        <v>93207.0</v>
      </c>
    </row>
    <row r="2082">
      <c r="A2082" s="238" t="s">
        <v>2400</v>
      </c>
      <c r="B2082" s="239">
        <v>2810.0</v>
      </c>
    </row>
    <row r="2083">
      <c r="A2083" s="238" t="s">
        <v>2401</v>
      </c>
      <c r="B2083" s="239">
        <v>2685.0</v>
      </c>
    </row>
    <row r="2084">
      <c r="A2084" s="238" t="s">
        <v>2402</v>
      </c>
      <c r="B2084" s="239">
        <v>12085.0</v>
      </c>
    </row>
    <row r="2085">
      <c r="A2085" s="238" t="s">
        <v>2403</v>
      </c>
      <c r="B2085" s="239">
        <v>2197.0</v>
      </c>
    </row>
    <row r="2086">
      <c r="A2086" s="238" t="s">
        <v>2403</v>
      </c>
      <c r="B2086" s="239">
        <v>463.0</v>
      </c>
    </row>
    <row r="2087">
      <c r="A2087" s="238" t="s">
        <v>2404</v>
      </c>
      <c r="B2087" s="239">
        <v>0.0</v>
      </c>
    </row>
    <row r="2088">
      <c r="A2088" s="238" t="s">
        <v>2405</v>
      </c>
      <c r="B2088" s="239">
        <v>922.0</v>
      </c>
    </row>
    <row r="2089">
      <c r="A2089" s="238" t="s">
        <v>2406</v>
      </c>
      <c r="B2089" s="239">
        <v>1302.0</v>
      </c>
    </row>
    <row r="2090">
      <c r="A2090" s="238" t="s">
        <v>2407</v>
      </c>
      <c r="B2090" s="239">
        <v>1697.0</v>
      </c>
    </row>
    <row r="2091">
      <c r="A2091" s="238" t="s">
        <v>2408</v>
      </c>
      <c r="B2091" s="239">
        <v>4307.0</v>
      </c>
    </row>
    <row r="2092">
      <c r="A2092" s="238" t="s">
        <v>2409</v>
      </c>
      <c r="B2092" s="239">
        <v>2642.0</v>
      </c>
    </row>
    <row r="2093">
      <c r="A2093" s="238" t="s">
        <v>2410</v>
      </c>
      <c r="B2093" s="239">
        <v>629047.0</v>
      </c>
    </row>
    <row r="2094">
      <c r="A2094" s="238" t="s">
        <v>2411</v>
      </c>
      <c r="B2094" s="239">
        <v>6355.0</v>
      </c>
    </row>
    <row r="2095">
      <c r="A2095" s="238" t="s">
        <v>2412</v>
      </c>
      <c r="B2095" s="239">
        <v>549.0</v>
      </c>
    </row>
    <row r="2096">
      <c r="A2096" s="238" t="s">
        <v>2413</v>
      </c>
      <c r="B2096" s="239">
        <v>2678.0</v>
      </c>
    </row>
    <row r="2097">
      <c r="A2097" s="238" t="s">
        <v>2414</v>
      </c>
      <c r="B2097" s="239">
        <v>3759.0</v>
      </c>
    </row>
    <row r="2098">
      <c r="A2098" s="238" t="s">
        <v>2415</v>
      </c>
      <c r="B2098" s="239">
        <v>5552.0</v>
      </c>
    </row>
    <row r="2099">
      <c r="A2099" s="238" t="s">
        <v>2416</v>
      </c>
      <c r="B2099" s="239">
        <v>1329.0</v>
      </c>
    </row>
    <row r="2100">
      <c r="A2100" s="238" t="s">
        <v>2417</v>
      </c>
      <c r="B2100" s="239">
        <v>14504.0</v>
      </c>
    </row>
    <row r="2101">
      <c r="A2101" s="238" t="s">
        <v>2418</v>
      </c>
      <c r="B2101" s="239">
        <v>6972.0</v>
      </c>
    </row>
    <row r="2102">
      <c r="A2102" s="238" t="s">
        <v>2419</v>
      </c>
      <c r="B2102" s="239">
        <v>1508.0</v>
      </c>
    </row>
    <row r="2103">
      <c r="A2103" s="238" t="s">
        <v>2420</v>
      </c>
      <c r="B2103" s="239">
        <v>1969.0</v>
      </c>
    </row>
    <row r="2104">
      <c r="A2104" s="238" t="s">
        <v>2421</v>
      </c>
      <c r="B2104" s="239">
        <v>4598.0</v>
      </c>
    </row>
    <row r="2105">
      <c r="A2105" s="238" t="s">
        <v>2422</v>
      </c>
      <c r="B2105" s="239">
        <v>2397.0</v>
      </c>
    </row>
    <row r="2106">
      <c r="A2106" s="238" t="s">
        <v>2423</v>
      </c>
      <c r="B2106" s="239">
        <v>7000.0</v>
      </c>
    </row>
    <row r="2107">
      <c r="A2107" s="238" t="s">
        <v>2424</v>
      </c>
      <c r="B2107" s="239">
        <v>7304.0</v>
      </c>
    </row>
    <row r="2108">
      <c r="A2108" s="238" t="s">
        <v>2425</v>
      </c>
      <c r="B2108" s="239">
        <v>1218.0</v>
      </c>
    </row>
    <row r="2109">
      <c r="A2109" s="238" t="s">
        <v>2426</v>
      </c>
      <c r="B2109" s="239">
        <v>4332.0</v>
      </c>
    </row>
    <row r="2110">
      <c r="A2110" s="238" t="s">
        <v>2427</v>
      </c>
      <c r="B2110" s="239">
        <v>15692.0</v>
      </c>
    </row>
    <row r="2111">
      <c r="A2111" s="238" t="s">
        <v>2428</v>
      </c>
      <c r="B2111" s="239">
        <v>1735.0</v>
      </c>
    </row>
    <row r="2112">
      <c r="A2112" s="238" t="s">
        <v>2429</v>
      </c>
      <c r="B2112" s="239">
        <v>11441.0</v>
      </c>
    </row>
    <row r="2113">
      <c r="A2113" s="238" t="s">
        <v>2430</v>
      </c>
      <c r="B2113" s="239">
        <v>12386.0</v>
      </c>
    </row>
    <row r="2114">
      <c r="A2114" s="238" t="s">
        <v>2431</v>
      </c>
      <c r="B2114" s="239">
        <v>0.0</v>
      </c>
    </row>
    <row r="2115">
      <c r="A2115" s="238" t="s">
        <v>2432</v>
      </c>
      <c r="B2115" s="239">
        <v>4704.0</v>
      </c>
    </row>
    <row r="2116">
      <c r="A2116" s="238" t="s">
        <v>2433</v>
      </c>
      <c r="B2116" s="239">
        <v>1055.0</v>
      </c>
    </row>
    <row r="2117">
      <c r="A2117" s="238" t="s">
        <v>2434</v>
      </c>
      <c r="B2117" s="239">
        <v>6218.0</v>
      </c>
    </row>
    <row r="2118">
      <c r="A2118" s="238" t="s">
        <v>2435</v>
      </c>
      <c r="B2118" s="239">
        <v>607.0</v>
      </c>
    </row>
    <row r="2119">
      <c r="A2119" s="238" t="s">
        <v>2436</v>
      </c>
      <c r="B2119" s="239">
        <v>0.0</v>
      </c>
    </row>
    <row r="2120">
      <c r="A2120" s="238" t="s">
        <v>2437</v>
      </c>
      <c r="B2120" s="239">
        <v>3178.0</v>
      </c>
    </row>
    <row r="2121">
      <c r="A2121" s="238" t="s">
        <v>2438</v>
      </c>
      <c r="B2121" s="239">
        <v>216.0</v>
      </c>
    </row>
    <row r="2122">
      <c r="A2122" s="238" t="s">
        <v>2439</v>
      </c>
      <c r="B2122" s="239">
        <v>41461.0</v>
      </c>
    </row>
    <row r="2123">
      <c r="A2123" s="238" t="s">
        <v>2440</v>
      </c>
      <c r="B2123" s="239">
        <v>131.0</v>
      </c>
    </row>
    <row r="2124">
      <c r="A2124" s="238" t="s">
        <v>2441</v>
      </c>
      <c r="B2124" s="239">
        <v>1301.0</v>
      </c>
    </row>
    <row r="2125">
      <c r="A2125" s="238" t="s">
        <v>2442</v>
      </c>
      <c r="B2125" s="239">
        <v>4786.0</v>
      </c>
    </row>
    <row r="2126">
      <c r="A2126" s="238" t="s">
        <v>2443</v>
      </c>
      <c r="B2126" s="239">
        <v>1281.0</v>
      </c>
    </row>
    <row r="2127">
      <c r="A2127" s="238" t="s">
        <v>2444</v>
      </c>
      <c r="B2127" s="239">
        <v>1896.0</v>
      </c>
    </row>
    <row r="2128">
      <c r="A2128" s="238" t="s">
        <v>2445</v>
      </c>
      <c r="B2128" s="239">
        <v>0.0</v>
      </c>
    </row>
    <row r="2129">
      <c r="A2129" s="238" t="s">
        <v>2446</v>
      </c>
      <c r="B2129" s="239">
        <v>2914.0</v>
      </c>
    </row>
    <row r="2130">
      <c r="A2130" s="238" t="s">
        <v>2447</v>
      </c>
      <c r="B2130" s="239">
        <v>9033.0</v>
      </c>
    </row>
    <row r="2131">
      <c r="A2131" s="238" t="s">
        <v>2448</v>
      </c>
      <c r="B2131" s="239">
        <v>5429.0</v>
      </c>
    </row>
    <row r="2132">
      <c r="A2132" s="238" t="s">
        <v>2449</v>
      </c>
      <c r="B2132" s="239">
        <v>1088.0</v>
      </c>
    </row>
    <row r="2133">
      <c r="A2133" s="238" t="s">
        <v>2450</v>
      </c>
      <c r="B2133" s="239">
        <v>14430.0</v>
      </c>
    </row>
    <row r="2134">
      <c r="A2134" s="238" t="s">
        <v>2450</v>
      </c>
      <c r="B2134" s="239">
        <v>4255.0</v>
      </c>
    </row>
    <row r="2135">
      <c r="A2135" s="238" t="s">
        <v>2451</v>
      </c>
      <c r="B2135" s="239">
        <v>1729.0</v>
      </c>
    </row>
    <row r="2136">
      <c r="A2136" s="238" t="s">
        <v>2452</v>
      </c>
      <c r="B2136" s="239">
        <v>1059.0</v>
      </c>
    </row>
    <row r="2137">
      <c r="A2137" s="238" t="s">
        <v>2453</v>
      </c>
      <c r="B2137" s="239">
        <v>98.0</v>
      </c>
    </row>
    <row r="2138">
      <c r="A2138" s="238" t="s">
        <v>2454</v>
      </c>
      <c r="B2138" s="239">
        <v>5852.0</v>
      </c>
    </row>
    <row r="2139">
      <c r="A2139" s="238" t="s">
        <v>2455</v>
      </c>
      <c r="B2139" s="239">
        <v>0.0</v>
      </c>
    </row>
    <row r="2140">
      <c r="A2140" s="238" t="s">
        <v>2456</v>
      </c>
      <c r="B2140" s="239">
        <v>2275.0</v>
      </c>
    </row>
    <row r="2141">
      <c r="A2141" s="238" t="s">
        <v>2457</v>
      </c>
      <c r="B2141" s="239">
        <v>391.0</v>
      </c>
    </row>
    <row r="2142">
      <c r="A2142" s="238" t="s">
        <v>2458</v>
      </c>
      <c r="B2142" s="239">
        <v>219.0</v>
      </c>
    </row>
    <row r="2143">
      <c r="A2143" s="238" t="s">
        <v>2459</v>
      </c>
      <c r="B2143" s="239">
        <v>14705.0</v>
      </c>
    </row>
    <row r="2144">
      <c r="A2144" s="238" t="s">
        <v>2460</v>
      </c>
      <c r="B2144" s="239">
        <v>21507.0</v>
      </c>
    </row>
    <row r="2145">
      <c r="A2145" s="238" t="s">
        <v>2461</v>
      </c>
      <c r="B2145" s="239">
        <v>5092.0</v>
      </c>
    </row>
    <row r="2146">
      <c r="A2146" s="238" t="s">
        <v>2462</v>
      </c>
      <c r="B2146" s="239">
        <v>178.0</v>
      </c>
    </row>
    <row r="2147">
      <c r="A2147" s="238" t="s">
        <v>2463</v>
      </c>
      <c r="B2147" s="239">
        <v>380.0</v>
      </c>
    </row>
    <row r="2148">
      <c r="A2148" s="238" t="s">
        <v>2464</v>
      </c>
      <c r="B2148" s="239">
        <v>302.0</v>
      </c>
    </row>
    <row r="2149">
      <c r="A2149" s="238" t="s">
        <v>2465</v>
      </c>
      <c r="B2149" s="239">
        <v>702.0</v>
      </c>
    </row>
    <row r="2150">
      <c r="A2150" s="238" t="s">
        <v>2466</v>
      </c>
      <c r="B2150" s="239">
        <v>601.0</v>
      </c>
    </row>
    <row r="2151">
      <c r="A2151" s="238" t="s">
        <v>2467</v>
      </c>
      <c r="B2151" s="239">
        <v>1355.0</v>
      </c>
    </row>
    <row r="2152">
      <c r="A2152" s="238" t="s">
        <v>2468</v>
      </c>
      <c r="B2152" s="239">
        <v>1982.0</v>
      </c>
    </row>
    <row r="2153">
      <c r="A2153" s="238" t="s">
        <v>2469</v>
      </c>
      <c r="B2153" s="239">
        <v>12506.0</v>
      </c>
    </row>
    <row r="2154">
      <c r="A2154" s="238" t="s">
        <v>2470</v>
      </c>
      <c r="B2154" s="239">
        <v>6693.0</v>
      </c>
    </row>
    <row r="2155">
      <c r="A2155" s="238" t="s">
        <v>2471</v>
      </c>
      <c r="B2155" s="239">
        <v>1103.0</v>
      </c>
    </row>
    <row r="2156">
      <c r="A2156" s="238" t="s">
        <v>2472</v>
      </c>
      <c r="B2156" s="239">
        <v>7442.0</v>
      </c>
    </row>
    <row r="2157">
      <c r="A2157" s="238" t="s">
        <v>2473</v>
      </c>
      <c r="B2157" s="239">
        <v>959.0</v>
      </c>
    </row>
    <row r="2158">
      <c r="A2158" s="238" t="s">
        <v>2474</v>
      </c>
      <c r="B2158" s="239">
        <v>6220.0</v>
      </c>
    </row>
    <row r="2159">
      <c r="A2159" s="238" t="s">
        <v>2475</v>
      </c>
      <c r="B2159" s="239">
        <v>2439.0</v>
      </c>
    </row>
    <row r="2160">
      <c r="A2160" s="238" t="s">
        <v>2476</v>
      </c>
      <c r="B2160" s="239">
        <v>22908.0</v>
      </c>
    </row>
    <row r="2161">
      <c r="A2161" s="238" t="s">
        <v>2477</v>
      </c>
      <c r="B2161" s="239">
        <v>916.0</v>
      </c>
    </row>
    <row r="2162">
      <c r="A2162" s="238" t="s">
        <v>2478</v>
      </c>
      <c r="B2162" s="239">
        <v>14173.0</v>
      </c>
    </row>
    <row r="2163">
      <c r="A2163" s="238" t="s">
        <v>2479</v>
      </c>
      <c r="B2163" s="239">
        <v>4629.0</v>
      </c>
    </row>
    <row r="2164">
      <c r="A2164" s="238" t="s">
        <v>2480</v>
      </c>
      <c r="B2164" s="239">
        <v>1201.0</v>
      </c>
    </row>
    <row r="2165">
      <c r="A2165" s="238" t="s">
        <v>2481</v>
      </c>
      <c r="B2165" s="239">
        <v>2554.0</v>
      </c>
    </row>
    <row r="2166">
      <c r="A2166" s="238" t="s">
        <v>2482</v>
      </c>
      <c r="B2166" s="239">
        <v>8773.0</v>
      </c>
    </row>
    <row r="2167">
      <c r="A2167" s="238" t="s">
        <v>2483</v>
      </c>
      <c r="B2167" s="239">
        <v>3216.0</v>
      </c>
    </row>
    <row r="2168">
      <c r="A2168" s="238" t="s">
        <v>2484</v>
      </c>
      <c r="B2168" s="239">
        <v>11452.0</v>
      </c>
    </row>
    <row r="2169">
      <c r="A2169" s="238" t="s">
        <v>2485</v>
      </c>
      <c r="B2169" s="239">
        <v>2096.0</v>
      </c>
    </row>
    <row r="2170">
      <c r="A2170" s="238" t="s">
        <v>2486</v>
      </c>
      <c r="B2170" s="239">
        <v>3530.0</v>
      </c>
    </row>
    <row r="2171">
      <c r="A2171" s="238" t="s">
        <v>2487</v>
      </c>
      <c r="B2171" s="239">
        <v>645.0</v>
      </c>
    </row>
    <row r="2172">
      <c r="A2172" s="238" t="s">
        <v>2488</v>
      </c>
      <c r="B2172" s="239">
        <v>2830.0</v>
      </c>
    </row>
    <row r="2173">
      <c r="A2173" s="238" t="s">
        <v>2489</v>
      </c>
      <c r="B2173" s="239">
        <v>1258.0</v>
      </c>
    </row>
    <row r="2174">
      <c r="A2174" s="238" t="s">
        <v>2490</v>
      </c>
      <c r="B2174" s="239">
        <v>2580.0</v>
      </c>
    </row>
    <row r="2175">
      <c r="A2175" s="238" t="s">
        <v>2491</v>
      </c>
      <c r="B2175" s="239">
        <v>14437.0</v>
      </c>
    </row>
    <row r="2176">
      <c r="A2176" s="238" t="s">
        <v>2492</v>
      </c>
      <c r="B2176" s="239">
        <v>16924.0</v>
      </c>
    </row>
    <row r="2177">
      <c r="A2177" s="238" t="s">
        <v>2493</v>
      </c>
      <c r="B2177" s="239">
        <v>1457.0</v>
      </c>
    </row>
    <row r="2178">
      <c r="A2178" s="238" t="s">
        <v>2494</v>
      </c>
      <c r="B2178" s="239">
        <v>1829.0</v>
      </c>
    </row>
    <row r="2179">
      <c r="A2179" s="238" t="s">
        <v>2495</v>
      </c>
      <c r="B2179" s="239">
        <v>4748.0</v>
      </c>
    </row>
    <row r="2180">
      <c r="A2180" s="238" t="s">
        <v>2496</v>
      </c>
      <c r="B2180" s="239">
        <v>1773.0</v>
      </c>
    </row>
    <row r="2181">
      <c r="A2181" s="238" t="s">
        <v>2497</v>
      </c>
      <c r="B2181" s="239">
        <v>2367.0</v>
      </c>
    </row>
    <row r="2182">
      <c r="A2182" s="238" t="s">
        <v>2498</v>
      </c>
      <c r="B2182" s="239">
        <v>1273.0</v>
      </c>
    </row>
    <row r="2183">
      <c r="A2183" s="238" t="s">
        <v>2499</v>
      </c>
      <c r="B2183" s="239">
        <v>6582.0</v>
      </c>
    </row>
    <row r="2184">
      <c r="A2184" s="238" t="s">
        <v>2500</v>
      </c>
      <c r="B2184" s="239">
        <v>2948.0</v>
      </c>
    </row>
    <row r="2185">
      <c r="A2185" s="238" t="s">
        <v>2501</v>
      </c>
      <c r="B2185" s="239">
        <v>746.0</v>
      </c>
    </row>
    <row r="2186">
      <c r="A2186" s="238" t="s">
        <v>2502</v>
      </c>
      <c r="B2186" s="239">
        <v>4362.0</v>
      </c>
    </row>
    <row r="2187">
      <c r="A2187" s="238" t="s">
        <v>2503</v>
      </c>
      <c r="B2187" s="239">
        <v>1148.0</v>
      </c>
    </row>
    <row r="2188">
      <c r="A2188" s="238" t="s">
        <v>2504</v>
      </c>
      <c r="B2188" s="239">
        <v>0.0</v>
      </c>
    </row>
    <row r="2189">
      <c r="A2189" s="238" t="s">
        <v>2505</v>
      </c>
      <c r="B2189" s="239">
        <v>5402.0</v>
      </c>
    </row>
    <row r="2190">
      <c r="A2190" s="238" t="s">
        <v>2506</v>
      </c>
      <c r="B2190" s="239">
        <v>2431.0</v>
      </c>
    </row>
    <row r="2191">
      <c r="A2191" s="238" t="s">
        <v>2507</v>
      </c>
      <c r="B2191" s="239">
        <v>2084.0</v>
      </c>
    </row>
    <row r="2192">
      <c r="A2192" s="238" t="s">
        <v>2508</v>
      </c>
      <c r="B2192" s="239">
        <v>2412.0</v>
      </c>
    </row>
    <row r="2193">
      <c r="A2193" s="238" t="s">
        <v>2509</v>
      </c>
      <c r="B2193" s="239">
        <v>1221.0</v>
      </c>
    </row>
    <row r="2194">
      <c r="A2194" s="238" t="s">
        <v>2510</v>
      </c>
      <c r="B2194" s="239">
        <v>3885.0</v>
      </c>
    </row>
    <row r="2195">
      <c r="A2195" s="238" t="s">
        <v>2511</v>
      </c>
      <c r="B2195" s="239">
        <v>1964.0</v>
      </c>
    </row>
    <row r="2196">
      <c r="A2196" s="238" t="s">
        <v>2511</v>
      </c>
      <c r="B2196" s="239">
        <v>1135.0</v>
      </c>
    </row>
    <row r="2197">
      <c r="A2197" s="238" t="s">
        <v>2512</v>
      </c>
      <c r="B2197" s="239">
        <v>27276.0</v>
      </c>
    </row>
    <row r="2198">
      <c r="A2198" s="238" t="s">
        <v>2513</v>
      </c>
      <c r="B2198" s="239">
        <v>768.0</v>
      </c>
    </row>
    <row r="2199">
      <c r="A2199" s="238" t="s">
        <v>2514</v>
      </c>
      <c r="B2199" s="239">
        <v>472.0</v>
      </c>
    </row>
    <row r="2200">
      <c r="A2200" s="238" t="s">
        <v>2515</v>
      </c>
      <c r="B2200" s="239">
        <v>1550.0</v>
      </c>
    </row>
    <row r="2201">
      <c r="A2201" s="238" t="s">
        <v>2516</v>
      </c>
      <c r="B2201" s="239">
        <v>601.0</v>
      </c>
    </row>
    <row r="2202">
      <c r="A2202" s="238" t="s">
        <v>2517</v>
      </c>
      <c r="B2202" s="239">
        <v>9315.0</v>
      </c>
    </row>
    <row r="2203">
      <c r="A2203" s="238" t="s">
        <v>2518</v>
      </c>
      <c r="B2203" s="239">
        <v>74.0</v>
      </c>
    </row>
    <row r="2204">
      <c r="A2204" s="238" t="s">
        <v>2519</v>
      </c>
      <c r="B2204" s="239">
        <v>2104.0</v>
      </c>
    </row>
    <row r="2205">
      <c r="A2205" s="238" t="s">
        <v>2520</v>
      </c>
      <c r="B2205" s="239">
        <v>179.0</v>
      </c>
    </row>
    <row r="2206">
      <c r="A2206" s="238" t="s">
        <v>2521</v>
      </c>
      <c r="B2206" s="239">
        <v>2549.0</v>
      </c>
    </row>
    <row r="2207">
      <c r="A2207" s="238" t="s">
        <v>2522</v>
      </c>
      <c r="B2207" s="239">
        <v>1508.0</v>
      </c>
    </row>
    <row r="2208">
      <c r="A2208" s="238" t="s">
        <v>2523</v>
      </c>
      <c r="B2208" s="239">
        <v>4541.0</v>
      </c>
    </row>
    <row r="2209">
      <c r="A2209" s="238" t="s">
        <v>2524</v>
      </c>
      <c r="B2209" s="239">
        <v>7758.0</v>
      </c>
    </row>
    <row r="2210">
      <c r="A2210" s="238" t="s">
        <v>2525</v>
      </c>
      <c r="B2210" s="239">
        <v>9540.0</v>
      </c>
    </row>
    <row r="2211">
      <c r="A2211" s="238" t="s">
        <v>2526</v>
      </c>
      <c r="B2211" s="239">
        <v>171.0</v>
      </c>
    </row>
    <row r="2212">
      <c r="A2212" s="238" t="s">
        <v>2527</v>
      </c>
      <c r="B2212" s="239">
        <v>3120.0</v>
      </c>
    </row>
    <row r="2213">
      <c r="A2213" s="238" t="s">
        <v>2528</v>
      </c>
      <c r="B2213" s="239">
        <v>7035.0</v>
      </c>
    </row>
    <row r="2214">
      <c r="A2214" s="238" t="s">
        <v>2529</v>
      </c>
      <c r="B2214" s="239">
        <v>3749.0</v>
      </c>
    </row>
    <row r="2215">
      <c r="A2215" s="238" t="s">
        <v>2530</v>
      </c>
      <c r="B2215" s="239">
        <v>503.0</v>
      </c>
    </row>
    <row r="2216">
      <c r="A2216" s="238" t="s">
        <v>2531</v>
      </c>
      <c r="B2216" s="239">
        <v>544.0</v>
      </c>
    </row>
    <row r="2217">
      <c r="A2217" s="238" t="s">
        <v>2531</v>
      </c>
      <c r="B2217" s="239">
        <v>0.0</v>
      </c>
    </row>
    <row r="2218">
      <c r="A2218" s="238" t="s">
        <v>2532</v>
      </c>
      <c r="B2218" s="239">
        <v>11867.0</v>
      </c>
    </row>
    <row r="2219">
      <c r="A2219" s="238" t="s">
        <v>2533</v>
      </c>
      <c r="B2219" s="239">
        <v>76.0</v>
      </c>
    </row>
    <row r="2220">
      <c r="A2220" s="238" t="s">
        <v>2534</v>
      </c>
      <c r="B2220" s="239">
        <v>159.0</v>
      </c>
    </row>
    <row r="2221">
      <c r="A2221" s="238" t="s">
        <v>2534</v>
      </c>
      <c r="B2221" s="239">
        <v>368.0</v>
      </c>
    </row>
    <row r="2222">
      <c r="A2222" s="238" t="s">
        <v>2535</v>
      </c>
      <c r="B2222" s="239">
        <v>2522.0</v>
      </c>
    </row>
    <row r="2223">
      <c r="A2223" s="238" t="s">
        <v>2536</v>
      </c>
      <c r="B2223" s="239">
        <v>6664.0</v>
      </c>
    </row>
    <row r="2224">
      <c r="A2224" s="238" t="s">
        <v>2537</v>
      </c>
      <c r="B2224" s="239">
        <v>11277.0</v>
      </c>
    </row>
    <row r="2225">
      <c r="A2225" s="238" t="s">
        <v>2538</v>
      </c>
      <c r="B2225" s="239">
        <v>1138.0</v>
      </c>
    </row>
    <row r="2226">
      <c r="A2226" s="238" t="s">
        <v>2539</v>
      </c>
      <c r="B2226" s="239">
        <v>13714.0</v>
      </c>
    </row>
    <row r="2227">
      <c r="A2227" s="238" t="s">
        <v>2540</v>
      </c>
      <c r="B2227" s="239">
        <v>861.0</v>
      </c>
    </row>
    <row r="2228">
      <c r="A2228" s="238" t="s">
        <v>2541</v>
      </c>
      <c r="B2228" s="239">
        <v>526.0</v>
      </c>
    </row>
    <row r="2229">
      <c r="A2229" s="238" t="s">
        <v>2542</v>
      </c>
      <c r="B2229" s="239">
        <v>3721.0</v>
      </c>
    </row>
    <row r="2230">
      <c r="A2230" s="238" t="s">
        <v>2543</v>
      </c>
      <c r="B2230" s="239">
        <v>0.0</v>
      </c>
    </row>
    <row r="2231">
      <c r="A2231" s="238" t="s">
        <v>2544</v>
      </c>
      <c r="B2231" s="239">
        <v>6475.0</v>
      </c>
    </row>
    <row r="2232">
      <c r="A2232" s="238" t="s">
        <v>2545</v>
      </c>
      <c r="B2232" s="239">
        <v>798.0</v>
      </c>
    </row>
    <row r="2233">
      <c r="A2233" s="238" t="s">
        <v>2546</v>
      </c>
      <c r="B2233" s="239">
        <v>3389.0</v>
      </c>
    </row>
    <row r="2234">
      <c r="A2234" s="238" t="s">
        <v>2547</v>
      </c>
      <c r="B2234" s="239">
        <v>3926.0</v>
      </c>
    </row>
    <row r="2235">
      <c r="A2235" s="238" t="s">
        <v>2548</v>
      </c>
      <c r="B2235" s="239">
        <v>16031.0</v>
      </c>
    </row>
    <row r="2236">
      <c r="A2236" s="238" t="s">
        <v>2549</v>
      </c>
      <c r="B2236" s="239">
        <v>42.0</v>
      </c>
    </row>
    <row r="2237">
      <c r="A2237" s="238" t="s">
        <v>2550</v>
      </c>
      <c r="B2237" s="239">
        <v>3677.0</v>
      </c>
    </row>
    <row r="2238">
      <c r="A2238" s="238" t="s">
        <v>2551</v>
      </c>
      <c r="B2238" s="239">
        <v>2580.0</v>
      </c>
    </row>
    <row r="2239">
      <c r="A2239" s="238" t="s">
        <v>2552</v>
      </c>
      <c r="B2239" s="239">
        <v>2531.0</v>
      </c>
    </row>
    <row r="2240">
      <c r="A2240" s="238" t="s">
        <v>2553</v>
      </c>
      <c r="B2240" s="239">
        <v>817.0</v>
      </c>
    </row>
    <row r="2241">
      <c r="A2241" s="238" t="s">
        <v>2554</v>
      </c>
      <c r="B2241" s="239">
        <v>0.0</v>
      </c>
    </row>
    <row r="2242">
      <c r="A2242" s="238" t="s">
        <v>2555</v>
      </c>
      <c r="B2242" s="239">
        <v>835.0</v>
      </c>
    </row>
    <row r="2243">
      <c r="A2243" s="238" t="s">
        <v>2556</v>
      </c>
      <c r="B2243" s="239">
        <v>530.0</v>
      </c>
    </row>
    <row r="2244">
      <c r="A2244" s="238" t="s">
        <v>2557</v>
      </c>
      <c r="B2244" s="239">
        <v>30728.0</v>
      </c>
    </row>
    <row r="2245">
      <c r="A2245" s="238" t="s">
        <v>2558</v>
      </c>
      <c r="B2245" s="239">
        <v>320.0</v>
      </c>
    </row>
    <row r="2246">
      <c r="A2246" s="238" t="s">
        <v>2559</v>
      </c>
      <c r="B2246" s="239">
        <v>438.0</v>
      </c>
    </row>
    <row r="2247">
      <c r="A2247" s="238" t="s">
        <v>2560</v>
      </c>
      <c r="B2247" s="239">
        <v>6596.0</v>
      </c>
    </row>
    <row r="2248">
      <c r="A2248" s="238" t="s">
        <v>2560</v>
      </c>
      <c r="B2248" s="239">
        <v>408.0</v>
      </c>
    </row>
    <row r="2249">
      <c r="A2249" s="238" t="s">
        <v>2561</v>
      </c>
      <c r="B2249" s="239">
        <v>147.0</v>
      </c>
    </row>
    <row r="2250">
      <c r="A2250" s="238" t="s">
        <v>2562</v>
      </c>
      <c r="B2250" s="239">
        <v>406.0</v>
      </c>
    </row>
    <row r="2251">
      <c r="A2251" s="238" t="s">
        <v>2563</v>
      </c>
      <c r="B2251" s="239">
        <v>806.0</v>
      </c>
    </row>
    <row r="2252">
      <c r="A2252" s="238" t="s">
        <v>2564</v>
      </c>
      <c r="B2252" s="239">
        <v>3262.0</v>
      </c>
    </row>
    <row r="2253">
      <c r="A2253" s="238" t="s">
        <v>2565</v>
      </c>
      <c r="B2253" s="239">
        <v>384.0</v>
      </c>
    </row>
    <row r="2254">
      <c r="A2254" s="238" t="s">
        <v>2566</v>
      </c>
      <c r="B2254" s="239">
        <v>42408.0</v>
      </c>
    </row>
    <row r="2255">
      <c r="A2255" s="238" t="s">
        <v>2567</v>
      </c>
      <c r="B2255" s="239">
        <v>2184.0</v>
      </c>
    </row>
    <row r="2256">
      <c r="A2256" s="238" t="s">
        <v>2568</v>
      </c>
      <c r="B2256" s="239">
        <v>1251.0</v>
      </c>
    </row>
    <row r="2257">
      <c r="A2257" s="238" t="s">
        <v>2569</v>
      </c>
      <c r="B2257" s="239">
        <v>9362.0</v>
      </c>
    </row>
    <row r="2258">
      <c r="A2258" s="238" t="s">
        <v>2570</v>
      </c>
      <c r="B2258" s="239">
        <v>10957.0</v>
      </c>
    </row>
    <row r="2259">
      <c r="A2259" s="238" t="s">
        <v>2571</v>
      </c>
      <c r="B2259" s="239">
        <v>290.0</v>
      </c>
    </row>
    <row r="2260">
      <c r="A2260" s="238" t="s">
        <v>2572</v>
      </c>
      <c r="B2260" s="239">
        <v>1359.0</v>
      </c>
    </row>
    <row r="2261">
      <c r="A2261" s="238" t="s">
        <v>2573</v>
      </c>
      <c r="B2261" s="239">
        <v>24125.0</v>
      </c>
    </row>
    <row r="2262">
      <c r="A2262" s="238" t="s">
        <v>2574</v>
      </c>
      <c r="B2262" s="239">
        <v>326.0</v>
      </c>
    </row>
    <row r="2263">
      <c r="A2263" s="238" t="s">
        <v>2575</v>
      </c>
      <c r="B2263" s="239">
        <v>7412.0</v>
      </c>
    </row>
    <row r="2264">
      <c r="A2264" s="238" t="s">
        <v>2576</v>
      </c>
      <c r="B2264" s="239">
        <v>269.0</v>
      </c>
    </row>
    <row r="2265">
      <c r="A2265" s="238" t="s">
        <v>2577</v>
      </c>
      <c r="B2265" s="239">
        <v>4802.0</v>
      </c>
    </row>
    <row r="2266">
      <c r="A2266" s="238" t="s">
        <v>2577</v>
      </c>
      <c r="B2266" s="239">
        <v>3411.0</v>
      </c>
    </row>
    <row r="2267">
      <c r="A2267" s="238" t="s">
        <v>2578</v>
      </c>
      <c r="B2267" s="239">
        <v>22639.0</v>
      </c>
    </row>
    <row r="2268">
      <c r="A2268" s="238" t="s">
        <v>2579</v>
      </c>
      <c r="B2268" s="239">
        <v>21745.0</v>
      </c>
    </row>
    <row r="2269">
      <c r="A2269" s="238" t="s">
        <v>2580</v>
      </c>
      <c r="B2269" s="239">
        <v>2480.0</v>
      </c>
    </row>
    <row r="2270">
      <c r="A2270" s="238" t="s">
        <v>2581</v>
      </c>
      <c r="B2270" s="239">
        <v>3040.0</v>
      </c>
    </row>
    <row r="2271">
      <c r="A2271" s="238" t="s">
        <v>2582</v>
      </c>
      <c r="B2271" s="239">
        <v>7110.0</v>
      </c>
    </row>
    <row r="2272">
      <c r="A2272" s="238" t="s">
        <v>2583</v>
      </c>
      <c r="B2272" s="239">
        <v>19132.0</v>
      </c>
    </row>
    <row r="2273">
      <c r="A2273" s="238" t="s">
        <v>2584</v>
      </c>
      <c r="B2273" s="239">
        <v>3065.0</v>
      </c>
    </row>
    <row r="2274">
      <c r="A2274" s="238" t="s">
        <v>2585</v>
      </c>
      <c r="B2274" s="239">
        <v>732.0</v>
      </c>
    </row>
    <row r="2275">
      <c r="A2275" s="238" t="s">
        <v>2586</v>
      </c>
      <c r="B2275" s="239">
        <v>1540.0</v>
      </c>
    </row>
    <row r="2276">
      <c r="A2276" s="238" t="s">
        <v>2587</v>
      </c>
      <c r="B2276" s="239">
        <v>6432.0</v>
      </c>
    </row>
    <row r="2277">
      <c r="A2277" s="238" t="s">
        <v>2588</v>
      </c>
      <c r="B2277" s="239">
        <v>340.0</v>
      </c>
    </row>
    <row r="2278">
      <c r="A2278" s="238" t="s">
        <v>2589</v>
      </c>
      <c r="B2278" s="239">
        <v>353.0</v>
      </c>
    </row>
    <row r="2279">
      <c r="A2279" s="238" t="s">
        <v>2590</v>
      </c>
      <c r="B2279" s="239">
        <v>430.0</v>
      </c>
    </row>
    <row r="2280">
      <c r="A2280" s="238" t="s">
        <v>2591</v>
      </c>
      <c r="B2280" s="239">
        <v>2441.0</v>
      </c>
    </row>
    <row r="2281">
      <c r="A2281" s="238" t="s">
        <v>2592</v>
      </c>
      <c r="B2281" s="239">
        <v>3267.0</v>
      </c>
    </row>
    <row r="2282">
      <c r="A2282" s="238" t="s">
        <v>2593</v>
      </c>
      <c r="B2282" s="239">
        <v>9793.0</v>
      </c>
    </row>
    <row r="2283">
      <c r="A2283" s="238" t="s">
        <v>2594</v>
      </c>
      <c r="B2283" s="239">
        <v>99.0</v>
      </c>
    </row>
    <row r="2284">
      <c r="A2284" s="238" t="s">
        <v>2595</v>
      </c>
      <c r="B2284" s="239">
        <v>1134.0</v>
      </c>
    </row>
    <row r="2285">
      <c r="A2285" s="238" t="s">
        <v>2596</v>
      </c>
      <c r="B2285" s="239">
        <v>886.0</v>
      </c>
    </row>
    <row r="2286">
      <c r="A2286" s="238" t="s">
        <v>2597</v>
      </c>
      <c r="B2286" s="239">
        <v>2030.0</v>
      </c>
    </row>
    <row r="2287">
      <c r="A2287" s="238" t="s">
        <v>2598</v>
      </c>
      <c r="B2287" s="239">
        <v>2831.0</v>
      </c>
    </row>
    <row r="2288">
      <c r="A2288" s="238" t="s">
        <v>2599</v>
      </c>
      <c r="B2288" s="239">
        <v>1221.0</v>
      </c>
    </row>
    <row r="2289">
      <c r="A2289" s="238" t="s">
        <v>2600</v>
      </c>
      <c r="B2289" s="239">
        <v>55.0</v>
      </c>
    </row>
    <row r="2290">
      <c r="A2290" s="238" t="s">
        <v>2601</v>
      </c>
      <c r="B2290" s="239">
        <v>1773.0</v>
      </c>
    </row>
    <row r="2291">
      <c r="A2291" s="238" t="s">
        <v>2602</v>
      </c>
      <c r="B2291" s="239">
        <v>888.0</v>
      </c>
    </row>
    <row r="2292">
      <c r="A2292" s="238" t="s">
        <v>2603</v>
      </c>
      <c r="B2292" s="239">
        <v>2531.0</v>
      </c>
    </row>
    <row r="2293">
      <c r="A2293" s="238" t="s">
        <v>2604</v>
      </c>
      <c r="B2293" s="239">
        <v>92.0</v>
      </c>
    </row>
    <row r="2294">
      <c r="A2294" s="238" t="s">
        <v>2604</v>
      </c>
      <c r="B2294" s="239">
        <v>1786.0</v>
      </c>
    </row>
    <row r="2295">
      <c r="A2295" s="238" t="s">
        <v>2605</v>
      </c>
      <c r="B2295" s="239">
        <v>302.0</v>
      </c>
    </row>
    <row r="2296">
      <c r="A2296" s="238" t="s">
        <v>2606</v>
      </c>
      <c r="B2296" s="239">
        <v>861.0</v>
      </c>
    </row>
    <row r="2297">
      <c r="A2297" s="238" t="s">
        <v>2607</v>
      </c>
      <c r="B2297" s="239">
        <v>6296.0</v>
      </c>
    </row>
    <row r="2298">
      <c r="A2298" s="238" t="s">
        <v>2608</v>
      </c>
      <c r="B2298" s="239">
        <v>4322.0</v>
      </c>
    </row>
    <row r="2299">
      <c r="A2299" s="238" t="s">
        <v>2609</v>
      </c>
      <c r="B2299" s="239">
        <v>469.0</v>
      </c>
    </row>
    <row r="2300">
      <c r="A2300" s="238" t="s">
        <v>2610</v>
      </c>
      <c r="B2300" s="239">
        <v>1537.0</v>
      </c>
    </row>
    <row r="2301">
      <c r="A2301" s="238" t="s">
        <v>2611</v>
      </c>
      <c r="B2301" s="239">
        <v>927.0</v>
      </c>
    </row>
    <row r="2302">
      <c r="A2302" s="238" t="s">
        <v>2612</v>
      </c>
      <c r="B2302" s="239">
        <v>2437.0</v>
      </c>
    </row>
    <row r="2303">
      <c r="A2303" s="238" t="s">
        <v>2613</v>
      </c>
      <c r="B2303" s="239">
        <v>1195.0</v>
      </c>
    </row>
    <row r="2304">
      <c r="A2304" s="238" t="s">
        <v>2614</v>
      </c>
      <c r="B2304" s="239">
        <v>3975.0</v>
      </c>
    </row>
    <row r="2305">
      <c r="A2305" s="238" t="s">
        <v>2615</v>
      </c>
      <c r="B2305" s="239">
        <v>112.0</v>
      </c>
    </row>
    <row r="2306">
      <c r="A2306" s="238" t="s">
        <v>2616</v>
      </c>
      <c r="B2306" s="239">
        <v>3991.0</v>
      </c>
    </row>
    <row r="2307">
      <c r="A2307" s="238" t="s">
        <v>2617</v>
      </c>
      <c r="B2307" s="239">
        <v>203.0</v>
      </c>
    </row>
    <row r="2308">
      <c r="A2308" s="238" t="s">
        <v>2618</v>
      </c>
      <c r="B2308" s="239">
        <v>731.0</v>
      </c>
    </row>
    <row r="2309">
      <c r="A2309" s="238" t="s">
        <v>2619</v>
      </c>
      <c r="B2309" s="239">
        <v>5492.0</v>
      </c>
    </row>
    <row r="2310">
      <c r="A2310" s="238" t="s">
        <v>2620</v>
      </c>
      <c r="B2310" s="239">
        <v>300.0</v>
      </c>
    </row>
    <row r="2311">
      <c r="A2311" s="238" t="s">
        <v>2621</v>
      </c>
      <c r="B2311" s="239">
        <v>25678.0</v>
      </c>
    </row>
    <row r="2312">
      <c r="A2312" s="238" t="s">
        <v>2622</v>
      </c>
      <c r="B2312" s="239">
        <v>323.0</v>
      </c>
    </row>
    <row r="2313">
      <c r="A2313" s="238" t="s">
        <v>2623</v>
      </c>
      <c r="B2313" s="239">
        <v>1230.0</v>
      </c>
    </row>
    <row r="2314">
      <c r="A2314" s="238" t="s">
        <v>2624</v>
      </c>
      <c r="B2314" s="239">
        <v>855.0</v>
      </c>
    </row>
    <row r="2315">
      <c r="A2315" s="238" t="s">
        <v>2624</v>
      </c>
      <c r="B2315" s="239">
        <v>2810.0</v>
      </c>
    </row>
    <row r="2316">
      <c r="A2316" s="238" t="s">
        <v>2624</v>
      </c>
      <c r="B2316" s="239">
        <v>717.0</v>
      </c>
    </row>
    <row r="2317">
      <c r="A2317" s="238" t="s">
        <v>2625</v>
      </c>
      <c r="B2317" s="239">
        <v>4243.0</v>
      </c>
    </row>
    <row r="2318">
      <c r="A2318" s="238" t="s">
        <v>2626</v>
      </c>
      <c r="B2318" s="239">
        <v>50772.0</v>
      </c>
    </row>
    <row r="2319">
      <c r="A2319" s="238" t="s">
        <v>2627</v>
      </c>
      <c r="B2319" s="239">
        <v>2400.0</v>
      </c>
    </row>
    <row r="2320">
      <c r="A2320" s="238" t="s">
        <v>2628</v>
      </c>
      <c r="B2320" s="239">
        <v>881.0</v>
      </c>
    </row>
    <row r="2321">
      <c r="A2321" s="238" t="s">
        <v>2629</v>
      </c>
      <c r="B2321" s="239">
        <v>2009.0</v>
      </c>
    </row>
    <row r="2322">
      <c r="A2322" s="238" t="s">
        <v>2630</v>
      </c>
      <c r="B2322" s="239">
        <v>1641.0</v>
      </c>
    </row>
    <row r="2323">
      <c r="A2323" s="238" t="s">
        <v>2631</v>
      </c>
      <c r="B2323" s="239">
        <v>22021.0</v>
      </c>
    </row>
    <row r="2324">
      <c r="A2324" s="238" t="s">
        <v>2632</v>
      </c>
      <c r="B2324" s="239">
        <v>2177.0</v>
      </c>
    </row>
    <row r="2325">
      <c r="A2325" s="238" t="s">
        <v>2633</v>
      </c>
      <c r="B2325" s="239">
        <v>9275.0</v>
      </c>
    </row>
    <row r="2326">
      <c r="A2326" s="238" t="s">
        <v>2634</v>
      </c>
      <c r="B2326" s="239">
        <v>9204.0</v>
      </c>
    </row>
    <row r="2327">
      <c r="A2327" s="238" t="s">
        <v>2635</v>
      </c>
      <c r="B2327" s="239">
        <v>158.0</v>
      </c>
    </row>
    <row r="2328">
      <c r="A2328" s="238" t="s">
        <v>2636</v>
      </c>
      <c r="B2328" s="239">
        <v>1378.0</v>
      </c>
    </row>
    <row r="2329">
      <c r="A2329" s="238" t="s">
        <v>2637</v>
      </c>
      <c r="B2329" s="239">
        <v>966.0</v>
      </c>
    </row>
    <row r="2330">
      <c r="A2330" s="238" t="s">
        <v>2638</v>
      </c>
      <c r="B2330" s="239">
        <v>7886.0</v>
      </c>
    </row>
    <row r="2331">
      <c r="A2331" s="238" t="s">
        <v>2639</v>
      </c>
      <c r="B2331" s="239">
        <v>3738.0</v>
      </c>
    </row>
    <row r="2332">
      <c r="A2332" s="238" t="s">
        <v>2640</v>
      </c>
      <c r="B2332" s="239">
        <v>3445.0</v>
      </c>
    </row>
    <row r="2333">
      <c r="A2333" s="238" t="s">
        <v>2641</v>
      </c>
      <c r="B2333" s="239">
        <v>1296.0</v>
      </c>
    </row>
    <row r="2334">
      <c r="A2334" s="238" t="s">
        <v>2642</v>
      </c>
      <c r="B2334" s="239">
        <v>7792.0</v>
      </c>
    </row>
    <row r="2335">
      <c r="A2335" s="238" t="s">
        <v>2643</v>
      </c>
      <c r="B2335" s="239">
        <v>2702.0</v>
      </c>
    </row>
    <row r="2336">
      <c r="A2336" s="238" t="s">
        <v>2644</v>
      </c>
      <c r="B2336" s="239">
        <v>2766.0</v>
      </c>
    </row>
    <row r="2337">
      <c r="A2337" s="238" t="s">
        <v>2645</v>
      </c>
      <c r="B2337" s="239">
        <v>5473.0</v>
      </c>
    </row>
    <row r="2338">
      <c r="A2338" s="238" t="s">
        <v>2646</v>
      </c>
      <c r="B2338" s="239">
        <v>17112.0</v>
      </c>
    </row>
    <row r="2339">
      <c r="A2339" s="238" t="s">
        <v>2647</v>
      </c>
      <c r="B2339" s="239">
        <v>2282.0</v>
      </c>
    </row>
    <row r="2340">
      <c r="A2340" s="238" t="s">
        <v>2647</v>
      </c>
      <c r="B2340" s="239">
        <v>593.0</v>
      </c>
    </row>
    <row r="2341">
      <c r="A2341" s="238" t="s">
        <v>2648</v>
      </c>
      <c r="B2341" s="239">
        <v>7949.0</v>
      </c>
    </row>
    <row r="2342">
      <c r="A2342" s="238" t="s">
        <v>2649</v>
      </c>
      <c r="B2342" s="239">
        <v>7477.0</v>
      </c>
    </row>
    <row r="2343">
      <c r="A2343" s="238" t="s">
        <v>2650</v>
      </c>
      <c r="B2343" s="239">
        <v>9176.0</v>
      </c>
    </row>
    <row r="2344">
      <c r="A2344" s="238" t="s">
        <v>2651</v>
      </c>
      <c r="B2344" s="239">
        <v>5870.0</v>
      </c>
    </row>
    <row r="2345">
      <c r="A2345" s="238" t="s">
        <v>2652</v>
      </c>
      <c r="B2345" s="239">
        <v>132.0</v>
      </c>
    </row>
    <row r="2346">
      <c r="A2346" s="238" t="s">
        <v>2653</v>
      </c>
      <c r="B2346" s="239">
        <v>2793.0</v>
      </c>
    </row>
    <row r="2347">
      <c r="A2347" s="238" t="s">
        <v>2654</v>
      </c>
      <c r="B2347" s="239">
        <v>205.0</v>
      </c>
    </row>
    <row r="2348">
      <c r="A2348" s="238" t="s">
        <v>2655</v>
      </c>
      <c r="B2348" s="239">
        <v>50535.0</v>
      </c>
    </row>
    <row r="2349">
      <c r="A2349" s="238" t="s">
        <v>2656</v>
      </c>
      <c r="B2349" s="239">
        <v>167.0</v>
      </c>
    </row>
    <row r="2350">
      <c r="A2350" s="238" t="s">
        <v>2657</v>
      </c>
      <c r="B2350" s="239">
        <v>856.0</v>
      </c>
    </row>
    <row r="2351">
      <c r="A2351" s="238" t="s">
        <v>2658</v>
      </c>
      <c r="B2351" s="239">
        <v>1475.0</v>
      </c>
    </row>
    <row r="2352">
      <c r="A2352" s="238" t="s">
        <v>2659</v>
      </c>
      <c r="B2352" s="239">
        <v>1346.0</v>
      </c>
    </row>
    <row r="2353">
      <c r="A2353" s="238" t="s">
        <v>2660</v>
      </c>
      <c r="B2353" s="239">
        <v>677.0</v>
      </c>
    </row>
    <row r="2354">
      <c r="A2354" s="238" t="s">
        <v>2661</v>
      </c>
      <c r="B2354" s="239">
        <v>7606.0</v>
      </c>
    </row>
    <row r="2355">
      <c r="A2355" s="238" t="s">
        <v>2662</v>
      </c>
      <c r="B2355" s="239">
        <v>80.0</v>
      </c>
    </row>
    <row r="2356">
      <c r="A2356" s="238" t="s">
        <v>2663</v>
      </c>
      <c r="B2356" s="239">
        <v>884.0</v>
      </c>
    </row>
    <row r="2357">
      <c r="A2357" s="238" t="s">
        <v>2664</v>
      </c>
      <c r="B2357" s="239">
        <v>4948.0</v>
      </c>
    </row>
    <row r="2358">
      <c r="A2358" s="238" t="s">
        <v>2665</v>
      </c>
      <c r="B2358" s="239">
        <v>28856.0</v>
      </c>
    </row>
    <row r="2359">
      <c r="A2359" s="238" t="s">
        <v>2666</v>
      </c>
      <c r="B2359" s="239">
        <v>732.0</v>
      </c>
    </row>
    <row r="2360">
      <c r="A2360" s="238" t="s">
        <v>2667</v>
      </c>
      <c r="B2360" s="239">
        <v>31544.0</v>
      </c>
    </row>
    <row r="2361">
      <c r="A2361" s="238" t="s">
        <v>2668</v>
      </c>
      <c r="B2361" s="239">
        <v>1515.0</v>
      </c>
    </row>
    <row r="2362">
      <c r="A2362" s="238" t="s">
        <v>2668</v>
      </c>
      <c r="B2362" s="239">
        <v>7017.0</v>
      </c>
    </row>
    <row r="2363">
      <c r="A2363" s="238" t="s">
        <v>2669</v>
      </c>
      <c r="B2363" s="239">
        <v>9855.0</v>
      </c>
    </row>
    <row r="2364">
      <c r="A2364" s="238" t="s">
        <v>2670</v>
      </c>
      <c r="B2364" s="239">
        <v>4171.0</v>
      </c>
    </row>
    <row r="2365">
      <c r="A2365" s="238" t="s">
        <v>2671</v>
      </c>
      <c r="B2365" s="239">
        <v>668.0</v>
      </c>
    </row>
    <row r="2366">
      <c r="A2366" s="238" t="s">
        <v>2672</v>
      </c>
      <c r="B2366" s="239">
        <v>4819.0</v>
      </c>
    </row>
    <row r="2367">
      <c r="A2367" s="238" t="s">
        <v>2673</v>
      </c>
      <c r="B2367" s="239">
        <v>523.0</v>
      </c>
    </row>
    <row r="2368">
      <c r="A2368" s="238" t="s">
        <v>2674</v>
      </c>
      <c r="B2368" s="239">
        <v>4286.0</v>
      </c>
    </row>
    <row r="2369">
      <c r="A2369" s="238" t="s">
        <v>2675</v>
      </c>
      <c r="B2369" s="239">
        <v>10626.0</v>
      </c>
    </row>
    <row r="2370">
      <c r="A2370" s="238" t="s">
        <v>2676</v>
      </c>
      <c r="B2370" s="239">
        <v>36354.0</v>
      </c>
    </row>
    <row r="2371">
      <c r="A2371" s="238" t="s">
        <v>2677</v>
      </c>
      <c r="B2371" s="239">
        <v>6168.0</v>
      </c>
    </row>
    <row r="2372">
      <c r="A2372" s="238" t="s">
        <v>2678</v>
      </c>
      <c r="B2372" s="239">
        <v>12535.0</v>
      </c>
    </row>
    <row r="2373">
      <c r="A2373" s="238" t="s">
        <v>2679</v>
      </c>
      <c r="B2373" s="239">
        <v>1550.0</v>
      </c>
    </row>
    <row r="2374">
      <c r="A2374" s="238" t="s">
        <v>2680</v>
      </c>
      <c r="B2374" s="239">
        <v>1031.0</v>
      </c>
    </row>
    <row r="2375">
      <c r="A2375" s="238" t="s">
        <v>2681</v>
      </c>
      <c r="B2375" s="239">
        <v>10532.0</v>
      </c>
    </row>
    <row r="2376">
      <c r="A2376" s="238" t="s">
        <v>2682</v>
      </c>
      <c r="B2376" s="239">
        <v>148.0</v>
      </c>
    </row>
    <row r="2377">
      <c r="A2377" s="238" t="s">
        <v>2683</v>
      </c>
      <c r="B2377" s="239">
        <v>335.0</v>
      </c>
    </row>
    <row r="2378">
      <c r="A2378" s="238" t="s">
        <v>2684</v>
      </c>
      <c r="B2378" s="239">
        <v>414.0</v>
      </c>
    </row>
    <row r="2379">
      <c r="A2379" s="238" t="s">
        <v>2685</v>
      </c>
      <c r="B2379" s="239">
        <v>1137.0</v>
      </c>
    </row>
    <row r="2380">
      <c r="A2380" s="238" t="s">
        <v>2686</v>
      </c>
      <c r="B2380" s="239">
        <v>808.0</v>
      </c>
    </row>
    <row r="2381">
      <c r="A2381" s="238" t="s">
        <v>2687</v>
      </c>
      <c r="B2381" s="239">
        <v>2573.0</v>
      </c>
    </row>
    <row r="2382">
      <c r="A2382" s="238" t="s">
        <v>2688</v>
      </c>
      <c r="B2382" s="239">
        <v>4525.0</v>
      </c>
    </row>
    <row r="2383">
      <c r="A2383" s="238" t="s">
        <v>2689</v>
      </c>
      <c r="B2383" s="239">
        <v>758.0</v>
      </c>
    </row>
    <row r="2384">
      <c r="A2384" s="238" t="s">
        <v>2690</v>
      </c>
      <c r="B2384" s="239">
        <v>19584.0</v>
      </c>
    </row>
    <row r="2385">
      <c r="A2385" s="238" t="s">
        <v>2691</v>
      </c>
      <c r="B2385" s="239">
        <v>730.0</v>
      </c>
    </row>
    <row r="2386">
      <c r="A2386" s="238" t="s">
        <v>2692</v>
      </c>
      <c r="B2386" s="239">
        <v>1120.0</v>
      </c>
    </row>
    <row r="2387">
      <c r="A2387" s="238" t="s">
        <v>2693</v>
      </c>
      <c r="B2387" s="239">
        <v>0.0</v>
      </c>
    </row>
    <row r="2388">
      <c r="A2388" s="238" t="s">
        <v>2694</v>
      </c>
      <c r="B2388" s="239">
        <v>11355.0</v>
      </c>
    </row>
    <row r="2389">
      <c r="A2389" s="238" t="s">
        <v>2695</v>
      </c>
      <c r="B2389" s="239">
        <v>20705.0</v>
      </c>
    </row>
    <row r="2390">
      <c r="A2390" s="238" t="s">
        <v>2696</v>
      </c>
      <c r="B2390" s="239">
        <v>5245.0</v>
      </c>
    </row>
    <row r="2391">
      <c r="A2391" s="238" t="s">
        <v>2697</v>
      </c>
      <c r="B2391" s="239">
        <v>11456.0</v>
      </c>
    </row>
    <row r="2392">
      <c r="A2392" s="238" t="s">
        <v>2698</v>
      </c>
      <c r="B2392" s="239">
        <v>7181.0</v>
      </c>
    </row>
    <row r="2393">
      <c r="A2393" s="238" t="s">
        <v>2699</v>
      </c>
      <c r="B2393" s="239">
        <v>1442.0</v>
      </c>
    </row>
    <row r="2394">
      <c r="A2394" s="238" t="s">
        <v>2700</v>
      </c>
      <c r="B2394" s="239">
        <v>30652.0</v>
      </c>
    </row>
    <row r="2395">
      <c r="A2395" s="238" t="s">
        <v>2701</v>
      </c>
      <c r="B2395" s="239">
        <v>19757.0</v>
      </c>
    </row>
    <row r="2396">
      <c r="A2396" s="238" t="s">
        <v>2702</v>
      </c>
      <c r="B2396" s="239">
        <v>445.0</v>
      </c>
    </row>
    <row r="2397">
      <c r="A2397" s="238" t="s">
        <v>2703</v>
      </c>
      <c r="B2397" s="239">
        <v>2073.0</v>
      </c>
    </row>
    <row r="2398">
      <c r="A2398" s="238" t="s">
        <v>2703</v>
      </c>
      <c r="B2398" s="239">
        <v>6594.0</v>
      </c>
    </row>
    <row r="2399">
      <c r="A2399" s="238" t="s">
        <v>2704</v>
      </c>
      <c r="B2399" s="239">
        <v>12326.0</v>
      </c>
    </row>
    <row r="2400">
      <c r="A2400" s="238" t="s">
        <v>2705</v>
      </c>
      <c r="B2400" s="239">
        <v>494.0</v>
      </c>
    </row>
    <row r="2401">
      <c r="A2401" s="238" t="s">
        <v>2706</v>
      </c>
      <c r="B2401" s="239">
        <v>304.0</v>
      </c>
    </row>
    <row r="2402">
      <c r="A2402" s="238" t="s">
        <v>2707</v>
      </c>
      <c r="B2402" s="239">
        <v>32.0</v>
      </c>
    </row>
    <row r="2403">
      <c r="A2403" s="238" t="s">
        <v>2708</v>
      </c>
      <c r="B2403" s="239">
        <v>1434.0</v>
      </c>
    </row>
    <row r="2404">
      <c r="A2404" s="238" t="s">
        <v>2709</v>
      </c>
      <c r="B2404" s="239">
        <v>799.0</v>
      </c>
    </row>
    <row r="2405">
      <c r="A2405" s="238" t="s">
        <v>2710</v>
      </c>
      <c r="B2405" s="239">
        <v>2413.0</v>
      </c>
    </row>
    <row r="2406">
      <c r="A2406" s="238" t="s">
        <v>2711</v>
      </c>
      <c r="B2406" s="239">
        <v>3273.0</v>
      </c>
    </row>
    <row r="2407">
      <c r="A2407" s="238" t="s">
        <v>2712</v>
      </c>
      <c r="B2407" s="239">
        <v>16565.0</v>
      </c>
    </row>
    <row r="2408">
      <c r="A2408" s="238" t="s">
        <v>2713</v>
      </c>
      <c r="B2408" s="239">
        <v>15555.0</v>
      </c>
    </row>
    <row r="2409">
      <c r="A2409" s="238" t="s">
        <v>2714</v>
      </c>
      <c r="B2409" s="239">
        <v>1207.0</v>
      </c>
    </row>
    <row r="2410">
      <c r="A2410" s="238" t="s">
        <v>2715</v>
      </c>
      <c r="B2410" s="239">
        <v>237.0</v>
      </c>
    </row>
    <row r="2411">
      <c r="A2411" s="238" t="s">
        <v>2716</v>
      </c>
      <c r="B2411" s="239">
        <v>1284.0</v>
      </c>
    </row>
    <row r="2412">
      <c r="A2412" s="238" t="s">
        <v>2717</v>
      </c>
      <c r="B2412" s="239">
        <v>3945.0</v>
      </c>
    </row>
    <row r="2413">
      <c r="A2413" s="238" t="s">
        <v>2718</v>
      </c>
      <c r="B2413" s="239">
        <v>745.0</v>
      </c>
    </row>
    <row r="2414">
      <c r="A2414" s="238" t="s">
        <v>2719</v>
      </c>
      <c r="B2414" s="239">
        <v>962.0</v>
      </c>
    </row>
    <row r="2415">
      <c r="A2415" s="238" t="s">
        <v>2720</v>
      </c>
      <c r="B2415" s="239">
        <v>6340.0</v>
      </c>
    </row>
    <row r="2416">
      <c r="A2416" s="238" t="s">
        <v>2721</v>
      </c>
      <c r="B2416" s="239">
        <v>22226.0</v>
      </c>
    </row>
    <row r="2417">
      <c r="A2417" s="238" t="s">
        <v>2722</v>
      </c>
      <c r="B2417" s="239">
        <v>1970.0</v>
      </c>
    </row>
    <row r="2418">
      <c r="A2418" s="238" t="s">
        <v>2723</v>
      </c>
      <c r="B2418" s="239">
        <v>13758.0</v>
      </c>
    </row>
    <row r="2419">
      <c r="A2419" s="238" t="s">
        <v>2724</v>
      </c>
      <c r="B2419" s="239">
        <v>279.0</v>
      </c>
    </row>
    <row r="2420">
      <c r="A2420" s="238" t="s">
        <v>2725</v>
      </c>
      <c r="B2420" s="239">
        <v>13977.0</v>
      </c>
    </row>
    <row r="2421">
      <c r="A2421" s="238" t="s">
        <v>2726</v>
      </c>
      <c r="B2421" s="239">
        <v>13859.0</v>
      </c>
    </row>
    <row r="2422">
      <c r="A2422" s="238" t="s">
        <v>2727</v>
      </c>
      <c r="B2422" s="239">
        <v>5098.0</v>
      </c>
    </row>
    <row r="2423">
      <c r="A2423" s="238" t="s">
        <v>2728</v>
      </c>
      <c r="B2423" s="239">
        <v>574.0</v>
      </c>
    </row>
    <row r="2424">
      <c r="A2424" s="238" t="s">
        <v>2729</v>
      </c>
      <c r="B2424" s="239">
        <v>1402.0</v>
      </c>
    </row>
    <row r="2425">
      <c r="A2425" s="238" t="s">
        <v>2730</v>
      </c>
      <c r="B2425" s="239">
        <v>413.0</v>
      </c>
    </row>
    <row r="2426">
      <c r="A2426" s="238" t="s">
        <v>2731</v>
      </c>
      <c r="B2426" s="239">
        <v>588.0</v>
      </c>
    </row>
    <row r="2427">
      <c r="A2427" s="238" t="s">
        <v>2732</v>
      </c>
      <c r="B2427" s="239">
        <v>36813.0</v>
      </c>
    </row>
    <row r="2428">
      <c r="A2428" s="238" t="s">
        <v>2733</v>
      </c>
      <c r="B2428" s="239">
        <v>5347.0</v>
      </c>
    </row>
    <row r="2429">
      <c r="A2429" s="238" t="s">
        <v>2734</v>
      </c>
      <c r="B2429" s="239">
        <v>6344.0</v>
      </c>
    </row>
    <row r="2430">
      <c r="A2430" s="238" t="s">
        <v>2735</v>
      </c>
      <c r="B2430" s="239">
        <v>2016.0</v>
      </c>
    </row>
    <row r="2431">
      <c r="A2431" s="238" t="s">
        <v>2736</v>
      </c>
      <c r="B2431" s="239">
        <v>2090.0</v>
      </c>
    </row>
    <row r="2432">
      <c r="A2432" s="238" t="s">
        <v>2737</v>
      </c>
      <c r="B2432" s="239">
        <v>49882.0</v>
      </c>
    </row>
    <row r="2433">
      <c r="A2433" s="238" t="s">
        <v>2738</v>
      </c>
      <c r="B2433" s="239">
        <v>214969.0</v>
      </c>
    </row>
    <row r="2434">
      <c r="A2434" s="238" t="s">
        <v>2739</v>
      </c>
      <c r="B2434" s="239">
        <v>1187.0</v>
      </c>
    </row>
    <row r="2435">
      <c r="A2435" s="238" t="s">
        <v>2740</v>
      </c>
      <c r="B2435" s="239">
        <v>1081.0</v>
      </c>
    </row>
    <row r="2436">
      <c r="A2436" s="238" t="s">
        <v>2741</v>
      </c>
      <c r="B2436" s="239">
        <v>136.0</v>
      </c>
    </row>
    <row r="2437">
      <c r="A2437" s="238" t="s">
        <v>2742</v>
      </c>
      <c r="B2437" s="239">
        <v>13272.0</v>
      </c>
    </row>
    <row r="2438">
      <c r="A2438" s="238" t="s">
        <v>2743</v>
      </c>
      <c r="B2438" s="239">
        <v>8690.0</v>
      </c>
    </row>
    <row r="2439">
      <c r="A2439" s="238" t="s">
        <v>2744</v>
      </c>
      <c r="B2439" s="239">
        <v>942.0</v>
      </c>
    </row>
    <row r="2440">
      <c r="A2440" s="238" t="s">
        <v>2745</v>
      </c>
      <c r="B2440" s="239">
        <v>1852.0</v>
      </c>
    </row>
    <row r="2441">
      <c r="A2441" s="238" t="s">
        <v>2746</v>
      </c>
      <c r="B2441" s="239">
        <v>4992.0</v>
      </c>
    </row>
    <row r="2442">
      <c r="A2442" s="238" t="s">
        <v>2747</v>
      </c>
      <c r="B2442" s="239">
        <v>44215.0</v>
      </c>
    </row>
    <row r="2443">
      <c r="A2443" s="238" t="s">
        <v>2748</v>
      </c>
      <c r="B2443" s="239">
        <v>2209.0</v>
      </c>
    </row>
    <row r="2444">
      <c r="A2444" s="238" t="s">
        <v>2749</v>
      </c>
      <c r="B2444" s="239">
        <v>859.0</v>
      </c>
    </row>
    <row r="2445">
      <c r="A2445" s="238" t="s">
        <v>2750</v>
      </c>
      <c r="B2445" s="239">
        <v>3212.0</v>
      </c>
    </row>
    <row r="2446">
      <c r="A2446" s="238" t="s">
        <v>2751</v>
      </c>
      <c r="B2446" s="239">
        <v>11970.0</v>
      </c>
    </row>
    <row r="2447">
      <c r="A2447" s="238" t="s">
        <v>2752</v>
      </c>
      <c r="B2447" s="239">
        <v>43856.0</v>
      </c>
    </row>
    <row r="2448">
      <c r="A2448" s="238" t="s">
        <v>2753</v>
      </c>
      <c r="B2448" s="239">
        <v>1841.0</v>
      </c>
    </row>
    <row r="2449">
      <c r="A2449" s="238" t="s">
        <v>2754</v>
      </c>
      <c r="B2449" s="239">
        <v>116562.0</v>
      </c>
    </row>
    <row r="2450">
      <c r="A2450" s="238" t="s">
        <v>2755</v>
      </c>
      <c r="B2450" s="239">
        <v>3126.0</v>
      </c>
    </row>
    <row r="2451">
      <c r="A2451" s="238" t="s">
        <v>2756</v>
      </c>
      <c r="B2451" s="239">
        <v>1174.0</v>
      </c>
    </row>
    <row r="2452">
      <c r="A2452" s="238" t="s">
        <v>2757</v>
      </c>
      <c r="B2452" s="239">
        <v>5205.0</v>
      </c>
    </row>
    <row r="2453">
      <c r="A2453" s="238" t="s">
        <v>2758</v>
      </c>
      <c r="B2453" s="239">
        <v>10326.0</v>
      </c>
    </row>
    <row r="2454">
      <c r="A2454" s="238" t="s">
        <v>2759</v>
      </c>
      <c r="B2454" s="239">
        <v>2477.0</v>
      </c>
    </row>
    <row r="2455">
      <c r="A2455" s="238" t="s">
        <v>2760</v>
      </c>
      <c r="B2455" s="239">
        <v>329.0</v>
      </c>
    </row>
    <row r="2456">
      <c r="A2456" s="238" t="s">
        <v>2761</v>
      </c>
      <c r="B2456" s="239">
        <v>734.0</v>
      </c>
    </row>
    <row r="2457">
      <c r="A2457" s="238" t="s">
        <v>2762</v>
      </c>
      <c r="B2457" s="239">
        <v>1830.0</v>
      </c>
    </row>
    <row r="2458">
      <c r="A2458" s="238" t="s">
        <v>2763</v>
      </c>
      <c r="B2458" s="239">
        <v>15969.0</v>
      </c>
    </row>
    <row r="2459">
      <c r="A2459" s="238" t="s">
        <v>2764</v>
      </c>
      <c r="B2459" s="239">
        <v>0.0</v>
      </c>
    </row>
    <row r="2460">
      <c r="A2460" s="238" t="s">
        <v>2765</v>
      </c>
      <c r="B2460" s="239">
        <v>3026.0</v>
      </c>
    </row>
    <row r="2461">
      <c r="A2461" s="238" t="s">
        <v>2766</v>
      </c>
      <c r="B2461" s="239">
        <v>555.0</v>
      </c>
    </row>
    <row r="2462">
      <c r="A2462" s="238" t="s">
        <v>2767</v>
      </c>
      <c r="B2462" s="239">
        <v>6970.0</v>
      </c>
    </row>
    <row r="2463">
      <c r="A2463" s="238" t="s">
        <v>2768</v>
      </c>
      <c r="B2463" s="239">
        <v>1797.0</v>
      </c>
    </row>
    <row r="2464">
      <c r="A2464" s="238" t="s">
        <v>2769</v>
      </c>
      <c r="B2464" s="239">
        <v>561.0</v>
      </c>
    </row>
    <row r="2465">
      <c r="A2465" s="238" t="s">
        <v>2770</v>
      </c>
      <c r="B2465" s="239">
        <v>404.0</v>
      </c>
    </row>
    <row r="2466">
      <c r="A2466" s="238" t="s">
        <v>2771</v>
      </c>
      <c r="B2466" s="239">
        <v>3405.0</v>
      </c>
    </row>
    <row r="2467">
      <c r="A2467" s="238" t="s">
        <v>2772</v>
      </c>
      <c r="B2467" s="239">
        <v>2551.0</v>
      </c>
    </row>
    <row r="2468">
      <c r="A2468" s="238" t="s">
        <v>2773</v>
      </c>
      <c r="B2468" s="239">
        <v>1343.0</v>
      </c>
    </row>
    <row r="2469">
      <c r="A2469" s="238" t="s">
        <v>2774</v>
      </c>
      <c r="B2469" s="239">
        <v>68.0</v>
      </c>
    </row>
    <row r="2470">
      <c r="A2470" s="238" t="s">
        <v>2775</v>
      </c>
      <c r="B2470" s="239">
        <v>5444.0</v>
      </c>
    </row>
    <row r="2471">
      <c r="A2471" s="238" t="s">
        <v>2776</v>
      </c>
      <c r="B2471" s="239">
        <v>16333.0</v>
      </c>
    </row>
    <row r="2472">
      <c r="A2472" s="238" t="s">
        <v>2777</v>
      </c>
      <c r="B2472" s="239">
        <v>2788.0</v>
      </c>
    </row>
    <row r="2473">
      <c r="A2473" s="238" t="s">
        <v>2778</v>
      </c>
      <c r="B2473" s="239">
        <v>781.0</v>
      </c>
    </row>
    <row r="2474">
      <c r="A2474" s="238" t="s">
        <v>2779</v>
      </c>
      <c r="B2474" s="239">
        <v>8153.0</v>
      </c>
    </row>
    <row r="2475">
      <c r="A2475" s="238" t="s">
        <v>2780</v>
      </c>
      <c r="B2475" s="239">
        <v>422.0</v>
      </c>
    </row>
    <row r="2476">
      <c r="A2476" s="238" t="s">
        <v>2780</v>
      </c>
      <c r="B2476" s="239">
        <v>430.0</v>
      </c>
    </row>
    <row r="2477">
      <c r="A2477" s="238" t="s">
        <v>2781</v>
      </c>
      <c r="B2477" s="239">
        <v>1902.0</v>
      </c>
    </row>
    <row r="2478">
      <c r="A2478" s="238" t="s">
        <v>2782</v>
      </c>
      <c r="B2478" s="239">
        <v>3922.0</v>
      </c>
    </row>
    <row r="2479">
      <c r="A2479" s="238" t="s">
        <v>2783</v>
      </c>
      <c r="B2479" s="239">
        <v>155.0</v>
      </c>
    </row>
    <row r="2480">
      <c r="A2480" s="238" t="s">
        <v>2783</v>
      </c>
      <c r="B2480" s="239">
        <v>631.0</v>
      </c>
    </row>
    <row r="2481">
      <c r="A2481" s="238" t="s">
        <v>2783</v>
      </c>
      <c r="B2481" s="239">
        <v>2519.0</v>
      </c>
    </row>
    <row r="2482">
      <c r="A2482" s="238" t="s">
        <v>2784</v>
      </c>
      <c r="B2482" s="239">
        <v>22070.0</v>
      </c>
    </row>
    <row r="2483">
      <c r="A2483" s="238" t="s">
        <v>2785</v>
      </c>
      <c r="B2483" s="239">
        <v>2095.0</v>
      </c>
    </row>
    <row r="2484">
      <c r="A2484" s="238" t="s">
        <v>2786</v>
      </c>
      <c r="B2484" s="239">
        <v>597.0</v>
      </c>
    </row>
    <row r="2485">
      <c r="A2485" s="238" t="s">
        <v>2787</v>
      </c>
      <c r="B2485" s="239">
        <v>3746.0</v>
      </c>
    </row>
    <row r="2486">
      <c r="A2486" s="238" t="s">
        <v>2788</v>
      </c>
      <c r="B2486" s="239">
        <v>5792.0</v>
      </c>
    </row>
    <row r="2487">
      <c r="A2487" s="238" t="s">
        <v>2789</v>
      </c>
      <c r="B2487" s="239">
        <v>2758.0</v>
      </c>
    </row>
    <row r="2488">
      <c r="A2488" s="238" t="s">
        <v>2790</v>
      </c>
      <c r="B2488" s="239">
        <v>2135.0</v>
      </c>
    </row>
    <row r="2489">
      <c r="A2489" s="238" t="s">
        <v>2791</v>
      </c>
      <c r="B2489" s="239">
        <v>4399.0</v>
      </c>
    </row>
    <row r="2490">
      <c r="A2490" s="238" t="s">
        <v>2792</v>
      </c>
      <c r="B2490" s="239">
        <v>715.0</v>
      </c>
    </row>
    <row r="2491">
      <c r="A2491" s="238" t="s">
        <v>2793</v>
      </c>
      <c r="B2491" s="239">
        <v>10079.0</v>
      </c>
    </row>
    <row r="2492">
      <c r="A2492" s="238" t="s">
        <v>2794</v>
      </c>
      <c r="B2492" s="239">
        <v>1543.0</v>
      </c>
    </row>
    <row r="2493">
      <c r="A2493" s="238" t="s">
        <v>2795</v>
      </c>
      <c r="B2493" s="239">
        <v>0.0</v>
      </c>
    </row>
    <row r="2494">
      <c r="A2494" s="238" t="s">
        <v>2796</v>
      </c>
      <c r="B2494" s="239">
        <v>3644.0</v>
      </c>
    </row>
    <row r="2495">
      <c r="A2495" s="238" t="s">
        <v>2797</v>
      </c>
      <c r="B2495" s="239">
        <v>201.0</v>
      </c>
    </row>
    <row r="2496">
      <c r="A2496" s="238" t="s">
        <v>2798</v>
      </c>
      <c r="B2496" s="239">
        <v>3352.0</v>
      </c>
    </row>
    <row r="2497">
      <c r="A2497" s="238" t="s">
        <v>2799</v>
      </c>
      <c r="B2497" s="239">
        <v>19472.0</v>
      </c>
    </row>
    <row r="2498">
      <c r="A2498" s="238" t="s">
        <v>2800</v>
      </c>
      <c r="B2498" s="239">
        <v>56049.0</v>
      </c>
    </row>
    <row r="2499">
      <c r="A2499" s="238" t="s">
        <v>2801</v>
      </c>
      <c r="B2499" s="239">
        <v>7427.0</v>
      </c>
    </row>
    <row r="2500">
      <c r="A2500" s="238" t="s">
        <v>2802</v>
      </c>
      <c r="B2500" s="239">
        <v>774.0</v>
      </c>
    </row>
    <row r="2501">
      <c r="A2501" s="238" t="s">
        <v>2803</v>
      </c>
      <c r="B2501" s="239">
        <v>2738.0</v>
      </c>
    </row>
    <row r="2502">
      <c r="A2502" s="238" t="s">
        <v>2804</v>
      </c>
      <c r="B2502" s="239">
        <v>8920.0</v>
      </c>
    </row>
    <row r="2503">
      <c r="A2503" s="238" t="s">
        <v>2805</v>
      </c>
      <c r="B2503" s="239">
        <v>25174.0</v>
      </c>
    </row>
    <row r="2504">
      <c r="A2504" s="238" t="s">
        <v>2806</v>
      </c>
      <c r="B2504" s="239">
        <v>5266.0</v>
      </c>
    </row>
    <row r="2505">
      <c r="A2505" s="238" t="s">
        <v>2807</v>
      </c>
      <c r="B2505" s="239">
        <v>234.0</v>
      </c>
    </row>
    <row r="2506">
      <c r="A2506" s="238" t="s">
        <v>2808</v>
      </c>
      <c r="B2506" s="239">
        <v>1217.0</v>
      </c>
    </row>
    <row r="2507">
      <c r="A2507" s="238" t="s">
        <v>2809</v>
      </c>
      <c r="B2507" s="239">
        <v>2143.0</v>
      </c>
    </row>
    <row r="2508">
      <c r="A2508" s="238" t="s">
        <v>2810</v>
      </c>
      <c r="B2508" s="239">
        <v>399.0</v>
      </c>
    </row>
    <row r="2509">
      <c r="A2509" s="238" t="s">
        <v>2811</v>
      </c>
      <c r="B2509" s="239">
        <v>9101.0</v>
      </c>
    </row>
    <row r="2510">
      <c r="A2510" s="238" t="s">
        <v>2812</v>
      </c>
      <c r="B2510" s="239">
        <v>584580.0</v>
      </c>
    </row>
    <row r="2511">
      <c r="A2511" s="238" t="s">
        <v>2813</v>
      </c>
      <c r="B2511" s="239">
        <v>12358.0</v>
      </c>
    </row>
    <row r="2512">
      <c r="A2512" s="238" t="s">
        <v>2814</v>
      </c>
      <c r="B2512" s="239">
        <v>3589.0</v>
      </c>
    </row>
    <row r="2513">
      <c r="A2513" s="238" t="s">
        <v>2815</v>
      </c>
      <c r="B2513" s="239">
        <v>1146.0</v>
      </c>
    </row>
    <row r="2514">
      <c r="A2514" s="238" t="s">
        <v>2816</v>
      </c>
      <c r="B2514" s="239">
        <v>2273.0</v>
      </c>
    </row>
    <row r="2515">
      <c r="A2515" s="238" t="s">
        <v>2816</v>
      </c>
      <c r="B2515" s="239">
        <v>6503.0</v>
      </c>
    </row>
    <row r="2516">
      <c r="A2516" s="238" t="s">
        <v>2817</v>
      </c>
      <c r="B2516" s="239">
        <v>122.0</v>
      </c>
    </row>
    <row r="2517">
      <c r="A2517" s="238" t="s">
        <v>2818</v>
      </c>
      <c r="B2517" s="239">
        <v>94941.0</v>
      </c>
    </row>
    <row r="2518">
      <c r="A2518" s="238" t="s">
        <v>2819</v>
      </c>
      <c r="B2518" s="239">
        <v>370.0</v>
      </c>
    </row>
    <row r="2519">
      <c r="A2519" s="238" t="s">
        <v>2820</v>
      </c>
      <c r="B2519" s="239">
        <v>5450.0</v>
      </c>
    </row>
    <row r="2520">
      <c r="A2520" s="238" t="s">
        <v>2821</v>
      </c>
      <c r="B2520" s="239">
        <v>0.0</v>
      </c>
    </row>
    <row r="2521">
      <c r="A2521" s="238" t="s">
        <v>2822</v>
      </c>
      <c r="B2521" s="239">
        <v>5546.0</v>
      </c>
    </row>
    <row r="2522">
      <c r="A2522" s="238" t="s">
        <v>2823</v>
      </c>
      <c r="B2522" s="239">
        <v>1344.0</v>
      </c>
    </row>
    <row r="2523">
      <c r="A2523" s="238" t="s">
        <v>2824</v>
      </c>
      <c r="B2523" s="239">
        <v>1737.0</v>
      </c>
    </row>
    <row r="2524">
      <c r="A2524" s="238" t="s">
        <v>2824</v>
      </c>
      <c r="B2524" s="239">
        <v>1489.0</v>
      </c>
    </row>
    <row r="2525">
      <c r="A2525" s="238" t="s">
        <v>2825</v>
      </c>
      <c r="B2525" s="239">
        <v>65.0</v>
      </c>
    </row>
    <row r="2526">
      <c r="A2526" s="238" t="s">
        <v>2826</v>
      </c>
      <c r="B2526" s="239">
        <v>658.0</v>
      </c>
    </row>
    <row r="2527">
      <c r="A2527" s="238" t="s">
        <v>2827</v>
      </c>
      <c r="B2527" s="239">
        <v>776.0</v>
      </c>
    </row>
    <row r="2528">
      <c r="A2528" s="238" t="s">
        <v>2828</v>
      </c>
      <c r="B2528" s="239">
        <v>0.0</v>
      </c>
    </row>
    <row r="2529">
      <c r="A2529" s="238" t="s">
        <v>2829</v>
      </c>
      <c r="B2529" s="239">
        <v>25.0</v>
      </c>
    </row>
    <row r="2530">
      <c r="A2530" s="238" t="s">
        <v>2830</v>
      </c>
      <c r="B2530" s="239">
        <v>13871.0</v>
      </c>
    </row>
    <row r="2531">
      <c r="A2531" s="238" t="s">
        <v>2831</v>
      </c>
      <c r="B2531" s="239">
        <v>872.0</v>
      </c>
    </row>
    <row r="2532">
      <c r="A2532" s="238" t="s">
        <v>2832</v>
      </c>
      <c r="B2532" s="239">
        <v>700.0</v>
      </c>
    </row>
    <row r="2533">
      <c r="A2533" s="238" t="s">
        <v>2833</v>
      </c>
      <c r="B2533" s="239">
        <v>334.0</v>
      </c>
    </row>
    <row r="2534">
      <c r="A2534" s="238" t="s">
        <v>2834</v>
      </c>
      <c r="B2534" s="239">
        <v>39699.0</v>
      </c>
    </row>
    <row r="2535">
      <c r="A2535" s="238" t="s">
        <v>2835</v>
      </c>
      <c r="B2535" s="239">
        <v>2816.0</v>
      </c>
    </row>
    <row r="2536">
      <c r="A2536" s="238" t="s">
        <v>2835</v>
      </c>
      <c r="B2536" s="239">
        <v>3518.0</v>
      </c>
    </row>
    <row r="2537">
      <c r="A2537" s="238" t="s">
        <v>2836</v>
      </c>
      <c r="B2537" s="239">
        <v>1356.0</v>
      </c>
    </row>
    <row r="2538">
      <c r="A2538" s="238" t="s">
        <v>2837</v>
      </c>
      <c r="B2538" s="239">
        <v>1392.0</v>
      </c>
    </row>
    <row r="2539">
      <c r="A2539" s="238" t="s">
        <v>2838</v>
      </c>
      <c r="B2539" s="239">
        <v>1557.0</v>
      </c>
    </row>
    <row r="2540">
      <c r="A2540" s="238" t="s">
        <v>2839</v>
      </c>
      <c r="B2540" s="239">
        <v>263.0</v>
      </c>
    </row>
    <row r="2541">
      <c r="A2541" s="238" t="s">
        <v>2840</v>
      </c>
      <c r="B2541" s="239">
        <v>2994.0</v>
      </c>
    </row>
    <row r="2542">
      <c r="A2542" s="238" t="s">
        <v>2841</v>
      </c>
      <c r="B2542" s="239">
        <v>1501.0</v>
      </c>
    </row>
    <row r="2543">
      <c r="A2543" s="238" t="s">
        <v>2842</v>
      </c>
      <c r="B2543" s="239">
        <v>50.0</v>
      </c>
    </row>
    <row r="2544">
      <c r="A2544" s="238" t="s">
        <v>2843</v>
      </c>
      <c r="B2544" s="239">
        <v>518.0</v>
      </c>
    </row>
    <row r="2545">
      <c r="A2545" s="238" t="s">
        <v>2844</v>
      </c>
      <c r="B2545" s="239">
        <v>188.0</v>
      </c>
    </row>
    <row r="2546">
      <c r="A2546" s="238" t="s">
        <v>2845</v>
      </c>
      <c r="B2546" s="239">
        <v>4283.0</v>
      </c>
    </row>
    <row r="2547">
      <c r="A2547" s="238" t="s">
        <v>2845</v>
      </c>
      <c r="B2547" s="239">
        <v>1872.0</v>
      </c>
    </row>
    <row r="2548">
      <c r="A2548" s="238" t="s">
        <v>2846</v>
      </c>
      <c r="B2548" s="239">
        <v>141.0</v>
      </c>
    </row>
    <row r="2549">
      <c r="A2549" s="238" t="s">
        <v>2847</v>
      </c>
      <c r="B2549" s="239">
        <v>59772.0</v>
      </c>
    </row>
    <row r="2550">
      <c r="A2550" s="238" t="s">
        <v>2848</v>
      </c>
      <c r="B2550" s="239">
        <v>3104.0</v>
      </c>
    </row>
    <row r="2551">
      <c r="A2551" s="238" t="s">
        <v>2849</v>
      </c>
      <c r="B2551" s="239">
        <v>910.0</v>
      </c>
    </row>
    <row r="2552">
      <c r="A2552" s="238" t="s">
        <v>2850</v>
      </c>
      <c r="B2552" s="239">
        <v>17086.0</v>
      </c>
    </row>
    <row r="2553">
      <c r="A2553" s="238" t="s">
        <v>2851</v>
      </c>
      <c r="B2553" s="239">
        <v>5986.0</v>
      </c>
    </row>
    <row r="2554">
      <c r="A2554" s="238" t="s">
        <v>2852</v>
      </c>
      <c r="B2554" s="239">
        <v>850.0</v>
      </c>
    </row>
    <row r="2555">
      <c r="A2555" s="238" t="s">
        <v>2853</v>
      </c>
      <c r="B2555" s="239">
        <v>9733.0</v>
      </c>
    </row>
    <row r="2556">
      <c r="A2556" s="238" t="s">
        <v>2854</v>
      </c>
      <c r="B2556" s="239">
        <v>1267.0</v>
      </c>
    </row>
    <row r="2557">
      <c r="A2557" s="238" t="s">
        <v>2855</v>
      </c>
      <c r="B2557" s="239">
        <v>240.0</v>
      </c>
    </row>
    <row r="2558">
      <c r="A2558" s="238" t="s">
        <v>2856</v>
      </c>
      <c r="B2558" s="239">
        <v>11004.0</v>
      </c>
    </row>
    <row r="2559">
      <c r="A2559" s="238" t="s">
        <v>2857</v>
      </c>
      <c r="B2559" s="239">
        <v>1810.0</v>
      </c>
    </row>
    <row r="2560">
      <c r="A2560" s="238" t="s">
        <v>2858</v>
      </c>
      <c r="B2560" s="239">
        <v>1202.0</v>
      </c>
    </row>
    <row r="2561">
      <c r="A2561" s="238" t="s">
        <v>2859</v>
      </c>
      <c r="B2561" s="239">
        <v>3582.0</v>
      </c>
    </row>
    <row r="2562">
      <c r="A2562" s="238" t="s">
        <v>2860</v>
      </c>
      <c r="B2562" s="239">
        <v>1278.0</v>
      </c>
    </row>
    <row r="2563">
      <c r="A2563" s="238" t="s">
        <v>2861</v>
      </c>
      <c r="B2563" s="239">
        <v>2629.0</v>
      </c>
    </row>
    <row r="2564">
      <c r="A2564" s="238" t="s">
        <v>2862</v>
      </c>
      <c r="B2564" s="239">
        <v>130.0</v>
      </c>
    </row>
    <row r="2565">
      <c r="A2565" s="238" t="s">
        <v>2863</v>
      </c>
      <c r="B2565" s="239">
        <v>2751.0</v>
      </c>
    </row>
    <row r="2566">
      <c r="A2566" s="238" t="s">
        <v>2864</v>
      </c>
      <c r="B2566" s="239">
        <v>1598.0</v>
      </c>
    </row>
    <row r="2567">
      <c r="A2567" s="238" t="s">
        <v>2865</v>
      </c>
      <c r="B2567" s="239">
        <v>277.0</v>
      </c>
    </row>
    <row r="2568">
      <c r="A2568" s="238" t="s">
        <v>2866</v>
      </c>
      <c r="B2568" s="239">
        <v>5150.0</v>
      </c>
    </row>
    <row r="2569">
      <c r="A2569" s="238" t="s">
        <v>2867</v>
      </c>
      <c r="B2569" s="239">
        <v>1037.0</v>
      </c>
    </row>
    <row r="2570">
      <c r="A2570" s="238" t="s">
        <v>2868</v>
      </c>
      <c r="B2570" s="239">
        <v>3919.0</v>
      </c>
    </row>
    <row r="2571">
      <c r="A2571" s="238" t="s">
        <v>2868</v>
      </c>
      <c r="B2571" s="239">
        <v>2290.0</v>
      </c>
    </row>
    <row r="2572">
      <c r="A2572" s="238" t="s">
        <v>2869</v>
      </c>
      <c r="B2572" s="239">
        <v>928.0</v>
      </c>
    </row>
    <row r="2573">
      <c r="A2573" s="238" t="s">
        <v>2870</v>
      </c>
      <c r="B2573" s="239">
        <v>6263.0</v>
      </c>
    </row>
    <row r="2574">
      <c r="A2574" s="238" t="s">
        <v>2871</v>
      </c>
      <c r="B2574" s="239">
        <v>1045.0</v>
      </c>
    </row>
    <row r="2575">
      <c r="A2575" s="238" t="s">
        <v>2872</v>
      </c>
      <c r="B2575" s="239">
        <v>680.0</v>
      </c>
    </row>
    <row r="2576">
      <c r="A2576" s="238" t="s">
        <v>2873</v>
      </c>
      <c r="B2576" s="239">
        <v>44806.0</v>
      </c>
    </row>
    <row r="2577">
      <c r="A2577" s="238" t="s">
        <v>2874</v>
      </c>
      <c r="B2577" s="239">
        <v>189.0</v>
      </c>
    </row>
    <row r="2578">
      <c r="A2578" s="238" t="s">
        <v>2875</v>
      </c>
      <c r="B2578" s="239">
        <v>3479.0</v>
      </c>
    </row>
    <row r="2579">
      <c r="A2579" s="238" t="s">
        <v>2876</v>
      </c>
      <c r="B2579" s="239">
        <v>5120.0</v>
      </c>
    </row>
    <row r="2580">
      <c r="A2580" s="238" t="s">
        <v>2877</v>
      </c>
      <c r="B2580" s="239">
        <v>7692.0</v>
      </c>
    </row>
    <row r="2581">
      <c r="A2581" s="238" t="s">
        <v>2878</v>
      </c>
      <c r="B2581" s="239">
        <v>1980.0</v>
      </c>
    </row>
    <row r="2582">
      <c r="A2582" s="238" t="s">
        <v>2879</v>
      </c>
      <c r="B2582" s="239">
        <v>3601.0</v>
      </c>
    </row>
    <row r="2583">
      <c r="A2583" s="238" t="s">
        <v>2880</v>
      </c>
      <c r="B2583" s="239">
        <v>839.0</v>
      </c>
    </row>
    <row r="2584">
      <c r="A2584" s="238" t="s">
        <v>2881</v>
      </c>
      <c r="B2584" s="239">
        <v>1480.0</v>
      </c>
    </row>
    <row r="2585">
      <c r="A2585" s="238" t="s">
        <v>2882</v>
      </c>
      <c r="B2585" s="239">
        <v>836.0</v>
      </c>
    </row>
    <row r="2586">
      <c r="A2586" s="238" t="s">
        <v>2883</v>
      </c>
      <c r="B2586" s="239">
        <v>639.0</v>
      </c>
    </row>
    <row r="2587">
      <c r="A2587" s="238" t="s">
        <v>2884</v>
      </c>
      <c r="B2587" s="239">
        <v>6278.0</v>
      </c>
    </row>
    <row r="2588">
      <c r="A2588" s="238" t="s">
        <v>2885</v>
      </c>
      <c r="B2588" s="239">
        <v>2558.0</v>
      </c>
    </row>
    <row r="2589">
      <c r="A2589" s="238" t="s">
        <v>2886</v>
      </c>
      <c r="B2589" s="239">
        <v>644.0</v>
      </c>
    </row>
    <row r="2590">
      <c r="A2590" s="238" t="s">
        <v>2887</v>
      </c>
      <c r="B2590" s="239">
        <v>267.0</v>
      </c>
    </row>
    <row r="2591">
      <c r="A2591" s="238" t="s">
        <v>2888</v>
      </c>
      <c r="B2591" s="239">
        <v>765.0</v>
      </c>
    </row>
    <row r="2592">
      <c r="A2592" s="238" t="s">
        <v>2889</v>
      </c>
      <c r="B2592" s="239">
        <v>13247.0</v>
      </c>
    </row>
    <row r="2593">
      <c r="A2593" s="238" t="s">
        <v>2890</v>
      </c>
      <c r="B2593" s="239">
        <v>0.0</v>
      </c>
    </row>
    <row r="2594">
      <c r="A2594" s="238" t="s">
        <v>2891</v>
      </c>
      <c r="B2594" s="239">
        <v>1255.0</v>
      </c>
    </row>
    <row r="2595">
      <c r="A2595" s="238" t="s">
        <v>2892</v>
      </c>
      <c r="B2595" s="239">
        <v>1488.0</v>
      </c>
    </row>
    <row r="2596">
      <c r="A2596" s="238" t="s">
        <v>2893</v>
      </c>
      <c r="B2596" s="239">
        <v>2726.0</v>
      </c>
    </row>
    <row r="2597">
      <c r="A2597" s="238" t="s">
        <v>2894</v>
      </c>
      <c r="B2597" s="239">
        <v>37.0</v>
      </c>
    </row>
    <row r="2598">
      <c r="A2598" s="238" t="s">
        <v>2895</v>
      </c>
      <c r="B2598" s="239">
        <v>4343.0</v>
      </c>
    </row>
    <row r="2599">
      <c r="A2599" s="238" t="s">
        <v>2896</v>
      </c>
      <c r="B2599" s="239">
        <v>2410.0</v>
      </c>
    </row>
    <row r="2600">
      <c r="A2600" s="238" t="s">
        <v>2897</v>
      </c>
      <c r="B2600" s="239">
        <v>1921.0</v>
      </c>
    </row>
    <row r="2601">
      <c r="A2601" s="238" t="s">
        <v>2898</v>
      </c>
      <c r="B2601" s="239">
        <v>4490.0</v>
      </c>
    </row>
    <row r="2602">
      <c r="A2602" s="238" t="s">
        <v>2899</v>
      </c>
      <c r="B2602" s="239">
        <v>2077.0</v>
      </c>
    </row>
    <row r="2603">
      <c r="A2603" s="238" t="s">
        <v>2900</v>
      </c>
      <c r="B2603" s="239">
        <v>549.0</v>
      </c>
    </row>
    <row r="2604">
      <c r="A2604" s="238" t="s">
        <v>2901</v>
      </c>
      <c r="B2604" s="239">
        <v>7601.0</v>
      </c>
    </row>
    <row r="2605">
      <c r="A2605" s="238" t="s">
        <v>2901</v>
      </c>
      <c r="B2605" s="239">
        <v>2044.0</v>
      </c>
    </row>
    <row r="2606">
      <c r="A2606" s="238" t="s">
        <v>2902</v>
      </c>
      <c r="B2606" s="239">
        <v>11190.0</v>
      </c>
    </row>
    <row r="2607">
      <c r="A2607" s="238" t="s">
        <v>2903</v>
      </c>
      <c r="B2607" s="239">
        <v>1829.0</v>
      </c>
    </row>
    <row r="2608">
      <c r="A2608" s="238" t="s">
        <v>2904</v>
      </c>
      <c r="B2608" s="239">
        <v>2552.0</v>
      </c>
    </row>
    <row r="2609">
      <c r="A2609" s="238" t="s">
        <v>2905</v>
      </c>
      <c r="B2609" s="239">
        <v>45896.0</v>
      </c>
    </row>
    <row r="2610">
      <c r="A2610" s="238" t="s">
        <v>2906</v>
      </c>
      <c r="B2610" s="239">
        <v>860.0</v>
      </c>
    </row>
    <row r="2611">
      <c r="A2611" s="238" t="s">
        <v>2907</v>
      </c>
      <c r="B2611" s="239">
        <v>1153.0</v>
      </c>
    </row>
    <row r="2612">
      <c r="A2612" s="238" t="s">
        <v>2908</v>
      </c>
      <c r="B2612" s="239">
        <v>1169.0</v>
      </c>
    </row>
    <row r="2613">
      <c r="A2613" s="238" t="s">
        <v>2909</v>
      </c>
      <c r="B2613" s="239">
        <v>10633.0</v>
      </c>
    </row>
    <row r="2614">
      <c r="A2614" s="238" t="s">
        <v>2910</v>
      </c>
      <c r="B2614" s="239">
        <v>375.0</v>
      </c>
    </row>
    <row r="2615">
      <c r="A2615" s="238" t="s">
        <v>2911</v>
      </c>
      <c r="B2615" s="239">
        <v>2446.0</v>
      </c>
    </row>
    <row r="2616">
      <c r="A2616" s="238" t="s">
        <v>2912</v>
      </c>
      <c r="B2616" s="239">
        <v>2732.0</v>
      </c>
    </row>
    <row r="2617">
      <c r="A2617" s="238" t="s">
        <v>2913</v>
      </c>
      <c r="B2617" s="239">
        <v>545.0</v>
      </c>
    </row>
    <row r="2618">
      <c r="A2618" s="238" t="s">
        <v>2914</v>
      </c>
      <c r="B2618" s="239">
        <v>7150.0</v>
      </c>
    </row>
    <row r="2619">
      <c r="A2619" s="238" t="s">
        <v>2915</v>
      </c>
      <c r="B2619" s="239">
        <v>1021.0</v>
      </c>
    </row>
    <row r="2620">
      <c r="A2620" s="238" t="s">
        <v>2916</v>
      </c>
      <c r="B2620" s="239">
        <v>14169.0</v>
      </c>
    </row>
    <row r="2621">
      <c r="A2621" s="238" t="s">
        <v>2917</v>
      </c>
      <c r="B2621" s="239">
        <v>0.0</v>
      </c>
    </row>
    <row r="2622">
      <c r="A2622" s="238" t="s">
        <v>2918</v>
      </c>
      <c r="B2622" s="239">
        <v>12683.0</v>
      </c>
    </row>
    <row r="2623">
      <c r="A2623" s="238" t="s">
        <v>2919</v>
      </c>
      <c r="B2623" s="239">
        <v>321.0</v>
      </c>
    </row>
    <row r="2624">
      <c r="A2624" s="238" t="s">
        <v>2920</v>
      </c>
      <c r="B2624" s="239">
        <v>502.0</v>
      </c>
    </row>
    <row r="2625">
      <c r="A2625" s="238" t="s">
        <v>2921</v>
      </c>
      <c r="B2625" s="239">
        <v>1818.0</v>
      </c>
    </row>
    <row r="2626">
      <c r="A2626" s="238" t="s">
        <v>2921</v>
      </c>
      <c r="B2626" s="239">
        <v>0.0</v>
      </c>
    </row>
    <row r="2627">
      <c r="A2627" s="238" t="s">
        <v>2922</v>
      </c>
      <c r="B2627" s="239">
        <v>4595.0</v>
      </c>
    </row>
    <row r="2628">
      <c r="A2628" s="238" t="s">
        <v>2923</v>
      </c>
      <c r="B2628" s="239">
        <v>2996.0</v>
      </c>
    </row>
    <row r="2629">
      <c r="A2629" s="238" t="s">
        <v>2924</v>
      </c>
      <c r="B2629" s="239">
        <v>478.0</v>
      </c>
    </row>
    <row r="2630">
      <c r="A2630" s="238" t="s">
        <v>2925</v>
      </c>
      <c r="B2630" s="239">
        <v>599.0</v>
      </c>
    </row>
    <row r="2631">
      <c r="A2631" s="238" t="s">
        <v>2926</v>
      </c>
      <c r="B2631" s="239">
        <v>539.0</v>
      </c>
    </row>
    <row r="2632">
      <c r="A2632" s="238" t="s">
        <v>2927</v>
      </c>
      <c r="B2632" s="239">
        <v>281.0</v>
      </c>
    </row>
    <row r="2633">
      <c r="A2633" s="238" t="s">
        <v>2928</v>
      </c>
      <c r="B2633" s="239">
        <v>46188.0</v>
      </c>
    </row>
    <row r="2634">
      <c r="A2634" s="238" t="s">
        <v>2929</v>
      </c>
      <c r="B2634" s="239">
        <v>635.0</v>
      </c>
    </row>
    <row r="2635">
      <c r="A2635" s="238" t="s">
        <v>2930</v>
      </c>
      <c r="B2635" s="239">
        <v>2221.0</v>
      </c>
    </row>
    <row r="2636">
      <c r="A2636" s="238" t="s">
        <v>2931</v>
      </c>
      <c r="B2636" s="239">
        <v>85.0</v>
      </c>
    </row>
    <row r="2637">
      <c r="A2637" s="238" t="s">
        <v>2932</v>
      </c>
      <c r="B2637" s="239">
        <v>522.0</v>
      </c>
    </row>
    <row r="2638">
      <c r="A2638" s="238" t="s">
        <v>2933</v>
      </c>
      <c r="B2638" s="239">
        <v>283.0</v>
      </c>
    </row>
    <row r="2639">
      <c r="A2639" s="238" t="s">
        <v>2934</v>
      </c>
      <c r="B2639" s="239">
        <v>316.0</v>
      </c>
    </row>
    <row r="2640">
      <c r="A2640" s="238" t="s">
        <v>2935</v>
      </c>
      <c r="B2640" s="239">
        <v>1149.0</v>
      </c>
    </row>
    <row r="2641">
      <c r="A2641" s="238" t="s">
        <v>2936</v>
      </c>
      <c r="B2641" s="239">
        <v>1028.0</v>
      </c>
    </row>
    <row r="2642">
      <c r="A2642" s="238" t="s">
        <v>2937</v>
      </c>
      <c r="B2642" s="239">
        <v>16851.0</v>
      </c>
    </row>
    <row r="2643">
      <c r="A2643" s="238" t="s">
        <v>2938</v>
      </c>
      <c r="B2643" s="239">
        <v>1979.0</v>
      </c>
    </row>
    <row r="2644">
      <c r="A2644" s="238" t="s">
        <v>2939</v>
      </c>
      <c r="B2644" s="239">
        <v>1786.0</v>
      </c>
    </row>
    <row r="2645">
      <c r="A2645" s="238" t="s">
        <v>2940</v>
      </c>
      <c r="B2645" s="239">
        <v>4757.0</v>
      </c>
    </row>
    <row r="2646">
      <c r="A2646" s="238" t="s">
        <v>2941</v>
      </c>
      <c r="B2646" s="239">
        <v>15968.0</v>
      </c>
    </row>
    <row r="2647">
      <c r="A2647" s="238" t="s">
        <v>2942</v>
      </c>
      <c r="B2647" s="239">
        <v>2852.0</v>
      </c>
    </row>
    <row r="2648">
      <c r="A2648" s="238" t="s">
        <v>2943</v>
      </c>
      <c r="B2648" s="239">
        <v>851.0</v>
      </c>
    </row>
    <row r="2649">
      <c r="A2649" s="238" t="s">
        <v>2944</v>
      </c>
      <c r="B2649" s="239">
        <v>413.0</v>
      </c>
    </row>
    <row r="2650">
      <c r="A2650" s="238" t="s">
        <v>2945</v>
      </c>
      <c r="B2650" s="239">
        <v>5094.0</v>
      </c>
    </row>
    <row r="2651">
      <c r="A2651" s="238" t="s">
        <v>2946</v>
      </c>
      <c r="B2651" s="239">
        <v>856.0</v>
      </c>
    </row>
    <row r="2652">
      <c r="A2652" s="238" t="s">
        <v>2946</v>
      </c>
      <c r="B2652" s="239">
        <v>765.0</v>
      </c>
    </row>
    <row r="2653">
      <c r="A2653" s="238" t="s">
        <v>2946</v>
      </c>
      <c r="B2653" s="239">
        <v>0.0</v>
      </c>
    </row>
    <row r="2654">
      <c r="A2654" s="238" t="s">
        <v>2947</v>
      </c>
      <c r="B2654" s="239">
        <v>1464.0</v>
      </c>
    </row>
    <row r="2655">
      <c r="A2655" s="238" t="s">
        <v>2948</v>
      </c>
      <c r="B2655" s="239">
        <v>53.0</v>
      </c>
    </row>
    <row r="2656">
      <c r="A2656" s="238" t="s">
        <v>2949</v>
      </c>
      <c r="B2656" s="239">
        <v>5754.0</v>
      </c>
    </row>
    <row r="2657">
      <c r="A2657" s="238" t="s">
        <v>2950</v>
      </c>
      <c r="B2657" s="239">
        <v>2759.0</v>
      </c>
    </row>
    <row r="2658">
      <c r="A2658" s="238" t="s">
        <v>2951</v>
      </c>
      <c r="B2658" s="239">
        <v>3311.0</v>
      </c>
    </row>
    <row r="2659">
      <c r="A2659" s="238" t="s">
        <v>2952</v>
      </c>
      <c r="B2659" s="239">
        <v>1766.0</v>
      </c>
    </row>
    <row r="2660">
      <c r="A2660" s="238" t="s">
        <v>2953</v>
      </c>
      <c r="B2660" s="239">
        <v>788.0</v>
      </c>
    </row>
    <row r="2661">
      <c r="A2661" s="238" t="s">
        <v>2954</v>
      </c>
      <c r="B2661" s="239">
        <v>383.0</v>
      </c>
    </row>
    <row r="2662">
      <c r="A2662" s="238" t="s">
        <v>2955</v>
      </c>
      <c r="B2662" s="239">
        <v>385.0</v>
      </c>
    </row>
    <row r="2663">
      <c r="A2663" s="238" t="s">
        <v>2956</v>
      </c>
      <c r="B2663" s="239">
        <v>2378.0</v>
      </c>
    </row>
    <row r="2664">
      <c r="A2664" s="238" t="s">
        <v>2957</v>
      </c>
      <c r="B2664" s="239">
        <v>1006.0</v>
      </c>
    </row>
    <row r="2665">
      <c r="A2665" s="238" t="s">
        <v>2958</v>
      </c>
      <c r="B2665" s="239">
        <v>2166.0</v>
      </c>
    </row>
    <row r="2666">
      <c r="A2666" s="238" t="s">
        <v>2959</v>
      </c>
      <c r="B2666" s="239">
        <v>1452.0</v>
      </c>
    </row>
    <row r="2667">
      <c r="A2667" s="238" t="s">
        <v>2960</v>
      </c>
      <c r="B2667" s="239">
        <v>2825.0</v>
      </c>
    </row>
    <row r="2668">
      <c r="A2668" s="238" t="s">
        <v>2961</v>
      </c>
      <c r="B2668" s="239">
        <v>2135.0</v>
      </c>
    </row>
    <row r="2669">
      <c r="A2669" s="238" t="s">
        <v>2962</v>
      </c>
      <c r="B2669" s="239">
        <v>7401.0</v>
      </c>
    </row>
    <row r="2670">
      <c r="A2670" s="238" t="s">
        <v>2963</v>
      </c>
      <c r="B2670" s="239">
        <v>666.0</v>
      </c>
    </row>
    <row r="2671">
      <c r="A2671" s="238" t="s">
        <v>2964</v>
      </c>
      <c r="B2671" s="239">
        <v>389.0</v>
      </c>
    </row>
    <row r="2672">
      <c r="A2672" s="238" t="s">
        <v>2965</v>
      </c>
      <c r="B2672" s="239">
        <v>92550.0</v>
      </c>
    </row>
    <row r="2673">
      <c r="A2673" s="238" t="s">
        <v>2966</v>
      </c>
      <c r="B2673" s="239">
        <v>394.0</v>
      </c>
    </row>
    <row r="2674">
      <c r="A2674" s="238" t="s">
        <v>2967</v>
      </c>
      <c r="B2674" s="239">
        <v>8673.0</v>
      </c>
    </row>
    <row r="2675">
      <c r="A2675" s="238" t="s">
        <v>2968</v>
      </c>
      <c r="B2675" s="239">
        <v>683.0</v>
      </c>
    </row>
    <row r="2676">
      <c r="A2676" s="238" t="s">
        <v>2969</v>
      </c>
      <c r="B2676" s="239">
        <v>507.0</v>
      </c>
    </row>
    <row r="2677">
      <c r="A2677" s="238" t="s">
        <v>2970</v>
      </c>
      <c r="B2677" s="239">
        <v>7562.0</v>
      </c>
    </row>
    <row r="2678">
      <c r="A2678" s="238" t="s">
        <v>2971</v>
      </c>
      <c r="B2678" s="239">
        <v>3087.0</v>
      </c>
    </row>
    <row r="2679">
      <c r="A2679" s="238" t="s">
        <v>2972</v>
      </c>
      <c r="B2679" s="239">
        <v>5898.0</v>
      </c>
    </row>
    <row r="2680">
      <c r="A2680" s="238" t="s">
        <v>2973</v>
      </c>
      <c r="B2680" s="239">
        <v>10516.0</v>
      </c>
    </row>
    <row r="2681">
      <c r="A2681" s="238" t="s">
        <v>2974</v>
      </c>
      <c r="B2681" s="239">
        <v>1084.0</v>
      </c>
    </row>
    <row r="2682">
      <c r="A2682" s="238" t="s">
        <v>2975</v>
      </c>
      <c r="B2682" s="239">
        <v>2706.0</v>
      </c>
    </row>
    <row r="2683">
      <c r="A2683" s="238" t="s">
        <v>2976</v>
      </c>
      <c r="B2683" s="239">
        <v>2370.0</v>
      </c>
    </row>
    <row r="2684">
      <c r="A2684" s="238" t="s">
        <v>2977</v>
      </c>
      <c r="B2684" s="239">
        <v>21851.0</v>
      </c>
    </row>
    <row r="2685">
      <c r="A2685" s="238" t="s">
        <v>2978</v>
      </c>
      <c r="B2685" s="239">
        <v>3235.0</v>
      </c>
    </row>
    <row r="2686">
      <c r="A2686" s="238" t="s">
        <v>2979</v>
      </c>
      <c r="B2686" s="239">
        <v>8901.0</v>
      </c>
    </row>
    <row r="2687">
      <c r="A2687" s="238" t="s">
        <v>2980</v>
      </c>
      <c r="B2687" s="239">
        <v>3446.0</v>
      </c>
    </row>
    <row r="2688">
      <c r="A2688" s="238" t="s">
        <v>2981</v>
      </c>
      <c r="B2688" s="239">
        <v>1460.0</v>
      </c>
    </row>
    <row r="2689">
      <c r="A2689" s="238" t="s">
        <v>2982</v>
      </c>
      <c r="B2689" s="239">
        <v>1094.0</v>
      </c>
    </row>
    <row r="2690">
      <c r="A2690" s="238" t="s">
        <v>2983</v>
      </c>
      <c r="B2690" s="239">
        <v>3171.0</v>
      </c>
    </row>
    <row r="2691">
      <c r="A2691" s="238" t="s">
        <v>2984</v>
      </c>
      <c r="B2691" s="239">
        <v>434.0</v>
      </c>
    </row>
    <row r="2692">
      <c r="A2692" s="238" t="s">
        <v>2985</v>
      </c>
      <c r="B2692" s="239">
        <v>639.0</v>
      </c>
    </row>
    <row r="2693">
      <c r="A2693" s="238" t="s">
        <v>2986</v>
      </c>
      <c r="B2693" s="239">
        <v>6674.0</v>
      </c>
    </row>
    <row r="2694">
      <c r="A2694" s="238" t="s">
        <v>2987</v>
      </c>
      <c r="B2694" s="239">
        <v>351.0</v>
      </c>
    </row>
    <row r="2695">
      <c r="A2695" s="238" t="s">
        <v>2988</v>
      </c>
      <c r="B2695" s="239">
        <v>779.0</v>
      </c>
    </row>
    <row r="2696">
      <c r="A2696" s="238" t="s">
        <v>2989</v>
      </c>
      <c r="B2696" s="239">
        <v>289.0</v>
      </c>
    </row>
    <row r="2697">
      <c r="A2697" s="238" t="s">
        <v>2990</v>
      </c>
      <c r="B2697" s="239">
        <v>3084.0</v>
      </c>
    </row>
    <row r="2698">
      <c r="A2698" s="238" t="s">
        <v>2991</v>
      </c>
      <c r="B2698" s="239">
        <v>330.0</v>
      </c>
    </row>
    <row r="2699">
      <c r="A2699" s="238" t="s">
        <v>2992</v>
      </c>
      <c r="B2699" s="239">
        <v>4665.0</v>
      </c>
    </row>
    <row r="2700">
      <c r="A2700" s="238" t="s">
        <v>2993</v>
      </c>
      <c r="B2700" s="239">
        <v>1457.0</v>
      </c>
    </row>
    <row r="2701">
      <c r="A2701" s="238" t="s">
        <v>2994</v>
      </c>
      <c r="B2701" s="239">
        <v>32972.0</v>
      </c>
    </row>
    <row r="2702">
      <c r="A2702" s="238" t="s">
        <v>2995</v>
      </c>
      <c r="B2702" s="239">
        <v>5285.0</v>
      </c>
    </row>
    <row r="2703">
      <c r="A2703" s="238" t="s">
        <v>2996</v>
      </c>
      <c r="B2703" s="239">
        <v>540.0</v>
      </c>
    </row>
    <row r="2704">
      <c r="A2704" s="238" t="s">
        <v>2997</v>
      </c>
      <c r="B2704" s="239">
        <v>8418.0</v>
      </c>
    </row>
    <row r="2705">
      <c r="A2705" s="238" t="s">
        <v>2998</v>
      </c>
      <c r="B2705" s="239">
        <v>603.0</v>
      </c>
    </row>
    <row r="2706">
      <c r="A2706" s="238" t="s">
        <v>2998</v>
      </c>
      <c r="B2706" s="239">
        <v>8170.0</v>
      </c>
    </row>
    <row r="2707">
      <c r="A2707" s="238" t="s">
        <v>2999</v>
      </c>
      <c r="B2707" s="239">
        <v>382.0</v>
      </c>
    </row>
    <row r="2708">
      <c r="A2708" s="238" t="s">
        <v>3000</v>
      </c>
      <c r="B2708" s="239">
        <v>64.0</v>
      </c>
    </row>
    <row r="2709">
      <c r="A2709" s="238" t="s">
        <v>3001</v>
      </c>
      <c r="B2709" s="239">
        <v>17855.0</v>
      </c>
    </row>
    <row r="2710">
      <c r="A2710" s="238" t="s">
        <v>3002</v>
      </c>
      <c r="B2710" s="239">
        <v>800.0</v>
      </c>
    </row>
    <row r="2711">
      <c r="A2711" s="238" t="s">
        <v>3003</v>
      </c>
      <c r="B2711" s="239">
        <v>0.0</v>
      </c>
    </row>
    <row r="2712">
      <c r="A2712" s="238" t="s">
        <v>3004</v>
      </c>
      <c r="B2712" s="239">
        <v>0.0</v>
      </c>
    </row>
    <row r="2713">
      <c r="A2713" s="238" t="s">
        <v>3005</v>
      </c>
      <c r="B2713" s="239">
        <v>0.0</v>
      </c>
    </row>
    <row r="2714">
      <c r="A2714" s="238" t="s">
        <v>3006</v>
      </c>
      <c r="B2714" s="239">
        <v>0.0</v>
      </c>
    </row>
    <row r="2715">
      <c r="A2715" s="238" t="s">
        <v>3007</v>
      </c>
      <c r="B2715" s="239">
        <v>0.0</v>
      </c>
    </row>
    <row r="2716">
      <c r="A2716" s="238" t="s">
        <v>3008</v>
      </c>
      <c r="B2716" s="239">
        <v>0.0</v>
      </c>
    </row>
    <row r="2717">
      <c r="A2717" s="238" t="s">
        <v>3009</v>
      </c>
      <c r="B2717" s="239">
        <v>0.0</v>
      </c>
    </row>
    <row r="2718">
      <c r="A2718" s="238" t="s">
        <v>3010</v>
      </c>
      <c r="B2718" s="239">
        <v>0.0</v>
      </c>
    </row>
    <row r="2719">
      <c r="A2719" s="238" t="s">
        <v>3011</v>
      </c>
      <c r="B2719" s="239">
        <v>0.0</v>
      </c>
    </row>
    <row r="2720">
      <c r="A2720" s="238" t="s">
        <v>3012</v>
      </c>
      <c r="B2720" s="239">
        <v>0.0</v>
      </c>
    </row>
    <row r="2721">
      <c r="A2721" s="238" t="s">
        <v>3013</v>
      </c>
      <c r="B2721" s="239">
        <v>0.0</v>
      </c>
    </row>
    <row r="2722">
      <c r="A2722" s="238" t="s">
        <v>3014</v>
      </c>
      <c r="B2722" s="239">
        <v>3698.0</v>
      </c>
    </row>
    <row r="2723">
      <c r="A2723" s="238" t="s">
        <v>3015</v>
      </c>
      <c r="B2723" s="239">
        <v>0.0</v>
      </c>
    </row>
    <row r="2724">
      <c r="A2724" s="238" t="s">
        <v>3016</v>
      </c>
      <c r="B2724" s="239">
        <v>3992.0</v>
      </c>
    </row>
    <row r="2725">
      <c r="A2725" s="238" t="s">
        <v>3017</v>
      </c>
      <c r="B2725" s="239">
        <v>147.0</v>
      </c>
    </row>
    <row r="2726">
      <c r="A2726" s="238" t="s">
        <v>3018</v>
      </c>
      <c r="B2726" s="239">
        <v>0.0</v>
      </c>
    </row>
    <row r="2727">
      <c r="A2727" s="238" t="s">
        <v>3019</v>
      </c>
      <c r="B2727" s="239">
        <v>0.0</v>
      </c>
    </row>
    <row r="2728">
      <c r="A2728" s="238" t="s">
        <v>3020</v>
      </c>
      <c r="B2728" s="239">
        <v>1570.0</v>
      </c>
    </row>
    <row r="2729">
      <c r="A2729" s="238" t="s">
        <v>3021</v>
      </c>
      <c r="B2729" s="239">
        <v>4597.0</v>
      </c>
    </row>
    <row r="2730">
      <c r="A2730" s="238" t="s">
        <v>3022</v>
      </c>
      <c r="B2730" s="239">
        <v>0.0</v>
      </c>
    </row>
    <row r="2731">
      <c r="A2731" s="238" t="s">
        <v>3023</v>
      </c>
      <c r="B2731" s="239">
        <v>296.0</v>
      </c>
    </row>
    <row r="2732">
      <c r="A2732" s="238" t="s">
        <v>3024</v>
      </c>
      <c r="B2732" s="239">
        <v>2933.0</v>
      </c>
    </row>
    <row r="2733">
      <c r="A2733" s="238" t="s">
        <v>3025</v>
      </c>
      <c r="B2733" s="239">
        <v>18033.0</v>
      </c>
    </row>
    <row r="2734">
      <c r="A2734" s="238" t="s">
        <v>3026</v>
      </c>
      <c r="B2734" s="239">
        <v>13750.0</v>
      </c>
    </row>
    <row r="2735">
      <c r="A2735" s="238" t="s">
        <v>3027</v>
      </c>
      <c r="B2735" s="239">
        <v>5617.0</v>
      </c>
    </row>
    <row r="2736">
      <c r="A2736" s="238" t="s">
        <v>3028</v>
      </c>
      <c r="B2736" s="239">
        <v>160.0</v>
      </c>
    </row>
    <row r="2737">
      <c r="A2737" s="238" t="s">
        <v>3029</v>
      </c>
      <c r="B2737" s="239">
        <v>804.0</v>
      </c>
    </row>
    <row r="2738">
      <c r="A2738" s="238" t="s">
        <v>3030</v>
      </c>
      <c r="B2738" s="239">
        <v>522.0</v>
      </c>
    </row>
    <row r="2739">
      <c r="A2739" s="238" t="s">
        <v>3031</v>
      </c>
      <c r="B2739" s="239">
        <v>5011.0</v>
      </c>
    </row>
    <row r="2740">
      <c r="A2740" s="238" t="s">
        <v>3032</v>
      </c>
      <c r="B2740" s="239">
        <v>1040.0</v>
      </c>
    </row>
    <row r="2741">
      <c r="A2741" s="238" t="s">
        <v>3033</v>
      </c>
      <c r="B2741" s="239">
        <v>903.0</v>
      </c>
    </row>
    <row r="2742">
      <c r="A2742" s="238" t="s">
        <v>3034</v>
      </c>
      <c r="B2742" s="239">
        <v>928.0</v>
      </c>
    </row>
    <row r="2743">
      <c r="A2743" s="238" t="s">
        <v>3035</v>
      </c>
      <c r="B2743" s="239">
        <v>49051.0</v>
      </c>
    </row>
    <row r="2744">
      <c r="A2744" s="238" t="s">
        <v>3036</v>
      </c>
      <c r="B2744" s="239">
        <v>987.0</v>
      </c>
    </row>
    <row r="2745">
      <c r="A2745" s="238" t="s">
        <v>3037</v>
      </c>
      <c r="B2745" s="239">
        <v>58230.0</v>
      </c>
    </row>
    <row r="2746">
      <c r="A2746" s="238" t="s">
        <v>3038</v>
      </c>
      <c r="B2746" s="239">
        <v>773068.0</v>
      </c>
    </row>
    <row r="2747">
      <c r="A2747" s="238" t="s">
        <v>3039</v>
      </c>
      <c r="B2747" s="239">
        <v>3078.0</v>
      </c>
    </row>
    <row r="2748">
      <c r="A2748" s="238" t="s">
        <v>3040</v>
      </c>
      <c r="B2748" s="239">
        <v>864.0</v>
      </c>
    </row>
    <row r="2749">
      <c r="A2749" s="238" t="s">
        <v>3041</v>
      </c>
      <c r="B2749" s="239">
        <v>1367.0</v>
      </c>
    </row>
    <row r="2750">
      <c r="A2750" s="238" t="s">
        <v>3042</v>
      </c>
      <c r="B2750" s="239">
        <v>363.0</v>
      </c>
    </row>
    <row r="2751">
      <c r="A2751" s="238" t="s">
        <v>3043</v>
      </c>
      <c r="B2751" s="239">
        <v>3122.0</v>
      </c>
    </row>
    <row r="2752">
      <c r="A2752" s="238" t="s">
        <v>3044</v>
      </c>
      <c r="B2752" s="239">
        <v>2699.0</v>
      </c>
    </row>
    <row r="2753">
      <c r="A2753" s="238" t="s">
        <v>3045</v>
      </c>
      <c r="B2753" s="239">
        <v>371.0</v>
      </c>
    </row>
    <row r="2754">
      <c r="A2754" s="238" t="s">
        <v>3046</v>
      </c>
      <c r="B2754" s="239">
        <v>0.0</v>
      </c>
    </row>
    <row r="2755">
      <c r="A2755" s="238" t="s">
        <v>3047</v>
      </c>
      <c r="B2755" s="239">
        <v>696.0</v>
      </c>
    </row>
    <row r="2756">
      <c r="A2756" s="238" t="s">
        <v>3048</v>
      </c>
      <c r="B2756" s="239">
        <v>0.0</v>
      </c>
    </row>
    <row r="2757">
      <c r="A2757" s="238" t="s">
        <v>3049</v>
      </c>
      <c r="B2757" s="239">
        <v>1586.0</v>
      </c>
    </row>
    <row r="2758">
      <c r="A2758" s="238" t="s">
        <v>3050</v>
      </c>
      <c r="B2758" s="239">
        <v>814.0</v>
      </c>
    </row>
    <row r="2759">
      <c r="A2759" s="238" t="s">
        <v>3051</v>
      </c>
      <c r="B2759" s="239">
        <v>2714.0</v>
      </c>
    </row>
    <row r="2760">
      <c r="A2760" s="238" t="s">
        <v>3052</v>
      </c>
      <c r="B2760" s="239">
        <v>3935.0</v>
      </c>
    </row>
    <row r="2761">
      <c r="A2761" s="238" t="s">
        <v>3053</v>
      </c>
      <c r="B2761" s="239">
        <v>4994.0</v>
      </c>
    </row>
    <row r="2762">
      <c r="A2762" s="238" t="s">
        <v>3054</v>
      </c>
      <c r="B2762" s="239">
        <v>52811.0</v>
      </c>
    </row>
    <row r="2763">
      <c r="A2763" s="238" t="s">
        <v>3055</v>
      </c>
      <c r="B2763" s="239">
        <v>1578.0</v>
      </c>
    </row>
    <row r="2764">
      <c r="A2764" s="238" t="s">
        <v>3056</v>
      </c>
      <c r="B2764" s="239">
        <v>45.0</v>
      </c>
    </row>
    <row r="2765">
      <c r="A2765" s="238" t="s">
        <v>3057</v>
      </c>
      <c r="B2765" s="239">
        <v>4669.0</v>
      </c>
    </row>
    <row r="2766">
      <c r="A2766" s="238" t="s">
        <v>3058</v>
      </c>
      <c r="B2766" s="239">
        <v>6525.0</v>
      </c>
    </row>
    <row r="2767">
      <c r="A2767" s="238" t="s">
        <v>3059</v>
      </c>
      <c r="B2767" s="239">
        <v>14613.0</v>
      </c>
    </row>
    <row r="2768">
      <c r="A2768" s="238" t="s">
        <v>3060</v>
      </c>
      <c r="B2768" s="239">
        <v>418.0</v>
      </c>
    </row>
    <row r="2769">
      <c r="A2769" s="238" t="s">
        <v>3061</v>
      </c>
      <c r="B2769" s="239">
        <v>1045.0</v>
      </c>
    </row>
    <row r="2770">
      <c r="A2770" s="238" t="s">
        <v>3062</v>
      </c>
      <c r="B2770" s="239">
        <v>4249.0</v>
      </c>
    </row>
    <row r="2771">
      <c r="A2771" s="238" t="s">
        <v>3063</v>
      </c>
      <c r="B2771" s="239">
        <v>16216.0</v>
      </c>
    </row>
    <row r="2772">
      <c r="A2772" s="238" t="s">
        <v>3064</v>
      </c>
      <c r="B2772" s="239">
        <v>40485.0</v>
      </c>
    </row>
    <row r="2773">
      <c r="A2773" s="238" t="s">
        <v>3065</v>
      </c>
      <c r="B2773" s="239">
        <v>1830.0</v>
      </c>
    </row>
    <row r="2774">
      <c r="A2774" s="238" t="s">
        <v>3066</v>
      </c>
      <c r="B2774" s="239">
        <v>236140.0</v>
      </c>
    </row>
    <row r="2775">
      <c r="A2775" s="238" t="s">
        <v>3067</v>
      </c>
      <c r="B2775" s="239">
        <v>212.0</v>
      </c>
    </row>
    <row r="2776">
      <c r="A2776" s="238" t="s">
        <v>3068</v>
      </c>
      <c r="B2776" s="239">
        <v>287.0</v>
      </c>
    </row>
    <row r="2777">
      <c r="A2777" s="238" t="s">
        <v>3069</v>
      </c>
      <c r="B2777" s="239">
        <v>319.0</v>
      </c>
    </row>
    <row r="2778">
      <c r="A2778" s="238" t="s">
        <v>3070</v>
      </c>
      <c r="B2778" s="239">
        <v>3187.0</v>
      </c>
    </row>
    <row r="2779">
      <c r="A2779" s="238" t="s">
        <v>3071</v>
      </c>
      <c r="B2779" s="239">
        <v>1642.0</v>
      </c>
    </row>
    <row r="2780">
      <c r="A2780" s="238" t="s">
        <v>3072</v>
      </c>
      <c r="B2780" s="239">
        <v>14641.0</v>
      </c>
    </row>
    <row r="2781">
      <c r="A2781" s="238" t="s">
        <v>3073</v>
      </c>
      <c r="B2781" s="239">
        <v>2577.0</v>
      </c>
    </row>
    <row r="2782">
      <c r="A2782" s="238" t="s">
        <v>3074</v>
      </c>
      <c r="B2782" s="239">
        <v>17816.0</v>
      </c>
    </row>
    <row r="2783">
      <c r="A2783" s="238" t="s">
        <v>3075</v>
      </c>
      <c r="B2783" s="239">
        <v>730.0</v>
      </c>
    </row>
    <row r="2784">
      <c r="A2784" s="238" t="s">
        <v>3076</v>
      </c>
      <c r="B2784" s="239">
        <v>717.0</v>
      </c>
    </row>
    <row r="2785">
      <c r="A2785" s="238" t="s">
        <v>3077</v>
      </c>
      <c r="B2785" s="239">
        <v>1017.0</v>
      </c>
    </row>
    <row r="2786">
      <c r="A2786" s="238" t="s">
        <v>3078</v>
      </c>
      <c r="B2786" s="239">
        <v>4939.0</v>
      </c>
    </row>
    <row r="2787">
      <c r="A2787" s="238" t="s">
        <v>3079</v>
      </c>
      <c r="B2787" s="239">
        <v>705.0</v>
      </c>
    </row>
    <row r="2788">
      <c r="A2788" s="238" t="s">
        <v>3080</v>
      </c>
      <c r="B2788" s="239">
        <v>1159.0</v>
      </c>
    </row>
    <row r="2789">
      <c r="A2789" s="238" t="s">
        <v>3081</v>
      </c>
      <c r="B2789" s="239">
        <v>7887.0</v>
      </c>
    </row>
    <row r="2790">
      <c r="A2790" s="238" t="s">
        <v>3082</v>
      </c>
      <c r="B2790" s="239">
        <v>49339.0</v>
      </c>
    </row>
    <row r="2791">
      <c r="A2791" s="238" t="s">
        <v>3083</v>
      </c>
      <c r="B2791" s="239">
        <v>471.0</v>
      </c>
    </row>
    <row r="2792">
      <c r="A2792" s="238" t="s">
        <v>3084</v>
      </c>
      <c r="B2792" s="239">
        <v>39558.0</v>
      </c>
    </row>
    <row r="2793">
      <c r="A2793" s="238" t="s">
        <v>3085</v>
      </c>
      <c r="B2793" s="239">
        <v>810.0</v>
      </c>
    </row>
    <row r="2794">
      <c r="A2794" s="238" t="s">
        <v>3086</v>
      </c>
      <c r="B2794" s="239">
        <v>2141.0</v>
      </c>
    </row>
    <row r="2795">
      <c r="A2795" s="238" t="s">
        <v>3087</v>
      </c>
      <c r="B2795" s="239">
        <v>5203.0</v>
      </c>
    </row>
    <row r="2796">
      <c r="A2796" s="238" t="s">
        <v>3088</v>
      </c>
      <c r="B2796" s="239">
        <v>5196.0</v>
      </c>
    </row>
    <row r="2797">
      <c r="A2797" s="238" t="s">
        <v>3089</v>
      </c>
      <c r="B2797" s="239">
        <v>939.0</v>
      </c>
    </row>
    <row r="2798">
      <c r="A2798" s="238" t="s">
        <v>3090</v>
      </c>
      <c r="B2798" s="239">
        <v>86.0</v>
      </c>
    </row>
    <row r="2799">
      <c r="A2799" s="238" t="s">
        <v>3091</v>
      </c>
      <c r="B2799" s="239">
        <v>353.0</v>
      </c>
    </row>
    <row r="2800">
      <c r="A2800" s="238" t="s">
        <v>3092</v>
      </c>
      <c r="B2800" s="239">
        <v>311.0</v>
      </c>
    </row>
    <row r="2801">
      <c r="A2801" s="238" t="s">
        <v>3093</v>
      </c>
      <c r="B2801" s="239">
        <v>178.0</v>
      </c>
    </row>
    <row r="2802">
      <c r="A2802" s="238" t="s">
        <v>3094</v>
      </c>
      <c r="B2802" s="239">
        <v>4138.0</v>
      </c>
    </row>
    <row r="2803">
      <c r="A2803" s="238" t="s">
        <v>3095</v>
      </c>
      <c r="B2803" s="239">
        <v>17773.0</v>
      </c>
    </row>
    <row r="2804">
      <c r="A2804" s="238" t="s">
        <v>3095</v>
      </c>
      <c r="B2804" s="239">
        <v>3720.0</v>
      </c>
    </row>
    <row r="2805">
      <c r="A2805" s="238" t="s">
        <v>3096</v>
      </c>
      <c r="B2805" s="239">
        <v>1833.0</v>
      </c>
    </row>
    <row r="2806">
      <c r="A2806" s="238" t="s">
        <v>3097</v>
      </c>
      <c r="B2806" s="239">
        <v>24301.0</v>
      </c>
    </row>
    <row r="2807">
      <c r="A2807" s="238" t="s">
        <v>3098</v>
      </c>
      <c r="B2807" s="239">
        <v>2581.0</v>
      </c>
    </row>
    <row r="2808">
      <c r="A2808" s="238" t="s">
        <v>3099</v>
      </c>
      <c r="B2808" s="239">
        <v>4596.0</v>
      </c>
    </row>
    <row r="2809">
      <c r="A2809" s="238" t="s">
        <v>3100</v>
      </c>
      <c r="B2809" s="239">
        <v>9265.0</v>
      </c>
    </row>
    <row r="2810">
      <c r="A2810" s="238" t="s">
        <v>3101</v>
      </c>
      <c r="B2810" s="239">
        <v>7261.0</v>
      </c>
    </row>
    <row r="2811">
      <c r="A2811" s="238" t="s">
        <v>3102</v>
      </c>
      <c r="B2811" s="239">
        <v>9279.0</v>
      </c>
    </row>
    <row r="2812">
      <c r="A2812" s="238" t="s">
        <v>3103</v>
      </c>
      <c r="B2812" s="239">
        <v>1232.0</v>
      </c>
    </row>
    <row r="2813">
      <c r="A2813" s="238" t="s">
        <v>3104</v>
      </c>
      <c r="B2813" s="239">
        <v>3140.0</v>
      </c>
    </row>
    <row r="2814">
      <c r="A2814" s="238" t="s">
        <v>3105</v>
      </c>
      <c r="B2814" s="239">
        <v>3116.0</v>
      </c>
    </row>
    <row r="2815">
      <c r="A2815" s="238" t="s">
        <v>3106</v>
      </c>
      <c r="B2815" s="239">
        <v>4489.0</v>
      </c>
    </row>
    <row r="2816">
      <c r="A2816" s="238" t="s">
        <v>3107</v>
      </c>
      <c r="B2816" s="239">
        <v>30818.0</v>
      </c>
    </row>
    <row r="2817">
      <c r="A2817" s="238" t="s">
        <v>3108</v>
      </c>
      <c r="B2817" s="239">
        <v>30407.0</v>
      </c>
    </row>
    <row r="2818">
      <c r="A2818" s="238" t="s">
        <v>3109</v>
      </c>
      <c r="B2818" s="239">
        <v>10458.0</v>
      </c>
    </row>
    <row r="2819">
      <c r="A2819" s="238" t="s">
        <v>3110</v>
      </c>
      <c r="B2819" s="239">
        <v>295.0</v>
      </c>
    </row>
    <row r="2820">
      <c r="A2820" s="238" t="s">
        <v>3111</v>
      </c>
      <c r="B2820" s="239">
        <v>1430.0</v>
      </c>
    </row>
    <row r="2821">
      <c r="A2821" s="238" t="s">
        <v>3112</v>
      </c>
      <c r="B2821" s="239">
        <v>1223.0</v>
      </c>
    </row>
    <row r="2822">
      <c r="A2822" s="238" t="s">
        <v>3113</v>
      </c>
      <c r="B2822" s="239">
        <v>2074.0</v>
      </c>
    </row>
    <row r="2823">
      <c r="A2823" s="238" t="s">
        <v>3114</v>
      </c>
      <c r="B2823" s="239">
        <v>2531.0</v>
      </c>
    </row>
    <row r="2824">
      <c r="A2824" s="238" t="s">
        <v>3114</v>
      </c>
      <c r="B2824" s="239">
        <v>1125.0</v>
      </c>
    </row>
    <row r="2825">
      <c r="A2825" s="238" t="s">
        <v>3115</v>
      </c>
      <c r="B2825" s="239">
        <v>14744.0</v>
      </c>
    </row>
    <row r="2826">
      <c r="A2826" s="238" t="s">
        <v>3116</v>
      </c>
      <c r="B2826" s="239">
        <v>2997.0</v>
      </c>
    </row>
    <row r="2827">
      <c r="A2827" s="238" t="s">
        <v>3116</v>
      </c>
      <c r="B2827" s="239">
        <v>6478.0</v>
      </c>
    </row>
    <row r="2828">
      <c r="A2828" s="238" t="s">
        <v>3117</v>
      </c>
      <c r="B2828" s="239">
        <v>164.0</v>
      </c>
    </row>
    <row r="2829">
      <c r="A2829" s="238" t="s">
        <v>3118</v>
      </c>
      <c r="B2829" s="239">
        <v>7127.0</v>
      </c>
    </row>
    <row r="2830">
      <c r="A2830" s="238" t="s">
        <v>3119</v>
      </c>
      <c r="B2830" s="239">
        <v>25662.0</v>
      </c>
    </row>
    <row r="2831">
      <c r="A2831" s="238" t="s">
        <v>3120</v>
      </c>
      <c r="B2831" s="239">
        <v>56.0</v>
      </c>
    </row>
    <row r="2832">
      <c r="A2832" s="238" t="s">
        <v>3121</v>
      </c>
      <c r="B2832" s="239">
        <v>48.0</v>
      </c>
    </row>
    <row r="2833">
      <c r="A2833" s="238" t="s">
        <v>3122</v>
      </c>
      <c r="B2833" s="239">
        <v>62932.0</v>
      </c>
    </row>
    <row r="2834">
      <c r="A2834" s="238" t="s">
        <v>3123</v>
      </c>
      <c r="B2834" s="239">
        <v>407.0</v>
      </c>
    </row>
    <row r="2835">
      <c r="A2835" s="238" t="s">
        <v>3124</v>
      </c>
      <c r="B2835" s="239">
        <v>2462.0</v>
      </c>
    </row>
    <row r="2836">
      <c r="A2836" s="238" t="s">
        <v>3125</v>
      </c>
      <c r="B2836" s="239">
        <v>927.0</v>
      </c>
    </row>
    <row r="2837">
      <c r="A2837" s="238" t="s">
        <v>3126</v>
      </c>
      <c r="B2837" s="239">
        <v>2555.0</v>
      </c>
    </row>
    <row r="2838">
      <c r="A2838" s="238" t="s">
        <v>3127</v>
      </c>
      <c r="B2838" s="239">
        <v>9958.0</v>
      </c>
    </row>
    <row r="2839">
      <c r="A2839" s="238" t="s">
        <v>3128</v>
      </c>
      <c r="B2839" s="239">
        <v>830.0</v>
      </c>
    </row>
    <row r="2840">
      <c r="A2840" s="238" t="s">
        <v>3129</v>
      </c>
      <c r="B2840" s="239">
        <v>7318.0</v>
      </c>
    </row>
    <row r="2841">
      <c r="A2841" s="238" t="s">
        <v>3130</v>
      </c>
      <c r="B2841" s="239">
        <v>991.0</v>
      </c>
    </row>
    <row r="2842">
      <c r="A2842" s="238" t="s">
        <v>3131</v>
      </c>
      <c r="B2842" s="239">
        <v>2537.0</v>
      </c>
    </row>
    <row r="2843">
      <c r="A2843" s="238" t="s">
        <v>3132</v>
      </c>
      <c r="B2843" s="239">
        <v>1619.0</v>
      </c>
    </row>
    <row r="2844">
      <c r="A2844" s="238" t="s">
        <v>3133</v>
      </c>
      <c r="B2844" s="239">
        <v>727.0</v>
      </c>
    </row>
    <row r="2845">
      <c r="A2845" s="238" t="s">
        <v>3133</v>
      </c>
      <c r="B2845" s="239">
        <v>13876.0</v>
      </c>
    </row>
    <row r="2846">
      <c r="A2846" s="238" t="s">
        <v>3134</v>
      </c>
      <c r="B2846" s="239">
        <v>1582.0</v>
      </c>
    </row>
    <row r="2847">
      <c r="A2847" s="238" t="s">
        <v>3135</v>
      </c>
      <c r="B2847" s="239">
        <v>22945.0</v>
      </c>
    </row>
    <row r="2848">
      <c r="A2848" s="238" t="s">
        <v>3136</v>
      </c>
      <c r="B2848" s="239">
        <v>4310.0</v>
      </c>
    </row>
    <row r="2849">
      <c r="A2849" s="238" t="s">
        <v>3137</v>
      </c>
      <c r="B2849" s="239">
        <v>2182.0</v>
      </c>
    </row>
    <row r="2850">
      <c r="A2850" s="238" t="s">
        <v>3138</v>
      </c>
      <c r="B2850" s="239">
        <v>15031.0</v>
      </c>
    </row>
    <row r="2851">
      <c r="A2851" s="238" t="s">
        <v>3139</v>
      </c>
      <c r="B2851" s="239">
        <v>12305.0</v>
      </c>
    </row>
    <row r="2852">
      <c r="A2852" s="238" t="s">
        <v>3140</v>
      </c>
      <c r="B2852" s="239">
        <v>494.0</v>
      </c>
    </row>
    <row r="2853">
      <c r="A2853" s="238" t="s">
        <v>3141</v>
      </c>
      <c r="B2853" s="239">
        <v>486.0</v>
      </c>
    </row>
    <row r="2854">
      <c r="A2854" s="238" t="s">
        <v>3142</v>
      </c>
      <c r="B2854" s="239">
        <v>20548.0</v>
      </c>
    </row>
    <row r="2855">
      <c r="A2855" s="238" t="s">
        <v>3143</v>
      </c>
      <c r="B2855" s="239">
        <v>4139.0</v>
      </c>
    </row>
    <row r="2856">
      <c r="A2856" s="238" t="s">
        <v>3144</v>
      </c>
      <c r="B2856" s="239">
        <v>237.0</v>
      </c>
    </row>
    <row r="2857">
      <c r="A2857" s="238" t="s">
        <v>3145</v>
      </c>
      <c r="B2857" s="239">
        <v>5013.0</v>
      </c>
    </row>
    <row r="2858">
      <c r="A2858" s="238" t="s">
        <v>3146</v>
      </c>
      <c r="B2858" s="239">
        <v>4784.0</v>
      </c>
    </row>
    <row r="2859">
      <c r="A2859" s="238" t="s">
        <v>3147</v>
      </c>
      <c r="B2859" s="239">
        <v>552.0</v>
      </c>
    </row>
    <row r="2860">
      <c r="A2860" s="238" t="s">
        <v>3148</v>
      </c>
      <c r="B2860" s="239">
        <v>97.0</v>
      </c>
    </row>
    <row r="2861">
      <c r="A2861" s="238" t="s">
        <v>3149</v>
      </c>
      <c r="B2861" s="239">
        <v>1581.0</v>
      </c>
    </row>
    <row r="2862">
      <c r="A2862" s="238" t="s">
        <v>3150</v>
      </c>
      <c r="B2862" s="239">
        <v>1883.0</v>
      </c>
    </row>
    <row r="2863">
      <c r="A2863" s="238" t="s">
        <v>3151</v>
      </c>
      <c r="B2863" s="239">
        <v>4129.0</v>
      </c>
    </row>
    <row r="2864">
      <c r="A2864" s="238" t="s">
        <v>3152</v>
      </c>
      <c r="B2864" s="239">
        <v>406.0</v>
      </c>
    </row>
    <row r="2865">
      <c r="A2865" s="238" t="s">
        <v>3152</v>
      </c>
      <c r="B2865" s="239">
        <v>820.0</v>
      </c>
    </row>
    <row r="2866">
      <c r="A2866" s="238" t="s">
        <v>3153</v>
      </c>
      <c r="B2866" s="239">
        <v>391.0</v>
      </c>
    </row>
    <row r="2867">
      <c r="A2867" s="238" t="s">
        <v>3154</v>
      </c>
      <c r="B2867" s="239">
        <v>69968.0</v>
      </c>
    </row>
    <row r="2868">
      <c r="A2868" s="238" t="s">
        <v>3155</v>
      </c>
      <c r="B2868" s="239">
        <v>8953.0</v>
      </c>
    </row>
    <row r="2869">
      <c r="A2869" s="238" t="s">
        <v>3156</v>
      </c>
      <c r="B2869" s="239">
        <v>12837.0</v>
      </c>
    </row>
    <row r="2870">
      <c r="A2870" s="238" t="s">
        <v>3157</v>
      </c>
      <c r="B2870" s="239">
        <v>1074.0</v>
      </c>
    </row>
    <row r="2871">
      <c r="A2871" s="238" t="s">
        <v>3158</v>
      </c>
      <c r="B2871" s="239">
        <v>1326.0</v>
      </c>
    </row>
    <row r="2872">
      <c r="A2872" s="238" t="s">
        <v>3159</v>
      </c>
      <c r="B2872" s="239">
        <v>1618.0</v>
      </c>
    </row>
    <row r="2873">
      <c r="A2873" s="238" t="s">
        <v>3160</v>
      </c>
      <c r="B2873" s="239">
        <v>9736.0</v>
      </c>
    </row>
    <row r="2874">
      <c r="A2874" s="238" t="s">
        <v>3161</v>
      </c>
      <c r="B2874" s="239">
        <v>1040.0</v>
      </c>
    </row>
    <row r="2875">
      <c r="A2875" s="238" t="s">
        <v>3162</v>
      </c>
      <c r="B2875" s="239">
        <v>5816.0</v>
      </c>
    </row>
    <row r="2876">
      <c r="A2876" s="238" t="s">
        <v>3163</v>
      </c>
      <c r="B2876" s="239">
        <v>837.0</v>
      </c>
    </row>
    <row r="2877">
      <c r="A2877" s="238" t="s">
        <v>3164</v>
      </c>
      <c r="B2877" s="239">
        <v>37695.0</v>
      </c>
    </row>
    <row r="2878">
      <c r="A2878" s="238" t="s">
        <v>3165</v>
      </c>
      <c r="B2878" s="239">
        <v>3569.0</v>
      </c>
    </row>
    <row r="2879">
      <c r="A2879" s="238" t="s">
        <v>3166</v>
      </c>
      <c r="B2879" s="239">
        <v>32646.0</v>
      </c>
    </row>
    <row r="2880">
      <c r="A2880" s="238" t="s">
        <v>3167</v>
      </c>
      <c r="B2880" s="239">
        <v>8487.0</v>
      </c>
    </row>
    <row r="2881">
      <c r="A2881" s="238" t="s">
        <v>3168</v>
      </c>
      <c r="B2881" s="239">
        <v>0.0</v>
      </c>
    </row>
    <row r="2882">
      <c r="A2882" s="238" t="s">
        <v>3169</v>
      </c>
      <c r="B2882" s="239">
        <v>3633.0</v>
      </c>
    </row>
    <row r="2883">
      <c r="A2883" s="238" t="s">
        <v>3170</v>
      </c>
      <c r="B2883" s="239">
        <v>10751.0</v>
      </c>
    </row>
    <row r="2884">
      <c r="A2884" s="238" t="s">
        <v>3170</v>
      </c>
      <c r="B2884" s="239">
        <v>131433.0</v>
      </c>
    </row>
    <row r="2885">
      <c r="A2885" s="238" t="s">
        <v>3171</v>
      </c>
      <c r="B2885" s="239">
        <v>9032.0</v>
      </c>
    </row>
    <row r="2886">
      <c r="A2886" s="238" t="s">
        <v>3172</v>
      </c>
      <c r="B2886" s="239">
        <v>1219.0</v>
      </c>
    </row>
    <row r="2887">
      <c r="A2887" s="238" t="s">
        <v>3173</v>
      </c>
      <c r="B2887" s="239">
        <v>9004.0</v>
      </c>
    </row>
    <row r="2888">
      <c r="A2888" s="238" t="s">
        <v>3174</v>
      </c>
      <c r="B2888" s="239">
        <v>15985.0</v>
      </c>
    </row>
    <row r="2889">
      <c r="A2889" s="238" t="s">
        <v>3175</v>
      </c>
      <c r="B2889" s="239">
        <v>2535.0</v>
      </c>
    </row>
    <row r="2890">
      <c r="A2890" s="238" t="s">
        <v>3176</v>
      </c>
      <c r="B2890" s="239">
        <v>1572.0</v>
      </c>
    </row>
    <row r="2891">
      <c r="A2891" s="238" t="s">
        <v>3177</v>
      </c>
      <c r="B2891" s="239">
        <v>4785.0</v>
      </c>
    </row>
    <row r="2892">
      <c r="A2892" s="238" t="s">
        <v>3178</v>
      </c>
      <c r="B2892" s="239">
        <v>733.0</v>
      </c>
    </row>
    <row r="2893">
      <c r="A2893" s="238" t="s">
        <v>3179</v>
      </c>
      <c r="B2893" s="239">
        <v>2617.0</v>
      </c>
    </row>
    <row r="2894">
      <c r="A2894" s="238" t="s">
        <v>3180</v>
      </c>
      <c r="B2894" s="239">
        <v>566.0</v>
      </c>
    </row>
    <row r="2895">
      <c r="A2895" s="238" t="s">
        <v>3181</v>
      </c>
      <c r="B2895" s="239">
        <v>5457.0</v>
      </c>
    </row>
    <row r="2896">
      <c r="A2896" s="238" t="s">
        <v>3182</v>
      </c>
      <c r="B2896" s="239">
        <v>1312.0</v>
      </c>
    </row>
    <row r="2897">
      <c r="A2897" s="238" t="s">
        <v>3183</v>
      </c>
      <c r="B2897" s="239">
        <v>2551.0</v>
      </c>
    </row>
    <row r="2898">
      <c r="A2898" s="238" t="s">
        <v>3184</v>
      </c>
      <c r="B2898" s="239">
        <v>30250.0</v>
      </c>
    </row>
    <row r="2899">
      <c r="A2899" s="238" t="s">
        <v>3185</v>
      </c>
      <c r="B2899" s="239">
        <v>2392.0</v>
      </c>
    </row>
    <row r="2900">
      <c r="A2900" s="238" t="s">
        <v>3186</v>
      </c>
      <c r="B2900" s="239">
        <v>3400.0</v>
      </c>
    </row>
    <row r="2901">
      <c r="A2901" s="238" t="s">
        <v>3187</v>
      </c>
      <c r="B2901" s="239">
        <v>12408.0</v>
      </c>
    </row>
    <row r="2902">
      <c r="A2902" s="238" t="s">
        <v>3188</v>
      </c>
      <c r="B2902" s="239">
        <v>2976.0</v>
      </c>
    </row>
    <row r="2903">
      <c r="A2903" s="238" t="s">
        <v>3189</v>
      </c>
      <c r="B2903" s="239">
        <v>12352.0</v>
      </c>
    </row>
    <row r="2904">
      <c r="A2904" s="238" t="s">
        <v>3190</v>
      </c>
      <c r="B2904" s="239">
        <v>3170.0</v>
      </c>
    </row>
    <row r="2905">
      <c r="A2905" s="238" t="s">
        <v>3191</v>
      </c>
      <c r="B2905" s="239">
        <v>1083.0</v>
      </c>
    </row>
    <row r="2906">
      <c r="A2906" s="238" t="s">
        <v>3192</v>
      </c>
      <c r="B2906" s="239">
        <v>227.0</v>
      </c>
    </row>
    <row r="2907">
      <c r="A2907" s="238" t="s">
        <v>3193</v>
      </c>
      <c r="B2907" s="239">
        <v>589.0</v>
      </c>
    </row>
    <row r="2908">
      <c r="A2908" s="238" t="s">
        <v>3194</v>
      </c>
      <c r="B2908" s="239">
        <v>444.0</v>
      </c>
    </row>
    <row r="2909">
      <c r="A2909" s="238" t="s">
        <v>3195</v>
      </c>
      <c r="B2909" s="239">
        <v>783.0</v>
      </c>
    </row>
    <row r="2910">
      <c r="A2910" s="238" t="s">
        <v>3196</v>
      </c>
      <c r="B2910" s="239">
        <v>606.0</v>
      </c>
    </row>
    <row r="2911">
      <c r="A2911" s="238" t="s">
        <v>3197</v>
      </c>
      <c r="B2911" s="239">
        <v>504.0</v>
      </c>
    </row>
    <row r="2912">
      <c r="A2912" s="238" t="s">
        <v>3198</v>
      </c>
      <c r="B2912" s="239">
        <v>497.0</v>
      </c>
    </row>
    <row r="2913">
      <c r="A2913" s="238" t="s">
        <v>3199</v>
      </c>
      <c r="B2913" s="239">
        <v>481.0</v>
      </c>
    </row>
    <row r="2914">
      <c r="A2914" s="238" t="s">
        <v>3200</v>
      </c>
      <c r="B2914" s="239">
        <v>1519.0</v>
      </c>
    </row>
    <row r="2915">
      <c r="A2915" s="238" t="s">
        <v>3201</v>
      </c>
      <c r="B2915" s="239">
        <v>1479.0</v>
      </c>
    </row>
    <row r="2916">
      <c r="A2916" s="238" t="s">
        <v>3202</v>
      </c>
      <c r="B2916" s="239">
        <v>6318.0</v>
      </c>
    </row>
    <row r="2917">
      <c r="A2917" s="238" t="s">
        <v>3203</v>
      </c>
      <c r="B2917" s="239">
        <v>31939.0</v>
      </c>
    </row>
    <row r="2918">
      <c r="A2918" s="238" t="s">
        <v>3204</v>
      </c>
      <c r="B2918" s="239">
        <v>527.0</v>
      </c>
    </row>
    <row r="2919">
      <c r="A2919" s="238" t="s">
        <v>3205</v>
      </c>
      <c r="B2919" s="239">
        <v>13240.0</v>
      </c>
    </row>
    <row r="2920">
      <c r="A2920" s="238" t="s">
        <v>3206</v>
      </c>
      <c r="B2920" s="239">
        <v>6488.0</v>
      </c>
    </row>
    <row r="2921">
      <c r="A2921" s="238" t="s">
        <v>3207</v>
      </c>
      <c r="B2921" s="239">
        <v>944.0</v>
      </c>
    </row>
    <row r="2922">
      <c r="A2922" s="238" t="s">
        <v>3208</v>
      </c>
      <c r="B2922" s="239">
        <v>1394.0</v>
      </c>
    </row>
    <row r="2923">
      <c r="A2923" s="238" t="s">
        <v>3209</v>
      </c>
      <c r="B2923" s="239">
        <v>330.0</v>
      </c>
    </row>
    <row r="2924">
      <c r="A2924" s="238" t="s">
        <v>3210</v>
      </c>
      <c r="B2924" s="239">
        <v>61349.0</v>
      </c>
    </row>
    <row r="2925">
      <c r="A2925" s="238" t="s">
        <v>3211</v>
      </c>
      <c r="B2925" s="239">
        <v>8778.0</v>
      </c>
    </row>
    <row r="2926">
      <c r="A2926" s="238" t="s">
        <v>3212</v>
      </c>
      <c r="B2926" s="239">
        <v>17526.0</v>
      </c>
    </row>
    <row r="2927">
      <c r="A2927" s="238" t="s">
        <v>3213</v>
      </c>
      <c r="B2927" s="239">
        <v>22054.0</v>
      </c>
    </row>
    <row r="2928">
      <c r="A2928" s="238" t="s">
        <v>3214</v>
      </c>
      <c r="B2928" s="239">
        <v>320.0</v>
      </c>
    </row>
    <row r="2929">
      <c r="A2929" s="238" t="s">
        <v>3215</v>
      </c>
      <c r="B2929" s="239">
        <v>2823.0</v>
      </c>
    </row>
    <row r="2930">
      <c r="A2930" s="238" t="s">
        <v>3216</v>
      </c>
      <c r="B2930" s="239">
        <v>1186.0</v>
      </c>
    </row>
    <row r="2931">
      <c r="A2931" s="238" t="s">
        <v>3217</v>
      </c>
      <c r="B2931" s="239">
        <v>27482.0</v>
      </c>
    </row>
    <row r="2932">
      <c r="A2932" s="238" t="s">
        <v>3218</v>
      </c>
      <c r="B2932" s="239">
        <v>15762.0</v>
      </c>
    </row>
    <row r="2933">
      <c r="A2933" s="238" t="s">
        <v>3219</v>
      </c>
      <c r="B2933" s="239">
        <v>3995.0</v>
      </c>
    </row>
    <row r="2934">
      <c r="A2934" s="238" t="s">
        <v>3220</v>
      </c>
      <c r="B2934" s="239">
        <v>1433.0</v>
      </c>
    </row>
    <row r="2935">
      <c r="A2935" s="238" t="s">
        <v>3221</v>
      </c>
      <c r="B2935" s="239">
        <v>1533.0</v>
      </c>
    </row>
    <row r="2936">
      <c r="A2936" s="238" t="s">
        <v>3222</v>
      </c>
      <c r="B2936" s="239">
        <v>0.0</v>
      </c>
    </row>
    <row r="2937">
      <c r="A2937" s="238" t="s">
        <v>3223</v>
      </c>
      <c r="B2937" s="239">
        <v>12731.0</v>
      </c>
    </row>
    <row r="2938">
      <c r="A2938" s="238" t="s">
        <v>3224</v>
      </c>
      <c r="B2938" s="239">
        <v>2452.0</v>
      </c>
    </row>
    <row r="2939">
      <c r="A2939" s="238" t="s">
        <v>3225</v>
      </c>
      <c r="B2939" s="239">
        <v>280.0</v>
      </c>
    </row>
    <row r="2940">
      <c r="A2940" s="238" t="s">
        <v>3226</v>
      </c>
      <c r="B2940" s="239">
        <v>2264.0</v>
      </c>
    </row>
    <row r="2941">
      <c r="A2941" s="238" t="s">
        <v>3227</v>
      </c>
      <c r="B2941" s="239">
        <v>468.0</v>
      </c>
    </row>
    <row r="2942">
      <c r="A2942" s="238" t="s">
        <v>3228</v>
      </c>
      <c r="B2942" s="239">
        <v>1059.0</v>
      </c>
    </row>
    <row r="2943">
      <c r="A2943" s="238" t="s">
        <v>3229</v>
      </c>
      <c r="B2943" s="239">
        <v>6935.0</v>
      </c>
    </row>
    <row r="2944">
      <c r="A2944" s="238" t="s">
        <v>3230</v>
      </c>
      <c r="B2944" s="239">
        <v>2178.0</v>
      </c>
    </row>
    <row r="2945">
      <c r="A2945" s="238" t="s">
        <v>3231</v>
      </c>
      <c r="B2945" s="239">
        <v>2211.0</v>
      </c>
    </row>
    <row r="2946">
      <c r="A2946" s="238" t="s">
        <v>3232</v>
      </c>
      <c r="B2946" s="239">
        <v>556.0</v>
      </c>
    </row>
    <row r="2947">
      <c r="A2947" s="238" t="s">
        <v>3233</v>
      </c>
      <c r="B2947" s="239">
        <v>3964.0</v>
      </c>
    </row>
    <row r="2948">
      <c r="A2948" s="238" t="s">
        <v>3234</v>
      </c>
      <c r="B2948" s="239">
        <v>590.0</v>
      </c>
    </row>
    <row r="2949">
      <c r="A2949" s="238" t="s">
        <v>3235</v>
      </c>
      <c r="B2949" s="239">
        <v>121.0</v>
      </c>
    </row>
    <row r="2950">
      <c r="A2950" s="238" t="s">
        <v>3236</v>
      </c>
      <c r="B2950" s="239">
        <v>675.0</v>
      </c>
    </row>
    <row r="2951">
      <c r="A2951" s="238" t="s">
        <v>3237</v>
      </c>
      <c r="B2951" s="239">
        <v>9241.0</v>
      </c>
    </row>
    <row r="2952">
      <c r="A2952" s="238" t="s">
        <v>3238</v>
      </c>
      <c r="B2952" s="239">
        <v>532.0</v>
      </c>
    </row>
    <row r="2953">
      <c r="A2953" s="238" t="s">
        <v>3239</v>
      </c>
      <c r="B2953" s="239">
        <v>2533.0</v>
      </c>
    </row>
    <row r="2954">
      <c r="A2954" s="238" t="s">
        <v>3240</v>
      </c>
      <c r="B2954" s="239">
        <v>174.0</v>
      </c>
    </row>
    <row r="2955">
      <c r="A2955" s="238" t="s">
        <v>3241</v>
      </c>
      <c r="B2955" s="239">
        <v>21276.0</v>
      </c>
    </row>
    <row r="2956">
      <c r="A2956" s="238" t="s">
        <v>3242</v>
      </c>
      <c r="B2956" s="239">
        <v>872.0</v>
      </c>
    </row>
    <row r="2957">
      <c r="A2957" s="238" t="s">
        <v>3243</v>
      </c>
      <c r="B2957" s="239">
        <v>2168.0</v>
      </c>
    </row>
    <row r="2958">
      <c r="A2958" s="238" t="s">
        <v>3244</v>
      </c>
      <c r="B2958" s="239">
        <v>1898.0</v>
      </c>
    </row>
    <row r="2959">
      <c r="A2959" s="238" t="s">
        <v>3245</v>
      </c>
      <c r="B2959" s="239">
        <v>155.0</v>
      </c>
    </row>
    <row r="2960">
      <c r="A2960" s="238" t="s">
        <v>3246</v>
      </c>
      <c r="B2960" s="239">
        <v>1764.0</v>
      </c>
    </row>
    <row r="2961">
      <c r="A2961" s="238" t="s">
        <v>3247</v>
      </c>
      <c r="B2961" s="239">
        <v>3732.0</v>
      </c>
    </row>
    <row r="2962">
      <c r="A2962" s="238" t="s">
        <v>3248</v>
      </c>
      <c r="B2962" s="239">
        <v>7271.0</v>
      </c>
    </row>
    <row r="2963">
      <c r="A2963" s="238" t="s">
        <v>3249</v>
      </c>
      <c r="B2963" s="239">
        <v>12027.0</v>
      </c>
    </row>
    <row r="2964">
      <c r="A2964" s="238" t="s">
        <v>3250</v>
      </c>
      <c r="B2964" s="239">
        <v>32336.0</v>
      </c>
    </row>
    <row r="2965">
      <c r="A2965" s="238" t="s">
        <v>3251</v>
      </c>
      <c r="B2965" s="239">
        <v>31507.0</v>
      </c>
    </row>
    <row r="2966">
      <c r="A2966" s="238" t="s">
        <v>3252</v>
      </c>
      <c r="B2966" s="239">
        <v>84.0</v>
      </c>
    </row>
    <row r="2967">
      <c r="A2967" s="238" t="s">
        <v>3253</v>
      </c>
      <c r="B2967" s="239">
        <v>2415.0</v>
      </c>
    </row>
    <row r="2968">
      <c r="A2968" s="238" t="s">
        <v>3254</v>
      </c>
      <c r="B2968" s="239">
        <v>4264.0</v>
      </c>
    </row>
    <row r="2969">
      <c r="A2969" s="238" t="s">
        <v>3255</v>
      </c>
      <c r="B2969" s="239">
        <v>609.0</v>
      </c>
    </row>
    <row r="2970">
      <c r="A2970" s="238" t="s">
        <v>3256</v>
      </c>
      <c r="B2970" s="239">
        <v>555.0</v>
      </c>
    </row>
    <row r="2971">
      <c r="A2971" s="238" t="s">
        <v>3257</v>
      </c>
      <c r="B2971" s="239">
        <v>218.0</v>
      </c>
    </row>
    <row r="2972">
      <c r="A2972" s="238" t="s">
        <v>3258</v>
      </c>
      <c r="B2972" s="239">
        <v>603.0</v>
      </c>
    </row>
    <row r="2973">
      <c r="A2973" s="238" t="s">
        <v>3259</v>
      </c>
      <c r="B2973" s="239">
        <v>2643.0</v>
      </c>
    </row>
    <row r="2974">
      <c r="A2974" s="238" t="s">
        <v>3260</v>
      </c>
      <c r="B2974" s="239">
        <v>15426.0</v>
      </c>
    </row>
    <row r="2975">
      <c r="A2975" s="238" t="s">
        <v>3261</v>
      </c>
      <c r="B2975" s="239">
        <v>318.0</v>
      </c>
    </row>
    <row r="2976">
      <c r="A2976" s="238" t="s">
        <v>3262</v>
      </c>
      <c r="B2976" s="239">
        <v>460.0</v>
      </c>
    </row>
    <row r="2977">
      <c r="A2977" s="238" t="s">
        <v>3263</v>
      </c>
      <c r="B2977" s="239">
        <v>0.0</v>
      </c>
    </row>
    <row r="2978">
      <c r="A2978" s="238" t="s">
        <v>3264</v>
      </c>
      <c r="B2978" s="239">
        <v>0.0</v>
      </c>
    </row>
    <row r="2979">
      <c r="A2979" s="238" t="s">
        <v>3265</v>
      </c>
      <c r="B2979" s="239">
        <v>0.0</v>
      </c>
    </row>
    <row r="2980">
      <c r="A2980" s="238" t="s">
        <v>3266</v>
      </c>
      <c r="B2980" s="239">
        <v>2209.0</v>
      </c>
    </row>
    <row r="2981">
      <c r="A2981" s="238" t="s">
        <v>3267</v>
      </c>
      <c r="B2981" s="239">
        <v>28252.0</v>
      </c>
    </row>
    <row r="2982">
      <c r="A2982" s="238" t="s">
        <v>3268</v>
      </c>
      <c r="B2982" s="239">
        <v>348.0</v>
      </c>
    </row>
    <row r="2983">
      <c r="A2983" s="238" t="s">
        <v>3269</v>
      </c>
      <c r="B2983" s="239">
        <v>4823.0</v>
      </c>
    </row>
    <row r="2984">
      <c r="A2984" s="238" t="s">
        <v>3270</v>
      </c>
      <c r="B2984" s="239">
        <v>0.0</v>
      </c>
    </row>
    <row r="2985">
      <c r="A2985" s="238" t="s">
        <v>3271</v>
      </c>
      <c r="B2985" s="239">
        <v>2142.0</v>
      </c>
    </row>
    <row r="2986">
      <c r="A2986" s="238" t="s">
        <v>3272</v>
      </c>
      <c r="B2986" s="239">
        <v>794.0</v>
      </c>
    </row>
    <row r="2987">
      <c r="A2987" s="238" t="s">
        <v>3273</v>
      </c>
      <c r="B2987" s="239">
        <v>7005.0</v>
      </c>
    </row>
    <row r="2988">
      <c r="A2988" s="238" t="s">
        <v>3274</v>
      </c>
      <c r="B2988" s="239">
        <v>2647.0</v>
      </c>
    </row>
    <row r="2989">
      <c r="A2989" s="238" t="s">
        <v>3275</v>
      </c>
      <c r="B2989" s="239">
        <v>11605.0</v>
      </c>
    </row>
    <row r="2990">
      <c r="A2990" s="238" t="s">
        <v>3276</v>
      </c>
      <c r="B2990" s="239">
        <v>197.0</v>
      </c>
    </row>
    <row r="2991">
      <c r="A2991" s="238" t="s">
        <v>3277</v>
      </c>
      <c r="B2991" s="239">
        <v>7464.0</v>
      </c>
    </row>
    <row r="2992">
      <c r="A2992" s="238" t="s">
        <v>3278</v>
      </c>
      <c r="B2992" s="239">
        <v>11699.0</v>
      </c>
    </row>
    <row r="2993">
      <c r="A2993" s="238" t="s">
        <v>3279</v>
      </c>
      <c r="B2993" s="239">
        <v>488.0</v>
      </c>
    </row>
    <row r="2994">
      <c r="A2994" s="238" t="s">
        <v>3280</v>
      </c>
      <c r="B2994" s="239">
        <v>355.0</v>
      </c>
    </row>
    <row r="2995">
      <c r="A2995" s="238" t="s">
        <v>3281</v>
      </c>
      <c r="B2995" s="239">
        <v>6441.0</v>
      </c>
    </row>
    <row r="2996">
      <c r="A2996" s="238" t="s">
        <v>3282</v>
      </c>
      <c r="B2996" s="239">
        <v>975.0</v>
      </c>
    </row>
    <row r="2997">
      <c r="A2997" s="238" t="s">
        <v>3283</v>
      </c>
      <c r="B2997" s="239">
        <v>28655.0</v>
      </c>
    </row>
    <row r="2998">
      <c r="A2998" s="238" t="s">
        <v>3284</v>
      </c>
      <c r="B2998" s="239">
        <v>5957.0</v>
      </c>
    </row>
    <row r="2999">
      <c r="A2999" s="238" t="s">
        <v>3285</v>
      </c>
      <c r="B2999" s="239">
        <v>1057.0</v>
      </c>
    </row>
    <row r="3000">
      <c r="A3000" s="238" t="s">
        <v>3286</v>
      </c>
      <c r="B3000" s="239">
        <v>6797.0</v>
      </c>
    </row>
    <row r="3001">
      <c r="A3001" s="238" t="s">
        <v>3287</v>
      </c>
      <c r="B3001" s="239">
        <v>1859.0</v>
      </c>
    </row>
    <row r="3002">
      <c r="A3002" s="238" t="s">
        <v>3288</v>
      </c>
      <c r="B3002" s="239">
        <v>808.0</v>
      </c>
    </row>
    <row r="3003">
      <c r="A3003" s="238" t="s">
        <v>3289</v>
      </c>
      <c r="B3003" s="239">
        <v>34298.0</v>
      </c>
    </row>
    <row r="3004">
      <c r="A3004" s="238" t="s">
        <v>3290</v>
      </c>
      <c r="B3004" s="239">
        <v>3103.0</v>
      </c>
    </row>
    <row r="3005">
      <c r="A3005" s="238" t="s">
        <v>3291</v>
      </c>
      <c r="B3005" s="239">
        <v>4111.0</v>
      </c>
    </row>
    <row r="3006">
      <c r="A3006" s="238" t="s">
        <v>3292</v>
      </c>
      <c r="B3006" s="239">
        <v>85.0</v>
      </c>
    </row>
    <row r="3007">
      <c r="A3007" s="238" t="s">
        <v>3293</v>
      </c>
      <c r="B3007" s="239">
        <v>0.0</v>
      </c>
    </row>
    <row r="3008">
      <c r="A3008" s="238" t="s">
        <v>3294</v>
      </c>
      <c r="B3008" s="239">
        <v>23679.0</v>
      </c>
    </row>
    <row r="3009">
      <c r="A3009" s="238" t="s">
        <v>3295</v>
      </c>
      <c r="B3009" s="239">
        <v>263000.0</v>
      </c>
    </row>
    <row r="3010">
      <c r="A3010" s="238" t="s">
        <v>3296</v>
      </c>
      <c r="B3010" s="239">
        <v>5939.0</v>
      </c>
    </row>
    <row r="3011">
      <c r="A3011" s="238" t="s">
        <v>3297</v>
      </c>
      <c r="B3011" s="239">
        <v>2152.0</v>
      </c>
    </row>
    <row r="3012">
      <c r="A3012" s="238" t="s">
        <v>3298</v>
      </c>
      <c r="B3012" s="239">
        <v>367.0</v>
      </c>
    </row>
    <row r="3013">
      <c r="A3013" s="238" t="s">
        <v>3299</v>
      </c>
      <c r="B3013" s="239">
        <v>0.0</v>
      </c>
    </row>
    <row r="3014">
      <c r="A3014" s="238" t="s">
        <v>3300</v>
      </c>
      <c r="B3014" s="239">
        <v>549.0</v>
      </c>
    </row>
    <row r="3015">
      <c r="A3015" s="238" t="s">
        <v>3301</v>
      </c>
      <c r="B3015" s="239">
        <v>5516.0</v>
      </c>
    </row>
    <row r="3016">
      <c r="A3016" s="238" t="s">
        <v>3302</v>
      </c>
      <c r="B3016" s="239">
        <v>4869.0</v>
      </c>
    </row>
    <row r="3017">
      <c r="A3017" s="238" t="s">
        <v>3303</v>
      </c>
      <c r="B3017" s="239">
        <v>45.0</v>
      </c>
    </row>
    <row r="3018">
      <c r="A3018" s="238" t="s">
        <v>3304</v>
      </c>
      <c r="B3018" s="239">
        <v>1331.0</v>
      </c>
    </row>
    <row r="3019">
      <c r="A3019" s="238" t="s">
        <v>3304</v>
      </c>
      <c r="B3019" s="239">
        <v>1024.0</v>
      </c>
    </row>
    <row r="3020">
      <c r="A3020" s="238" t="s">
        <v>3305</v>
      </c>
      <c r="B3020" s="239">
        <v>2760.0</v>
      </c>
    </row>
    <row r="3021">
      <c r="A3021" s="238" t="s">
        <v>3306</v>
      </c>
      <c r="B3021" s="239">
        <v>3961.0</v>
      </c>
    </row>
    <row r="3022">
      <c r="A3022" s="238" t="s">
        <v>3307</v>
      </c>
      <c r="B3022" s="239">
        <v>10041.0</v>
      </c>
    </row>
    <row r="3023">
      <c r="A3023" s="238" t="s">
        <v>3308</v>
      </c>
      <c r="B3023" s="239">
        <v>1264.0</v>
      </c>
    </row>
    <row r="3024">
      <c r="A3024" s="238" t="s">
        <v>3309</v>
      </c>
      <c r="B3024" s="239">
        <v>11116.0</v>
      </c>
    </row>
    <row r="3025">
      <c r="A3025" s="238" t="s">
        <v>3310</v>
      </c>
      <c r="B3025" s="239">
        <v>3948.0</v>
      </c>
    </row>
    <row r="3026">
      <c r="A3026" s="238" t="s">
        <v>3311</v>
      </c>
      <c r="B3026" s="239">
        <v>13685.0</v>
      </c>
    </row>
    <row r="3027">
      <c r="A3027" s="238" t="s">
        <v>3312</v>
      </c>
      <c r="B3027" s="239">
        <v>95.0</v>
      </c>
    </row>
    <row r="3028">
      <c r="A3028" s="238" t="s">
        <v>3313</v>
      </c>
      <c r="B3028" s="239">
        <v>1313.0</v>
      </c>
    </row>
    <row r="3029">
      <c r="A3029" s="238" t="s">
        <v>3314</v>
      </c>
      <c r="B3029" s="239">
        <v>6872.0</v>
      </c>
    </row>
    <row r="3030">
      <c r="A3030" s="238" t="s">
        <v>3315</v>
      </c>
      <c r="B3030" s="239">
        <v>7991.0</v>
      </c>
    </row>
    <row r="3031">
      <c r="A3031" s="238" t="s">
        <v>3316</v>
      </c>
      <c r="B3031" s="239">
        <v>1250.0</v>
      </c>
    </row>
    <row r="3032">
      <c r="A3032" s="238" t="s">
        <v>3317</v>
      </c>
      <c r="B3032" s="239">
        <v>32190.0</v>
      </c>
    </row>
    <row r="3033">
      <c r="A3033" s="238" t="s">
        <v>3318</v>
      </c>
      <c r="B3033" s="239">
        <v>93634.0</v>
      </c>
    </row>
    <row r="3034">
      <c r="A3034" s="238" t="s">
        <v>3319</v>
      </c>
      <c r="B3034" s="239">
        <v>4546.0</v>
      </c>
    </row>
    <row r="3035">
      <c r="A3035" s="238" t="s">
        <v>3320</v>
      </c>
      <c r="B3035" s="239">
        <v>225.0</v>
      </c>
    </row>
    <row r="3036">
      <c r="A3036" s="238" t="s">
        <v>3320</v>
      </c>
      <c r="B3036" s="239">
        <v>1010.0</v>
      </c>
    </row>
    <row r="3037">
      <c r="A3037" s="238" t="s">
        <v>3321</v>
      </c>
      <c r="B3037" s="239">
        <v>8789.0</v>
      </c>
    </row>
    <row r="3038">
      <c r="A3038" s="238" t="s">
        <v>3322</v>
      </c>
      <c r="B3038" s="239">
        <v>862.0</v>
      </c>
    </row>
    <row r="3039">
      <c r="A3039" s="238" t="s">
        <v>3323</v>
      </c>
      <c r="B3039" s="239">
        <v>513.0</v>
      </c>
    </row>
    <row r="3040">
      <c r="A3040" s="238" t="s">
        <v>3324</v>
      </c>
      <c r="B3040" s="239">
        <v>594.0</v>
      </c>
    </row>
    <row r="3041">
      <c r="A3041" s="238" t="s">
        <v>3325</v>
      </c>
      <c r="B3041" s="239">
        <v>6534.0</v>
      </c>
    </row>
    <row r="3042">
      <c r="A3042" s="238" t="s">
        <v>3326</v>
      </c>
      <c r="B3042" s="239">
        <v>6790.0</v>
      </c>
    </row>
    <row r="3043">
      <c r="A3043" s="238" t="s">
        <v>3327</v>
      </c>
      <c r="B3043" s="239">
        <v>1420.0</v>
      </c>
    </row>
    <row r="3044">
      <c r="A3044" s="238" t="s">
        <v>3328</v>
      </c>
      <c r="B3044" s="239">
        <v>465.0</v>
      </c>
    </row>
    <row r="3045">
      <c r="A3045" s="238" t="s">
        <v>3329</v>
      </c>
      <c r="B3045" s="239">
        <v>25623.0</v>
      </c>
    </row>
    <row r="3046">
      <c r="A3046" s="238" t="s">
        <v>3330</v>
      </c>
      <c r="B3046" s="239">
        <v>170.0</v>
      </c>
    </row>
    <row r="3047">
      <c r="A3047" s="238" t="s">
        <v>3331</v>
      </c>
      <c r="B3047" s="239">
        <v>2544.0</v>
      </c>
    </row>
    <row r="3048">
      <c r="A3048" s="238" t="s">
        <v>3332</v>
      </c>
      <c r="B3048" s="239">
        <v>409.0</v>
      </c>
    </row>
    <row r="3049">
      <c r="A3049" s="238" t="s">
        <v>3333</v>
      </c>
      <c r="B3049" s="239">
        <v>4158.0</v>
      </c>
    </row>
    <row r="3050">
      <c r="A3050" s="238" t="s">
        <v>3334</v>
      </c>
      <c r="B3050" s="239">
        <v>0.0</v>
      </c>
    </row>
    <row r="3051">
      <c r="A3051" s="238" t="s">
        <v>3335</v>
      </c>
      <c r="B3051" s="239">
        <v>19853.0</v>
      </c>
    </row>
    <row r="3052">
      <c r="A3052" s="238" t="s">
        <v>3336</v>
      </c>
      <c r="B3052" s="239">
        <v>4043.0</v>
      </c>
    </row>
    <row r="3053">
      <c r="A3053" s="238" t="s">
        <v>3337</v>
      </c>
      <c r="B3053" s="239">
        <v>41355.0</v>
      </c>
    </row>
    <row r="3054">
      <c r="A3054" s="238" t="s">
        <v>3338</v>
      </c>
      <c r="B3054" s="239">
        <v>21099.0</v>
      </c>
    </row>
    <row r="3055">
      <c r="A3055" s="238" t="s">
        <v>3339</v>
      </c>
      <c r="B3055" s="239">
        <v>1484.0</v>
      </c>
    </row>
    <row r="3056">
      <c r="A3056" s="238" t="s">
        <v>3340</v>
      </c>
      <c r="B3056" s="239">
        <v>14397.0</v>
      </c>
    </row>
    <row r="3057">
      <c r="A3057" s="238" t="s">
        <v>3341</v>
      </c>
      <c r="B3057" s="239">
        <v>11024.0</v>
      </c>
    </row>
    <row r="3058">
      <c r="A3058" s="238" t="s">
        <v>3342</v>
      </c>
      <c r="B3058" s="239">
        <v>232.0</v>
      </c>
    </row>
    <row r="3059">
      <c r="A3059" s="238" t="s">
        <v>3343</v>
      </c>
      <c r="B3059" s="239">
        <v>801.0</v>
      </c>
    </row>
    <row r="3060">
      <c r="A3060" s="238" t="s">
        <v>3344</v>
      </c>
      <c r="B3060" s="239">
        <v>2644.0</v>
      </c>
    </row>
    <row r="3061">
      <c r="A3061" s="238" t="s">
        <v>3345</v>
      </c>
      <c r="B3061" s="239">
        <v>0.0</v>
      </c>
    </row>
    <row r="3062">
      <c r="A3062" s="238" t="s">
        <v>3346</v>
      </c>
      <c r="B3062" s="239">
        <v>1389.0</v>
      </c>
    </row>
    <row r="3063">
      <c r="A3063" s="238" t="s">
        <v>3347</v>
      </c>
      <c r="B3063" s="239">
        <v>958.0</v>
      </c>
    </row>
    <row r="3064">
      <c r="A3064" s="238" t="s">
        <v>3348</v>
      </c>
      <c r="B3064" s="239">
        <v>3790.0</v>
      </c>
    </row>
    <row r="3065">
      <c r="A3065" s="238" t="s">
        <v>3349</v>
      </c>
      <c r="B3065" s="239">
        <v>1811.0</v>
      </c>
    </row>
    <row r="3066">
      <c r="A3066" s="238" t="s">
        <v>3350</v>
      </c>
      <c r="B3066" s="239">
        <v>7876.0</v>
      </c>
    </row>
    <row r="3067">
      <c r="A3067" s="238" t="s">
        <v>3351</v>
      </c>
      <c r="B3067" s="239">
        <v>6860.0</v>
      </c>
    </row>
    <row r="3068">
      <c r="A3068" s="238" t="s">
        <v>3352</v>
      </c>
      <c r="B3068" s="239">
        <v>3828.0</v>
      </c>
    </row>
    <row r="3069">
      <c r="A3069" s="238" t="s">
        <v>3353</v>
      </c>
      <c r="B3069" s="239">
        <v>5516.0</v>
      </c>
    </row>
    <row r="3070">
      <c r="A3070" s="238" t="s">
        <v>3354</v>
      </c>
      <c r="B3070" s="239">
        <v>6329.0</v>
      </c>
    </row>
    <row r="3071">
      <c r="A3071" s="238" t="s">
        <v>3355</v>
      </c>
      <c r="B3071" s="239">
        <v>1215.0</v>
      </c>
    </row>
    <row r="3072">
      <c r="A3072" s="238" t="s">
        <v>3356</v>
      </c>
      <c r="B3072" s="239">
        <v>486.0</v>
      </c>
    </row>
    <row r="3073">
      <c r="A3073" s="238" t="s">
        <v>3357</v>
      </c>
      <c r="B3073" s="239">
        <v>67.0</v>
      </c>
    </row>
    <row r="3074">
      <c r="A3074" s="238" t="s">
        <v>3358</v>
      </c>
      <c r="B3074" s="239">
        <v>11876.0</v>
      </c>
    </row>
    <row r="3075">
      <c r="A3075" s="238" t="s">
        <v>3359</v>
      </c>
      <c r="B3075" s="239">
        <v>23274.0</v>
      </c>
    </row>
    <row r="3076">
      <c r="A3076" s="238" t="s">
        <v>3360</v>
      </c>
      <c r="B3076" s="239">
        <v>9011.0</v>
      </c>
    </row>
    <row r="3077">
      <c r="A3077" s="238" t="s">
        <v>3361</v>
      </c>
      <c r="B3077" s="239">
        <v>1523.0</v>
      </c>
    </row>
    <row r="3078">
      <c r="A3078" s="238" t="s">
        <v>3362</v>
      </c>
      <c r="B3078" s="239">
        <v>121.0</v>
      </c>
    </row>
    <row r="3079">
      <c r="A3079" s="238" t="s">
        <v>3363</v>
      </c>
      <c r="B3079" s="239">
        <v>1931.0</v>
      </c>
    </row>
    <row r="3080">
      <c r="A3080" s="238" t="s">
        <v>3364</v>
      </c>
      <c r="B3080" s="239">
        <v>0.0</v>
      </c>
    </row>
    <row r="3081">
      <c r="A3081" s="238" t="s">
        <v>3365</v>
      </c>
      <c r="B3081" s="239">
        <v>568.0</v>
      </c>
    </row>
    <row r="3082">
      <c r="A3082" s="238" t="s">
        <v>3366</v>
      </c>
      <c r="B3082" s="239">
        <v>17361.0</v>
      </c>
    </row>
    <row r="3083">
      <c r="A3083" s="238" t="s">
        <v>3367</v>
      </c>
      <c r="B3083" s="239">
        <v>1294.0</v>
      </c>
    </row>
    <row r="3084">
      <c r="A3084" s="238" t="s">
        <v>3368</v>
      </c>
      <c r="B3084" s="239">
        <v>21685.0</v>
      </c>
    </row>
    <row r="3085">
      <c r="A3085" s="238" t="s">
        <v>3369</v>
      </c>
      <c r="B3085" s="239">
        <v>1372.0</v>
      </c>
    </row>
    <row r="3086">
      <c r="A3086" s="238" t="s">
        <v>3370</v>
      </c>
      <c r="B3086" s="239">
        <v>4451.0</v>
      </c>
    </row>
    <row r="3087">
      <c r="A3087" s="238" t="s">
        <v>3371</v>
      </c>
      <c r="B3087" s="239">
        <v>1303.0</v>
      </c>
    </row>
    <row r="3088">
      <c r="A3088" s="238" t="s">
        <v>3372</v>
      </c>
      <c r="B3088" s="239">
        <v>525.0</v>
      </c>
    </row>
    <row r="3089">
      <c r="A3089" s="238" t="s">
        <v>3373</v>
      </c>
      <c r="B3089" s="239">
        <v>7708.0</v>
      </c>
    </row>
    <row r="3090">
      <c r="A3090" s="238" t="s">
        <v>3374</v>
      </c>
      <c r="B3090" s="239">
        <v>31097.0</v>
      </c>
    </row>
    <row r="3091">
      <c r="A3091" s="238" t="s">
        <v>3375</v>
      </c>
      <c r="B3091" s="239">
        <v>720.0</v>
      </c>
    </row>
    <row r="3092">
      <c r="A3092" s="238" t="s">
        <v>3376</v>
      </c>
      <c r="B3092" s="239">
        <v>608.0</v>
      </c>
    </row>
    <row r="3093">
      <c r="A3093" s="238" t="s">
        <v>3377</v>
      </c>
      <c r="B3093" s="239">
        <v>3366.0</v>
      </c>
    </row>
    <row r="3094">
      <c r="A3094" s="238" t="s">
        <v>3378</v>
      </c>
      <c r="B3094" s="239">
        <v>0.0</v>
      </c>
    </row>
    <row r="3095">
      <c r="A3095" s="238" t="s">
        <v>3379</v>
      </c>
      <c r="B3095" s="239">
        <v>5739.0</v>
      </c>
    </row>
    <row r="3096">
      <c r="A3096" s="238" t="s">
        <v>3380</v>
      </c>
      <c r="B3096" s="239">
        <v>3987.0</v>
      </c>
    </row>
    <row r="3097">
      <c r="A3097" s="238" t="s">
        <v>3381</v>
      </c>
      <c r="B3097" s="239">
        <v>1007.0</v>
      </c>
    </row>
    <row r="3098">
      <c r="A3098" s="238" t="s">
        <v>3382</v>
      </c>
      <c r="B3098" s="239">
        <v>691.0</v>
      </c>
    </row>
    <row r="3099">
      <c r="A3099" s="238" t="s">
        <v>3383</v>
      </c>
      <c r="B3099" s="239">
        <v>146.0</v>
      </c>
    </row>
    <row r="3100">
      <c r="A3100" s="238" t="s">
        <v>3384</v>
      </c>
      <c r="B3100" s="239">
        <v>1079.0</v>
      </c>
    </row>
    <row r="3101">
      <c r="A3101" s="238" t="s">
        <v>3385</v>
      </c>
      <c r="B3101" s="239">
        <v>20133.0</v>
      </c>
    </row>
    <row r="3102">
      <c r="A3102" s="238" t="s">
        <v>3386</v>
      </c>
      <c r="B3102" s="239">
        <v>272.0</v>
      </c>
    </row>
    <row r="3103">
      <c r="A3103" s="238" t="s">
        <v>3387</v>
      </c>
      <c r="B3103" s="239">
        <v>100.0</v>
      </c>
    </row>
    <row r="3104">
      <c r="A3104" s="238" t="s">
        <v>3388</v>
      </c>
      <c r="B3104" s="239">
        <v>944.0</v>
      </c>
    </row>
    <row r="3105">
      <c r="A3105" s="238" t="s">
        <v>3389</v>
      </c>
      <c r="B3105" s="239">
        <v>784.0</v>
      </c>
    </row>
    <row r="3106">
      <c r="A3106" s="238" t="s">
        <v>3390</v>
      </c>
      <c r="B3106" s="239">
        <v>130.0</v>
      </c>
    </row>
    <row r="3107">
      <c r="A3107" s="238" t="s">
        <v>3391</v>
      </c>
      <c r="B3107" s="239">
        <v>9732.0</v>
      </c>
    </row>
    <row r="3108">
      <c r="A3108" s="238" t="s">
        <v>3392</v>
      </c>
      <c r="B3108" s="239">
        <v>331.0</v>
      </c>
    </row>
    <row r="3109">
      <c r="A3109" s="238" t="s">
        <v>3393</v>
      </c>
      <c r="B3109" s="239">
        <v>175.0</v>
      </c>
    </row>
    <row r="3110">
      <c r="A3110" s="238" t="s">
        <v>3394</v>
      </c>
      <c r="B3110" s="239">
        <v>94146.0</v>
      </c>
    </row>
    <row r="3111">
      <c r="A3111" s="238" t="s">
        <v>3395</v>
      </c>
      <c r="B3111" s="239">
        <v>43625.0</v>
      </c>
    </row>
    <row r="3112">
      <c r="A3112" s="238" t="s">
        <v>3396</v>
      </c>
      <c r="B3112" s="239">
        <v>19247.0</v>
      </c>
    </row>
    <row r="3113">
      <c r="A3113" s="238" t="s">
        <v>3397</v>
      </c>
      <c r="B3113" s="239">
        <v>250.0</v>
      </c>
    </row>
    <row r="3114">
      <c r="A3114" s="238" t="s">
        <v>3398</v>
      </c>
      <c r="B3114" s="239">
        <v>1440.0</v>
      </c>
    </row>
    <row r="3115">
      <c r="A3115" s="238" t="s">
        <v>3399</v>
      </c>
      <c r="B3115" s="239">
        <v>2951.0</v>
      </c>
    </row>
    <row r="3116">
      <c r="A3116" s="238" t="s">
        <v>3400</v>
      </c>
      <c r="B3116" s="239">
        <v>1235.0</v>
      </c>
    </row>
    <row r="3117">
      <c r="A3117" s="238" t="s">
        <v>3401</v>
      </c>
      <c r="B3117" s="239">
        <v>429.0</v>
      </c>
    </row>
    <row r="3118">
      <c r="A3118" s="238" t="s">
        <v>3402</v>
      </c>
      <c r="B3118" s="239">
        <v>3157.0</v>
      </c>
    </row>
    <row r="3119">
      <c r="A3119" s="238" t="s">
        <v>3403</v>
      </c>
      <c r="B3119" s="239">
        <v>395.0</v>
      </c>
    </row>
    <row r="3120">
      <c r="A3120" s="238" t="s">
        <v>3404</v>
      </c>
      <c r="B3120" s="239">
        <v>312.0</v>
      </c>
    </row>
    <row r="3121">
      <c r="A3121" s="238" t="s">
        <v>3405</v>
      </c>
      <c r="B3121" s="239">
        <v>4591.0</v>
      </c>
    </row>
    <row r="3122">
      <c r="A3122" s="238" t="s">
        <v>3406</v>
      </c>
      <c r="B3122" s="239">
        <v>1250.0</v>
      </c>
    </row>
    <row r="3123">
      <c r="A3123" s="238" t="s">
        <v>3407</v>
      </c>
      <c r="B3123" s="239">
        <v>16960.0</v>
      </c>
    </row>
    <row r="3124">
      <c r="A3124" s="238" t="s">
        <v>3408</v>
      </c>
      <c r="B3124" s="239">
        <v>258.0</v>
      </c>
    </row>
    <row r="3125">
      <c r="A3125" s="238" t="s">
        <v>3409</v>
      </c>
      <c r="B3125" s="239">
        <v>228.0</v>
      </c>
    </row>
    <row r="3126">
      <c r="A3126" s="238" t="s">
        <v>3410</v>
      </c>
      <c r="B3126" s="239">
        <v>589.0</v>
      </c>
    </row>
    <row r="3127">
      <c r="A3127" s="238" t="s">
        <v>3411</v>
      </c>
      <c r="B3127" s="239">
        <v>1208.0</v>
      </c>
    </row>
    <row r="3128">
      <c r="A3128" s="238" t="s">
        <v>3412</v>
      </c>
      <c r="B3128" s="239">
        <v>350.0</v>
      </c>
    </row>
    <row r="3129">
      <c r="A3129" s="238" t="s">
        <v>3413</v>
      </c>
      <c r="B3129" s="239">
        <v>75889.0</v>
      </c>
    </row>
    <row r="3130">
      <c r="A3130" s="238" t="s">
        <v>3414</v>
      </c>
      <c r="B3130" s="239">
        <v>12513.0</v>
      </c>
    </row>
    <row r="3131">
      <c r="A3131" s="238" t="s">
        <v>3415</v>
      </c>
      <c r="B3131" s="239">
        <v>1241.0</v>
      </c>
    </row>
    <row r="3132">
      <c r="A3132" s="238" t="s">
        <v>3416</v>
      </c>
      <c r="B3132" s="239">
        <v>476.0</v>
      </c>
    </row>
    <row r="3133">
      <c r="A3133" s="238" t="s">
        <v>3417</v>
      </c>
      <c r="B3133" s="239">
        <v>6678.0</v>
      </c>
    </row>
    <row r="3134">
      <c r="A3134" s="238" t="s">
        <v>3418</v>
      </c>
      <c r="B3134" s="239">
        <v>879.0</v>
      </c>
    </row>
    <row r="3135">
      <c r="A3135" s="238" t="s">
        <v>3419</v>
      </c>
      <c r="B3135" s="239">
        <v>423.0</v>
      </c>
    </row>
    <row r="3136">
      <c r="A3136" s="238" t="s">
        <v>3420</v>
      </c>
      <c r="B3136" s="239">
        <v>6657.0</v>
      </c>
    </row>
    <row r="3137">
      <c r="A3137" s="238" t="s">
        <v>3421</v>
      </c>
      <c r="B3137" s="239">
        <v>5437.0</v>
      </c>
    </row>
    <row r="3138">
      <c r="A3138" s="238" t="s">
        <v>3421</v>
      </c>
      <c r="B3138" s="239">
        <v>1340.0</v>
      </c>
    </row>
    <row r="3139">
      <c r="A3139" s="238" t="s">
        <v>3422</v>
      </c>
      <c r="B3139" s="239">
        <v>0.0</v>
      </c>
    </row>
    <row r="3140">
      <c r="A3140" s="238" t="s">
        <v>3423</v>
      </c>
      <c r="B3140" s="239">
        <v>793.0</v>
      </c>
    </row>
    <row r="3141">
      <c r="A3141" s="238" t="s">
        <v>3424</v>
      </c>
      <c r="B3141" s="239">
        <v>148.0</v>
      </c>
    </row>
    <row r="3142">
      <c r="A3142" s="238" t="s">
        <v>3425</v>
      </c>
      <c r="B3142" s="239">
        <v>3402.0</v>
      </c>
    </row>
    <row r="3143">
      <c r="A3143" s="238" t="s">
        <v>3426</v>
      </c>
      <c r="B3143" s="239">
        <v>2515.0</v>
      </c>
    </row>
    <row r="3144">
      <c r="A3144" s="238" t="s">
        <v>3427</v>
      </c>
      <c r="B3144" s="239">
        <v>2057.0</v>
      </c>
    </row>
    <row r="3145">
      <c r="A3145" s="238" t="s">
        <v>3428</v>
      </c>
      <c r="B3145" s="239">
        <v>3090.0</v>
      </c>
    </row>
    <row r="3146">
      <c r="A3146" s="238" t="s">
        <v>3429</v>
      </c>
      <c r="B3146" s="239">
        <v>21951.0</v>
      </c>
    </row>
    <row r="3147">
      <c r="A3147" s="238" t="s">
        <v>3430</v>
      </c>
      <c r="B3147" s="239">
        <v>603.0</v>
      </c>
    </row>
    <row r="3148">
      <c r="A3148" s="238" t="s">
        <v>3431</v>
      </c>
      <c r="B3148" s="239">
        <v>8807.0</v>
      </c>
    </row>
    <row r="3149">
      <c r="A3149" s="238" t="s">
        <v>3432</v>
      </c>
      <c r="B3149" s="239">
        <v>1177.0</v>
      </c>
    </row>
    <row r="3150">
      <c r="A3150" s="238" t="s">
        <v>3433</v>
      </c>
      <c r="B3150" s="239">
        <v>643.0</v>
      </c>
    </row>
    <row r="3151">
      <c r="A3151" s="238" t="s">
        <v>3434</v>
      </c>
      <c r="B3151" s="239">
        <v>862.0</v>
      </c>
    </row>
    <row r="3152">
      <c r="A3152" s="238" t="s">
        <v>3435</v>
      </c>
      <c r="B3152" s="239">
        <v>611.0</v>
      </c>
    </row>
    <row r="3153">
      <c r="A3153" s="238" t="s">
        <v>3436</v>
      </c>
      <c r="B3153" s="239">
        <v>790.0</v>
      </c>
    </row>
    <row r="3154">
      <c r="A3154" s="238" t="s">
        <v>3437</v>
      </c>
      <c r="B3154" s="239">
        <v>564.0</v>
      </c>
    </row>
    <row r="3155">
      <c r="A3155" s="238" t="s">
        <v>3438</v>
      </c>
      <c r="B3155" s="239">
        <v>12366.0</v>
      </c>
    </row>
    <row r="3156">
      <c r="A3156" s="238" t="s">
        <v>3439</v>
      </c>
      <c r="B3156" s="239">
        <v>18547.0</v>
      </c>
    </row>
    <row r="3157">
      <c r="A3157" s="238" t="s">
        <v>3440</v>
      </c>
      <c r="B3157" s="239">
        <v>5348.0</v>
      </c>
    </row>
    <row r="3158">
      <c r="A3158" s="238" t="s">
        <v>3441</v>
      </c>
      <c r="B3158" s="239">
        <v>1129.0</v>
      </c>
    </row>
    <row r="3159">
      <c r="A3159" s="238" t="s">
        <v>3442</v>
      </c>
      <c r="B3159" s="239">
        <v>3269.0</v>
      </c>
    </row>
    <row r="3160">
      <c r="A3160" s="238" t="s">
        <v>3443</v>
      </c>
      <c r="B3160" s="239">
        <v>971.0</v>
      </c>
    </row>
    <row r="3161">
      <c r="A3161" s="238" t="s">
        <v>3444</v>
      </c>
      <c r="B3161" s="239">
        <v>6377.0</v>
      </c>
    </row>
    <row r="3162">
      <c r="A3162" s="238" t="s">
        <v>3445</v>
      </c>
      <c r="B3162" s="239">
        <v>10885.0</v>
      </c>
    </row>
    <row r="3163">
      <c r="A3163" s="238" t="s">
        <v>3446</v>
      </c>
      <c r="B3163" s="239">
        <v>115.0</v>
      </c>
    </row>
    <row r="3164">
      <c r="A3164" s="238" t="s">
        <v>3447</v>
      </c>
      <c r="B3164" s="239">
        <v>6147.0</v>
      </c>
    </row>
    <row r="3165">
      <c r="A3165" s="238" t="s">
        <v>3448</v>
      </c>
      <c r="B3165" s="239">
        <v>9205.0</v>
      </c>
    </row>
    <row r="3166">
      <c r="A3166" s="238" t="s">
        <v>3449</v>
      </c>
      <c r="B3166" s="239">
        <v>144.0</v>
      </c>
    </row>
    <row r="3167">
      <c r="A3167" s="238" t="s">
        <v>3450</v>
      </c>
      <c r="B3167" s="239">
        <v>365.0</v>
      </c>
    </row>
    <row r="3168">
      <c r="A3168" s="238" t="s">
        <v>3451</v>
      </c>
      <c r="B3168" s="239">
        <v>300.0</v>
      </c>
    </row>
    <row r="3169">
      <c r="A3169" s="238" t="s">
        <v>3452</v>
      </c>
      <c r="B3169" s="239">
        <v>257.0</v>
      </c>
    </row>
    <row r="3170">
      <c r="A3170" s="238" t="s">
        <v>3453</v>
      </c>
      <c r="B3170" s="239">
        <v>2838.0</v>
      </c>
    </row>
    <row r="3171">
      <c r="A3171" s="238" t="s">
        <v>3454</v>
      </c>
      <c r="B3171" s="239">
        <v>845.0</v>
      </c>
    </row>
    <row r="3172">
      <c r="A3172" s="238" t="s">
        <v>3455</v>
      </c>
      <c r="B3172" s="239">
        <v>1161.0</v>
      </c>
    </row>
    <row r="3173">
      <c r="A3173" s="238" t="s">
        <v>3456</v>
      </c>
      <c r="B3173" s="239">
        <v>35270.0</v>
      </c>
    </row>
    <row r="3174">
      <c r="A3174" s="238" t="s">
        <v>3457</v>
      </c>
      <c r="B3174" s="239">
        <v>6433.0</v>
      </c>
    </row>
    <row r="3175">
      <c r="A3175" s="238" t="s">
        <v>3458</v>
      </c>
      <c r="B3175" s="239">
        <v>884.0</v>
      </c>
    </row>
    <row r="3176">
      <c r="A3176" s="238" t="s">
        <v>3459</v>
      </c>
      <c r="B3176" s="239">
        <v>2988.0</v>
      </c>
    </row>
    <row r="3177">
      <c r="A3177" s="238" t="s">
        <v>3460</v>
      </c>
      <c r="B3177" s="239">
        <v>449.0</v>
      </c>
    </row>
    <row r="3178">
      <c r="A3178" s="238" t="s">
        <v>3461</v>
      </c>
      <c r="B3178" s="239">
        <v>230.0</v>
      </c>
    </row>
    <row r="3179">
      <c r="A3179" s="238" t="s">
        <v>3462</v>
      </c>
      <c r="B3179" s="239">
        <v>489.0</v>
      </c>
    </row>
    <row r="3180">
      <c r="A3180" s="238" t="s">
        <v>3463</v>
      </c>
      <c r="B3180" s="239">
        <v>1022.0</v>
      </c>
    </row>
    <row r="3181">
      <c r="A3181" s="238" t="s">
        <v>3464</v>
      </c>
      <c r="B3181" s="239">
        <v>2571.0</v>
      </c>
    </row>
    <row r="3182">
      <c r="A3182" s="238" t="s">
        <v>3465</v>
      </c>
      <c r="B3182" s="239">
        <v>1149.0</v>
      </c>
    </row>
    <row r="3183">
      <c r="A3183" s="238" t="s">
        <v>3466</v>
      </c>
      <c r="B3183" s="239">
        <v>567.0</v>
      </c>
    </row>
    <row r="3184">
      <c r="A3184" s="238" t="s">
        <v>3467</v>
      </c>
      <c r="B3184" s="239">
        <v>588.0</v>
      </c>
    </row>
    <row r="3185">
      <c r="A3185" s="238" t="s">
        <v>3468</v>
      </c>
      <c r="B3185" s="239">
        <v>0.0</v>
      </c>
    </row>
    <row r="3186">
      <c r="A3186" s="238" t="s">
        <v>3469</v>
      </c>
      <c r="B3186" s="239">
        <v>402.0</v>
      </c>
    </row>
    <row r="3187">
      <c r="A3187" s="238" t="s">
        <v>3470</v>
      </c>
      <c r="B3187" s="239">
        <v>966.0</v>
      </c>
    </row>
    <row r="3188">
      <c r="A3188" s="238" t="s">
        <v>3471</v>
      </c>
      <c r="B3188" s="239">
        <v>1458.0</v>
      </c>
    </row>
    <row r="3189">
      <c r="A3189" s="238" t="s">
        <v>3472</v>
      </c>
      <c r="B3189" s="239">
        <v>1760.0</v>
      </c>
    </row>
    <row r="3190">
      <c r="A3190" s="238" t="s">
        <v>3473</v>
      </c>
      <c r="B3190" s="239">
        <v>580.0</v>
      </c>
    </row>
    <row r="3191">
      <c r="A3191" s="238" t="s">
        <v>3474</v>
      </c>
      <c r="B3191" s="239">
        <v>280.0</v>
      </c>
    </row>
    <row r="3192">
      <c r="A3192" s="238" t="s">
        <v>3475</v>
      </c>
      <c r="B3192" s="239">
        <v>10250.0</v>
      </c>
    </row>
    <row r="3193">
      <c r="A3193" s="238" t="s">
        <v>3476</v>
      </c>
      <c r="B3193" s="239">
        <v>1398.0</v>
      </c>
    </row>
    <row r="3194">
      <c r="A3194" s="238" t="s">
        <v>3477</v>
      </c>
      <c r="B3194" s="239">
        <v>3364.0</v>
      </c>
    </row>
    <row r="3195">
      <c r="A3195" s="238" t="s">
        <v>3478</v>
      </c>
      <c r="B3195" s="239">
        <v>370.0</v>
      </c>
    </row>
    <row r="3196">
      <c r="A3196" s="238" t="s">
        <v>3479</v>
      </c>
      <c r="B3196" s="239">
        <v>411.0</v>
      </c>
    </row>
    <row r="3197">
      <c r="A3197" s="238" t="s">
        <v>3480</v>
      </c>
      <c r="B3197" s="239">
        <v>225.0</v>
      </c>
    </row>
    <row r="3198">
      <c r="A3198" s="238" t="s">
        <v>3481</v>
      </c>
      <c r="B3198" s="239">
        <v>10263.0</v>
      </c>
    </row>
    <row r="3199">
      <c r="A3199" s="238" t="s">
        <v>3482</v>
      </c>
      <c r="B3199" s="239">
        <v>358.0</v>
      </c>
    </row>
    <row r="3200">
      <c r="A3200" s="238" t="s">
        <v>3483</v>
      </c>
      <c r="B3200" s="239">
        <v>3513.0</v>
      </c>
    </row>
    <row r="3201">
      <c r="A3201" s="238" t="s">
        <v>3484</v>
      </c>
      <c r="B3201" s="239">
        <v>592.0</v>
      </c>
    </row>
    <row r="3202">
      <c r="A3202" s="238" t="s">
        <v>3485</v>
      </c>
      <c r="B3202" s="239">
        <v>117.0</v>
      </c>
    </row>
    <row r="3203">
      <c r="A3203" s="238" t="s">
        <v>3485</v>
      </c>
      <c r="B3203" s="239">
        <v>404.0</v>
      </c>
    </row>
    <row r="3204">
      <c r="A3204" s="238" t="s">
        <v>3486</v>
      </c>
      <c r="B3204" s="239">
        <v>3906.0</v>
      </c>
    </row>
    <row r="3205">
      <c r="A3205" s="238" t="s">
        <v>3487</v>
      </c>
      <c r="B3205" s="239">
        <v>899.0</v>
      </c>
    </row>
    <row r="3206">
      <c r="A3206" s="238" t="s">
        <v>3488</v>
      </c>
      <c r="B3206" s="239">
        <v>319.0</v>
      </c>
    </row>
    <row r="3207">
      <c r="A3207" s="238" t="s">
        <v>3489</v>
      </c>
      <c r="B3207" s="239">
        <v>886.0</v>
      </c>
    </row>
    <row r="3208">
      <c r="A3208" s="238" t="s">
        <v>3490</v>
      </c>
      <c r="B3208" s="239">
        <v>705.0</v>
      </c>
    </row>
    <row r="3209">
      <c r="A3209" s="238" t="s">
        <v>3491</v>
      </c>
      <c r="B3209" s="239">
        <v>2505.0</v>
      </c>
    </row>
    <row r="3210">
      <c r="A3210" s="238" t="s">
        <v>3492</v>
      </c>
      <c r="B3210" s="239">
        <v>848.0</v>
      </c>
    </row>
    <row r="3211">
      <c r="A3211" s="238" t="s">
        <v>3492</v>
      </c>
      <c r="B3211" s="239">
        <v>1405.0</v>
      </c>
    </row>
    <row r="3212">
      <c r="A3212" s="238" t="s">
        <v>3493</v>
      </c>
      <c r="B3212" s="239">
        <v>2300.0</v>
      </c>
    </row>
    <row r="3213">
      <c r="A3213" s="238" t="s">
        <v>3494</v>
      </c>
      <c r="B3213" s="239">
        <v>9252.0</v>
      </c>
    </row>
    <row r="3214">
      <c r="A3214" s="238" t="s">
        <v>3495</v>
      </c>
      <c r="B3214" s="239">
        <v>10485.0</v>
      </c>
    </row>
    <row r="3215">
      <c r="A3215" s="238" t="s">
        <v>3496</v>
      </c>
      <c r="B3215" s="239">
        <v>1560.0</v>
      </c>
    </row>
    <row r="3216">
      <c r="A3216" s="238" t="s">
        <v>3497</v>
      </c>
      <c r="B3216" s="239">
        <v>517.0</v>
      </c>
    </row>
    <row r="3217">
      <c r="A3217" s="238" t="s">
        <v>3498</v>
      </c>
      <c r="B3217" s="239">
        <v>4124.0</v>
      </c>
    </row>
    <row r="3218">
      <c r="A3218" s="238" t="s">
        <v>3499</v>
      </c>
      <c r="B3218" s="239">
        <v>491.0</v>
      </c>
    </row>
    <row r="3219">
      <c r="A3219" s="238" t="s">
        <v>3500</v>
      </c>
      <c r="B3219" s="239">
        <v>1302.0</v>
      </c>
    </row>
    <row r="3220">
      <c r="A3220" s="238" t="s">
        <v>3501</v>
      </c>
      <c r="B3220" s="239">
        <v>276.0</v>
      </c>
    </row>
    <row r="3221">
      <c r="A3221" s="238" t="s">
        <v>3502</v>
      </c>
      <c r="B3221" s="239">
        <v>520.0</v>
      </c>
    </row>
    <row r="3222">
      <c r="A3222" s="238" t="s">
        <v>3503</v>
      </c>
      <c r="B3222" s="239">
        <v>659.0</v>
      </c>
    </row>
    <row r="3223">
      <c r="A3223" s="238" t="s">
        <v>3503</v>
      </c>
      <c r="B3223" s="239">
        <v>488.0</v>
      </c>
    </row>
    <row r="3224">
      <c r="A3224" s="238" t="s">
        <v>3504</v>
      </c>
      <c r="B3224" s="239">
        <v>1609.0</v>
      </c>
    </row>
    <row r="3225">
      <c r="A3225" s="238" t="s">
        <v>3505</v>
      </c>
      <c r="B3225" s="239">
        <v>711.0</v>
      </c>
    </row>
    <row r="3226">
      <c r="A3226" s="238" t="s">
        <v>3506</v>
      </c>
      <c r="B3226" s="239">
        <v>221.0</v>
      </c>
    </row>
    <row r="3227">
      <c r="A3227" s="238" t="s">
        <v>3507</v>
      </c>
      <c r="B3227" s="239">
        <v>59053.0</v>
      </c>
    </row>
    <row r="3228">
      <c r="A3228" s="238" t="s">
        <v>3508</v>
      </c>
      <c r="B3228" s="239">
        <v>919.0</v>
      </c>
    </row>
    <row r="3229">
      <c r="A3229" s="238" t="s">
        <v>3509</v>
      </c>
      <c r="B3229" s="239">
        <v>927.0</v>
      </c>
    </row>
    <row r="3230">
      <c r="A3230" s="238" t="s">
        <v>3510</v>
      </c>
      <c r="B3230" s="239">
        <v>1381.0</v>
      </c>
    </row>
    <row r="3231">
      <c r="A3231" s="238" t="s">
        <v>3511</v>
      </c>
      <c r="B3231" s="239">
        <v>790.0</v>
      </c>
    </row>
    <row r="3232">
      <c r="A3232" s="238" t="s">
        <v>3512</v>
      </c>
      <c r="B3232" s="239">
        <v>319.0</v>
      </c>
    </row>
    <row r="3233">
      <c r="A3233" s="238" t="s">
        <v>3513</v>
      </c>
      <c r="B3233" s="239">
        <v>607.0</v>
      </c>
    </row>
    <row r="3234">
      <c r="A3234" s="238" t="s">
        <v>3514</v>
      </c>
      <c r="B3234" s="239">
        <v>56574.0</v>
      </c>
    </row>
    <row r="3235">
      <c r="A3235" s="238" t="s">
        <v>3515</v>
      </c>
      <c r="B3235" s="239">
        <v>462.0</v>
      </c>
    </row>
    <row r="3236">
      <c r="A3236" s="238" t="s">
        <v>3516</v>
      </c>
      <c r="B3236" s="239">
        <v>900.0</v>
      </c>
    </row>
    <row r="3237">
      <c r="A3237" s="238" t="s">
        <v>3517</v>
      </c>
      <c r="B3237" s="239">
        <v>3748.0</v>
      </c>
    </row>
    <row r="3238">
      <c r="A3238" s="238" t="s">
        <v>3518</v>
      </c>
      <c r="B3238" s="239">
        <v>211.0</v>
      </c>
    </row>
    <row r="3239">
      <c r="A3239" s="238" t="s">
        <v>3519</v>
      </c>
      <c r="B3239" s="239">
        <v>1926.0</v>
      </c>
    </row>
    <row r="3240">
      <c r="A3240" s="238" t="s">
        <v>3520</v>
      </c>
      <c r="B3240" s="239">
        <v>997.0</v>
      </c>
    </row>
    <row r="3241">
      <c r="A3241" s="238" t="s">
        <v>3521</v>
      </c>
      <c r="B3241" s="239">
        <v>4233.0</v>
      </c>
    </row>
    <row r="3242">
      <c r="A3242" s="238" t="s">
        <v>3522</v>
      </c>
      <c r="B3242" s="239">
        <v>4156.0</v>
      </c>
    </row>
    <row r="3243">
      <c r="A3243" s="238" t="s">
        <v>3523</v>
      </c>
      <c r="B3243" s="239">
        <v>1235.0</v>
      </c>
    </row>
    <row r="3244">
      <c r="A3244" s="238" t="s">
        <v>3524</v>
      </c>
      <c r="B3244" s="239">
        <v>202.0</v>
      </c>
    </row>
    <row r="3245">
      <c r="A3245" s="238" t="s">
        <v>3525</v>
      </c>
      <c r="B3245" s="239">
        <v>1016.0</v>
      </c>
    </row>
    <row r="3246">
      <c r="A3246" s="238" t="s">
        <v>3526</v>
      </c>
      <c r="B3246" s="239">
        <v>206.0</v>
      </c>
    </row>
    <row r="3247">
      <c r="A3247" s="238" t="s">
        <v>3527</v>
      </c>
      <c r="B3247" s="239">
        <v>3388.0</v>
      </c>
    </row>
    <row r="3248">
      <c r="A3248" s="238" t="s">
        <v>3528</v>
      </c>
      <c r="B3248" s="239">
        <v>238.0</v>
      </c>
    </row>
    <row r="3249">
      <c r="A3249" s="238" t="s">
        <v>3529</v>
      </c>
      <c r="B3249" s="239">
        <v>3778.0</v>
      </c>
    </row>
    <row r="3250">
      <c r="A3250" s="238" t="s">
        <v>3530</v>
      </c>
      <c r="B3250" s="239">
        <v>50203.0</v>
      </c>
    </row>
    <row r="3251">
      <c r="A3251" s="238" t="s">
        <v>3531</v>
      </c>
      <c r="B3251" s="239">
        <v>1095.0</v>
      </c>
    </row>
    <row r="3252">
      <c r="A3252" s="238" t="s">
        <v>3532</v>
      </c>
      <c r="B3252" s="239">
        <v>1423.0</v>
      </c>
    </row>
    <row r="3253">
      <c r="A3253" s="238" t="s">
        <v>3533</v>
      </c>
      <c r="B3253" s="239">
        <v>296.0</v>
      </c>
    </row>
    <row r="3254">
      <c r="A3254" s="238" t="s">
        <v>3534</v>
      </c>
      <c r="B3254" s="239">
        <v>3433.0</v>
      </c>
    </row>
    <row r="3255">
      <c r="A3255" s="238" t="s">
        <v>3535</v>
      </c>
      <c r="B3255" s="239">
        <v>4316.0</v>
      </c>
    </row>
    <row r="3256">
      <c r="A3256" s="238" t="s">
        <v>3536</v>
      </c>
      <c r="B3256" s="239">
        <v>46019.0</v>
      </c>
    </row>
    <row r="3257">
      <c r="A3257" s="238" t="s">
        <v>3537</v>
      </c>
      <c r="B3257" s="239">
        <v>3070.0</v>
      </c>
    </row>
    <row r="3258">
      <c r="A3258" s="238" t="s">
        <v>3538</v>
      </c>
      <c r="B3258" s="239">
        <v>767.0</v>
      </c>
    </row>
    <row r="3259">
      <c r="A3259" s="238" t="s">
        <v>3539</v>
      </c>
      <c r="B3259" s="239">
        <v>1215.0</v>
      </c>
    </row>
    <row r="3260">
      <c r="A3260" s="238" t="s">
        <v>3540</v>
      </c>
      <c r="B3260" s="239">
        <v>2379.0</v>
      </c>
    </row>
    <row r="3261">
      <c r="A3261" s="238" t="s">
        <v>3541</v>
      </c>
      <c r="B3261" s="239">
        <v>325.0</v>
      </c>
    </row>
    <row r="3262">
      <c r="A3262" s="238" t="s">
        <v>3542</v>
      </c>
      <c r="B3262" s="239">
        <v>62.0</v>
      </c>
    </row>
    <row r="3263">
      <c r="A3263" s="238" t="s">
        <v>3543</v>
      </c>
      <c r="B3263" s="239">
        <v>118946.0</v>
      </c>
    </row>
    <row r="3264">
      <c r="A3264" s="238" t="s">
        <v>3544</v>
      </c>
      <c r="B3264" s="239">
        <v>10885.0</v>
      </c>
    </row>
    <row r="3265">
      <c r="A3265" s="238" t="s">
        <v>3545</v>
      </c>
      <c r="B3265" s="239">
        <v>647.0</v>
      </c>
    </row>
    <row r="3266">
      <c r="A3266" s="238" t="s">
        <v>3546</v>
      </c>
      <c r="B3266" s="239">
        <v>4183.0</v>
      </c>
    </row>
    <row r="3267">
      <c r="A3267" s="238" t="s">
        <v>3547</v>
      </c>
      <c r="B3267" s="239">
        <v>349.0</v>
      </c>
    </row>
    <row r="3268">
      <c r="A3268" s="238" t="s">
        <v>3547</v>
      </c>
      <c r="B3268" s="239">
        <v>826.0</v>
      </c>
    </row>
    <row r="3269">
      <c r="A3269" s="238" t="s">
        <v>3548</v>
      </c>
      <c r="B3269" s="239">
        <v>4019.0</v>
      </c>
    </row>
    <row r="3270">
      <c r="A3270" s="238" t="s">
        <v>3549</v>
      </c>
      <c r="B3270" s="239">
        <v>502.0</v>
      </c>
    </row>
    <row r="3271">
      <c r="A3271" s="238" t="s">
        <v>3550</v>
      </c>
      <c r="B3271" s="239">
        <v>12451.0</v>
      </c>
    </row>
    <row r="3272">
      <c r="A3272" s="238" t="s">
        <v>3551</v>
      </c>
      <c r="B3272" s="239">
        <v>4489.0</v>
      </c>
    </row>
    <row r="3273">
      <c r="A3273" s="238" t="s">
        <v>3552</v>
      </c>
      <c r="B3273" s="239">
        <v>1727.0</v>
      </c>
    </row>
    <row r="3274">
      <c r="A3274" s="238" t="s">
        <v>3553</v>
      </c>
      <c r="B3274" s="239">
        <v>5582.0</v>
      </c>
    </row>
    <row r="3275">
      <c r="A3275" s="238" t="s">
        <v>3554</v>
      </c>
      <c r="B3275" s="239">
        <v>5615.0</v>
      </c>
    </row>
    <row r="3276">
      <c r="A3276" s="238" t="s">
        <v>3555</v>
      </c>
      <c r="B3276" s="239">
        <v>1355.0</v>
      </c>
    </row>
    <row r="3277">
      <c r="A3277" s="238" t="s">
        <v>3556</v>
      </c>
      <c r="B3277" s="239">
        <v>13769.0</v>
      </c>
    </row>
    <row r="3278">
      <c r="A3278" s="238" t="s">
        <v>3557</v>
      </c>
      <c r="B3278" s="239">
        <v>6868.0</v>
      </c>
    </row>
    <row r="3279">
      <c r="A3279" s="238" t="s">
        <v>3558</v>
      </c>
      <c r="B3279" s="239">
        <v>8200.0</v>
      </c>
    </row>
    <row r="3280">
      <c r="A3280" s="238" t="s">
        <v>3559</v>
      </c>
      <c r="B3280" s="239">
        <v>2776.0</v>
      </c>
    </row>
    <row r="3281">
      <c r="A3281" s="238" t="s">
        <v>3560</v>
      </c>
      <c r="B3281" s="239">
        <v>4294.0</v>
      </c>
    </row>
    <row r="3282">
      <c r="A3282" s="238" t="s">
        <v>3561</v>
      </c>
      <c r="B3282" s="239">
        <v>97.0</v>
      </c>
    </row>
    <row r="3283">
      <c r="A3283" s="238" t="s">
        <v>3562</v>
      </c>
      <c r="B3283" s="239">
        <v>1337.0</v>
      </c>
    </row>
    <row r="3284">
      <c r="A3284" s="238" t="s">
        <v>3563</v>
      </c>
      <c r="B3284" s="239">
        <v>834.0</v>
      </c>
    </row>
    <row r="3285">
      <c r="A3285" s="238" t="s">
        <v>3564</v>
      </c>
      <c r="B3285" s="239">
        <v>11446.0</v>
      </c>
    </row>
    <row r="3286">
      <c r="A3286" s="238" t="s">
        <v>3565</v>
      </c>
      <c r="B3286" s="239">
        <v>2299.0</v>
      </c>
    </row>
    <row r="3287">
      <c r="A3287" s="238" t="s">
        <v>3566</v>
      </c>
      <c r="B3287" s="239">
        <v>3499.0</v>
      </c>
    </row>
    <row r="3288">
      <c r="A3288" s="238" t="s">
        <v>3567</v>
      </c>
      <c r="B3288" s="239">
        <v>1878.0</v>
      </c>
    </row>
    <row r="3289">
      <c r="A3289" s="238" t="s">
        <v>3568</v>
      </c>
      <c r="B3289" s="239">
        <v>1465.0</v>
      </c>
    </row>
    <row r="3290">
      <c r="A3290" s="238" t="s">
        <v>3569</v>
      </c>
      <c r="B3290" s="239">
        <v>6567.0</v>
      </c>
    </row>
    <row r="3291">
      <c r="A3291" s="238" t="s">
        <v>3570</v>
      </c>
      <c r="B3291" s="239">
        <v>1182.0</v>
      </c>
    </row>
    <row r="3292">
      <c r="A3292" s="238" t="s">
        <v>3571</v>
      </c>
      <c r="B3292" s="239">
        <v>14285.0</v>
      </c>
    </row>
    <row r="3293">
      <c r="A3293" s="238" t="s">
        <v>3572</v>
      </c>
      <c r="B3293" s="239">
        <v>2748.0</v>
      </c>
    </row>
    <row r="3294">
      <c r="A3294" s="238" t="s">
        <v>3573</v>
      </c>
      <c r="B3294" s="239">
        <v>4064.0</v>
      </c>
    </row>
    <row r="3295">
      <c r="A3295" s="238" t="s">
        <v>3574</v>
      </c>
      <c r="B3295" s="239">
        <v>10998.0</v>
      </c>
    </row>
    <row r="3296">
      <c r="A3296" s="238" t="s">
        <v>3575</v>
      </c>
      <c r="B3296" s="239">
        <v>3567.0</v>
      </c>
    </row>
    <row r="3297">
      <c r="A3297" s="238" t="s">
        <v>3576</v>
      </c>
      <c r="B3297" s="239">
        <v>2501.0</v>
      </c>
    </row>
    <row r="3298">
      <c r="A3298" s="238" t="s">
        <v>3577</v>
      </c>
      <c r="B3298" s="239">
        <v>0.0</v>
      </c>
    </row>
    <row r="3299">
      <c r="A3299" s="238" t="s">
        <v>3578</v>
      </c>
      <c r="B3299" s="239">
        <v>409.0</v>
      </c>
    </row>
    <row r="3300">
      <c r="A3300" s="238" t="s">
        <v>3579</v>
      </c>
      <c r="B3300" s="239">
        <v>486.0</v>
      </c>
    </row>
    <row r="3301">
      <c r="A3301" s="238" t="s">
        <v>3580</v>
      </c>
      <c r="B3301" s="239">
        <v>425.0</v>
      </c>
    </row>
    <row r="3302">
      <c r="A3302" s="238" t="s">
        <v>3581</v>
      </c>
      <c r="B3302" s="239">
        <v>654.0</v>
      </c>
    </row>
    <row r="3303">
      <c r="A3303" s="238" t="s">
        <v>3581</v>
      </c>
      <c r="B3303" s="239">
        <v>863.0</v>
      </c>
    </row>
    <row r="3304">
      <c r="A3304" s="238" t="s">
        <v>3582</v>
      </c>
      <c r="B3304" s="239">
        <v>533.0</v>
      </c>
    </row>
    <row r="3305">
      <c r="A3305" s="238" t="s">
        <v>3583</v>
      </c>
      <c r="B3305" s="239">
        <v>249.0</v>
      </c>
    </row>
    <row r="3306">
      <c r="A3306" s="238" t="s">
        <v>3584</v>
      </c>
      <c r="B3306" s="239">
        <v>6482.0</v>
      </c>
    </row>
    <row r="3307">
      <c r="A3307" s="238" t="s">
        <v>3585</v>
      </c>
      <c r="B3307" s="239">
        <v>154.0</v>
      </c>
    </row>
    <row r="3308">
      <c r="A3308" s="238" t="s">
        <v>3586</v>
      </c>
      <c r="B3308" s="239">
        <v>0.0</v>
      </c>
    </row>
    <row r="3309">
      <c r="A3309" s="238" t="s">
        <v>3587</v>
      </c>
      <c r="B3309" s="239">
        <v>1835.0</v>
      </c>
    </row>
    <row r="3310">
      <c r="A3310" s="238" t="s">
        <v>3588</v>
      </c>
      <c r="B3310" s="239">
        <v>695.0</v>
      </c>
    </row>
    <row r="3311">
      <c r="A3311" s="238" t="s">
        <v>3589</v>
      </c>
      <c r="B3311" s="239">
        <v>350.0</v>
      </c>
    </row>
    <row r="3312">
      <c r="A3312" s="238" t="s">
        <v>3590</v>
      </c>
      <c r="B3312" s="239">
        <v>549.0</v>
      </c>
    </row>
    <row r="3313">
      <c r="A3313" s="238" t="s">
        <v>3591</v>
      </c>
      <c r="B3313" s="239">
        <v>6046.0</v>
      </c>
    </row>
    <row r="3314">
      <c r="A3314" s="238" t="s">
        <v>3592</v>
      </c>
      <c r="B3314" s="239">
        <v>376.0</v>
      </c>
    </row>
    <row r="3315">
      <c r="A3315" s="238" t="s">
        <v>3593</v>
      </c>
      <c r="B3315" s="239">
        <v>390.0</v>
      </c>
    </row>
    <row r="3316">
      <c r="A3316" s="238" t="s">
        <v>3594</v>
      </c>
      <c r="B3316" s="239">
        <v>8004.0</v>
      </c>
    </row>
    <row r="3317">
      <c r="A3317" s="238" t="s">
        <v>3595</v>
      </c>
      <c r="B3317" s="239">
        <v>6749.0</v>
      </c>
    </row>
    <row r="3318">
      <c r="A3318" s="238" t="s">
        <v>3596</v>
      </c>
      <c r="B3318" s="239">
        <v>4137.0</v>
      </c>
    </row>
    <row r="3319">
      <c r="A3319" s="238" t="s">
        <v>3597</v>
      </c>
      <c r="B3319" s="239">
        <v>2469.0</v>
      </c>
    </row>
    <row r="3320">
      <c r="A3320" s="238" t="s">
        <v>3598</v>
      </c>
      <c r="B3320" s="239">
        <v>7228.0</v>
      </c>
    </row>
    <row r="3321">
      <c r="A3321" s="238" t="s">
        <v>3599</v>
      </c>
      <c r="B3321" s="239">
        <v>1313.0</v>
      </c>
    </row>
    <row r="3322">
      <c r="A3322" s="238" t="s">
        <v>3600</v>
      </c>
      <c r="B3322" s="239">
        <v>273.0</v>
      </c>
    </row>
    <row r="3323">
      <c r="A3323" s="238" t="s">
        <v>3601</v>
      </c>
      <c r="B3323" s="239">
        <v>5352.0</v>
      </c>
    </row>
    <row r="3324">
      <c r="A3324" s="238" t="s">
        <v>3602</v>
      </c>
      <c r="B3324" s="239">
        <v>2394.0</v>
      </c>
    </row>
    <row r="3325">
      <c r="A3325" s="238" t="s">
        <v>3603</v>
      </c>
      <c r="B3325" s="239">
        <v>4585.0</v>
      </c>
    </row>
    <row r="3326">
      <c r="A3326" s="238" t="s">
        <v>3604</v>
      </c>
      <c r="B3326" s="239">
        <v>5790.0</v>
      </c>
    </row>
    <row r="3327">
      <c r="A3327" s="238" t="s">
        <v>3605</v>
      </c>
      <c r="B3327" s="239">
        <v>1014.0</v>
      </c>
    </row>
    <row r="3328">
      <c r="A3328" s="238" t="s">
        <v>3606</v>
      </c>
      <c r="B3328" s="239">
        <v>548.0</v>
      </c>
    </row>
    <row r="3329">
      <c r="A3329" s="238" t="s">
        <v>3607</v>
      </c>
      <c r="B3329" s="239">
        <v>7148.0</v>
      </c>
    </row>
    <row r="3330">
      <c r="A3330" s="238" t="s">
        <v>3608</v>
      </c>
      <c r="B3330" s="239">
        <v>14880.0</v>
      </c>
    </row>
    <row r="3331">
      <c r="A3331" s="238" t="s">
        <v>3609</v>
      </c>
      <c r="B3331" s="239">
        <v>2249.0</v>
      </c>
    </row>
    <row r="3332">
      <c r="A3332" s="238" t="s">
        <v>3610</v>
      </c>
      <c r="B3332" s="239">
        <v>6584.0</v>
      </c>
    </row>
    <row r="3333">
      <c r="A3333" s="238" t="s">
        <v>3611</v>
      </c>
      <c r="B3333" s="239">
        <v>59691.0</v>
      </c>
    </row>
    <row r="3334">
      <c r="A3334" s="238" t="s">
        <v>3612</v>
      </c>
      <c r="B3334" s="239">
        <v>1473.0</v>
      </c>
    </row>
    <row r="3335">
      <c r="A3335" s="238" t="s">
        <v>3613</v>
      </c>
      <c r="B3335" s="239">
        <v>269.0</v>
      </c>
    </row>
    <row r="3336">
      <c r="A3336" s="238" t="s">
        <v>3613</v>
      </c>
      <c r="B3336" s="239">
        <v>953.0</v>
      </c>
    </row>
    <row r="3337">
      <c r="A3337" s="238" t="s">
        <v>3614</v>
      </c>
      <c r="B3337" s="239">
        <v>716.0</v>
      </c>
    </row>
    <row r="3338">
      <c r="A3338" s="238" t="s">
        <v>3615</v>
      </c>
      <c r="B3338" s="239">
        <v>20397.0</v>
      </c>
    </row>
    <row r="3339">
      <c r="A3339" s="238" t="s">
        <v>3616</v>
      </c>
      <c r="B3339" s="239">
        <v>1538.0</v>
      </c>
    </row>
    <row r="3340">
      <c r="A3340" s="238" t="s">
        <v>3617</v>
      </c>
      <c r="B3340" s="239">
        <v>648.0</v>
      </c>
    </row>
    <row r="3341">
      <c r="A3341" s="238" t="s">
        <v>3618</v>
      </c>
      <c r="B3341" s="239">
        <v>1653.0</v>
      </c>
    </row>
    <row r="3342">
      <c r="A3342" s="238" t="s">
        <v>3619</v>
      </c>
      <c r="B3342" s="239">
        <v>381.0</v>
      </c>
    </row>
    <row r="3343">
      <c r="A3343" s="238" t="s">
        <v>3620</v>
      </c>
      <c r="B3343" s="239">
        <v>15037.0</v>
      </c>
    </row>
    <row r="3344">
      <c r="A3344" s="238" t="s">
        <v>3621</v>
      </c>
      <c r="B3344" s="239">
        <v>727.0</v>
      </c>
    </row>
    <row r="3345">
      <c r="A3345" s="238" t="s">
        <v>3622</v>
      </c>
      <c r="B3345" s="239">
        <v>668.0</v>
      </c>
    </row>
    <row r="3346">
      <c r="A3346" s="238" t="s">
        <v>3623</v>
      </c>
      <c r="B3346" s="239">
        <v>4329.0</v>
      </c>
    </row>
    <row r="3347">
      <c r="A3347" s="238" t="s">
        <v>3624</v>
      </c>
      <c r="B3347" s="239">
        <v>5793.0</v>
      </c>
    </row>
    <row r="3348">
      <c r="A3348" s="238" t="s">
        <v>3625</v>
      </c>
      <c r="B3348" s="239">
        <v>1637.0</v>
      </c>
    </row>
    <row r="3349">
      <c r="A3349" s="238" t="s">
        <v>3626</v>
      </c>
      <c r="B3349" s="239">
        <v>736.0</v>
      </c>
    </row>
    <row r="3350">
      <c r="A3350" s="238" t="s">
        <v>3627</v>
      </c>
      <c r="B3350" s="239">
        <v>38207.0</v>
      </c>
    </row>
    <row r="3351">
      <c r="A3351" s="238" t="s">
        <v>3628</v>
      </c>
      <c r="B3351" s="239">
        <v>64596.0</v>
      </c>
    </row>
    <row r="3352">
      <c r="A3352" s="238" t="s">
        <v>3629</v>
      </c>
      <c r="B3352" s="239">
        <v>325.0</v>
      </c>
    </row>
    <row r="3353">
      <c r="A3353" s="238" t="s">
        <v>3630</v>
      </c>
      <c r="B3353" s="239">
        <v>224.0</v>
      </c>
    </row>
    <row r="3354">
      <c r="A3354" s="238" t="s">
        <v>3631</v>
      </c>
      <c r="B3354" s="239">
        <v>10538.0</v>
      </c>
    </row>
    <row r="3355">
      <c r="A3355" s="238" t="s">
        <v>3632</v>
      </c>
      <c r="B3355" s="239">
        <v>425.0</v>
      </c>
    </row>
    <row r="3356">
      <c r="A3356" s="238" t="s">
        <v>3633</v>
      </c>
      <c r="B3356" s="239">
        <v>138.0</v>
      </c>
    </row>
    <row r="3357">
      <c r="A3357" s="238" t="s">
        <v>3634</v>
      </c>
      <c r="B3357" s="239">
        <v>178.0</v>
      </c>
    </row>
    <row r="3358">
      <c r="A3358" s="238" t="s">
        <v>3635</v>
      </c>
      <c r="B3358" s="239">
        <v>162.0</v>
      </c>
    </row>
    <row r="3359">
      <c r="A3359" s="238" t="s">
        <v>3636</v>
      </c>
      <c r="B3359" s="239">
        <v>241.0</v>
      </c>
    </row>
    <row r="3360">
      <c r="A3360" s="238" t="s">
        <v>3637</v>
      </c>
      <c r="B3360" s="239">
        <v>1110.0</v>
      </c>
    </row>
    <row r="3361">
      <c r="A3361" s="238" t="s">
        <v>3638</v>
      </c>
      <c r="B3361" s="239">
        <v>27837.0</v>
      </c>
    </row>
    <row r="3362">
      <c r="A3362" s="238" t="s">
        <v>3639</v>
      </c>
      <c r="B3362" s="239">
        <v>1054.0</v>
      </c>
    </row>
    <row r="3363">
      <c r="A3363" s="238" t="s">
        <v>3640</v>
      </c>
      <c r="B3363" s="239">
        <v>2913.0</v>
      </c>
    </row>
    <row r="3364">
      <c r="A3364" s="238" t="s">
        <v>3641</v>
      </c>
      <c r="B3364" s="239">
        <v>437.0</v>
      </c>
    </row>
    <row r="3365">
      <c r="A3365" s="238" t="s">
        <v>3642</v>
      </c>
      <c r="B3365" s="239">
        <v>28205.0</v>
      </c>
    </row>
    <row r="3366">
      <c r="A3366" s="238" t="s">
        <v>3643</v>
      </c>
      <c r="B3366" s="239">
        <v>177.0</v>
      </c>
    </row>
    <row r="3367">
      <c r="A3367" s="238" t="s">
        <v>3644</v>
      </c>
      <c r="B3367" s="239">
        <v>9586.0</v>
      </c>
    </row>
    <row r="3368">
      <c r="A3368" s="238" t="s">
        <v>3645</v>
      </c>
      <c r="B3368" s="239">
        <v>282.0</v>
      </c>
    </row>
    <row r="3369">
      <c r="A3369" s="238" t="s">
        <v>3646</v>
      </c>
      <c r="B3369" s="239">
        <v>250.0</v>
      </c>
    </row>
    <row r="3370">
      <c r="A3370" s="238" t="s">
        <v>3647</v>
      </c>
      <c r="B3370" s="239">
        <v>190.0</v>
      </c>
    </row>
    <row r="3371">
      <c r="A3371" s="238" t="s">
        <v>3648</v>
      </c>
      <c r="B3371" s="239">
        <v>19717.0</v>
      </c>
    </row>
    <row r="3372">
      <c r="A3372" s="238" t="s">
        <v>3649</v>
      </c>
      <c r="B3372" s="239">
        <v>11.0</v>
      </c>
    </row>
    <row r="3373">
      <c r="A3373" s="238" t="s">
        <v>3650</v>
      </c>
      <c r="B3373" s="239">
        <v>1326.0</v>
      </c>
    </row>
    <row r="3374">
      <c r="A3374" s="238" t="s">
        <v>3651</v>
      </c>
      <c r="B3374" s="239">
        <v>225.0</v>
      </c>
    </row>
    <row r="3375">
      <c r="A3375" s="238" t="s">
        <v>3652</v>
      </c>
      <c r="B3375" s="239">
        <v>6877.0</v>
      </c>
    </row>
    <row r="3376">
      <c r="A3376" s="238" t="s">
        <v>3653</v>
      </c>
      <c r="B3376" s="239">
        <v>7551.0</v>
      </c>
    </row>
    <row r="3377">
      <c r="A3377" s="238" t="s">
        <v>3654</v>
      </c>
      <c r="B3377" s="239">
        <v>1385.0</v>
      </c>
    </row>
    <row r="3378">
      <c r="A3378" s="238" t="s">
        <v>3655</v>
      </c>
      <c r="B3378" s="239">
        <v>618.0</v>
      </c>
    </row>
    <row r="3379">
      <c r="A3379" s="238" t="s">
        <v>3656</v>
      </c>
      <c r="B3379" s="239">
        <v>7286.0</v>
      </c>
    </row>
    <row r="3380">
      <c r="A3380" s="238" t="s">
        <v>3657</v>
      </c>
      <c r="B3380" s="239">
        <v>10832.0</v>
      </c>
    </row>
    <row r="3381">
      <c r="A3381" s="238" t="s">
        <v>3658</v>
      </c>
      <c r="B3381" s="239">
        <v>49824.0</v>
      </c>
    </row>
    <row r="3382">
      <c r="A3382" s="238" t="s">
        <v>3659</v>
      </c>
      <c r="B3382" s="239">
        <v>3573.0</v>
      </c>
    </row>
    <row r="3383">
      <c r="A3383" s="238" t="s">
        <v>3660</v>
      </c>
      <c r="B3383" s="239">
        <v>1521.0</v>
      </c>
    </row>
    <row r="3384">
      <c r="A3384" s="238" t="s">
        <v>3661</v>
      </c>
      <c r="B3384" s="239">
        <v>716.0</v>
      </c>
    </row>
    <row r="3385">
      <c r="A3385" s="238" t="s">
        <v>3662</v>
      </c>
      <c r="B3385" s="239">
        <v>213.0</v>
      </c>
    </row>
    <row r="3386">
      <c r="A3386" s="238" t="s">
        <v>3663</v>
      </c>
      <c r="B3386" s="239">
        <v>368.0</v>
      </c>
    </row>
    <row r="3387">
      <c r="A3387" s="238" t="s">
        <v>3664</v>
      </c>
      <c r="B3387" s="239">
        <v>78.0</v>
      </c>
    </row>
    <row r="3388">
      <c r="A3388" s="238" t="s">
        <v>3665</v>
      </c>
      <c r="B3388" s="239">
        <v>1077.0</v>
      </c>
    </row>
    <row r="3389">
      <c r="A3389" s="238" t="s">
        <v>3666</v>
      </c>
      <c r="B3389" s="239">
        <v>400.0</v>
      </c>
    </row>
    <row r="3390">
      <c r="A3390" s="238" t="s">
        <v>3667</v>
      </c>
      <c r="B3390" s="239">
        <v>3824.0</v>
      </c>
    </row>
    <row r="3391">
      <c r="A3391" s="238" t="s">
        <v>3668</v>
      </c>
      <c r="B3391" s="239">
        <v>978.0</v>
      </c>
    </row>
    <row r="3392">
      <c r="A3392" s="238" t="s">
        <v>3669</v>
      </c>
      <c r="B3392" s="239">
        <v>104.0</v>
      </c>
    </row>
    <row r="3393">
      <c r="A3393" s="238" t="s">
        <v>3670</v>
      </c>
      <c r="B3393" s="239">
        <v>1279.0</v>
      </c>
    </row>
    <row r="3394">
      <c r="A3394" s="238" t="s">
        <v>3671</v>
      </c>
      <c r="B3394" s="239">
        <v>320.0</v>
      </c>
    </row>
    <row r="3395">
      <c r="A3395" s="238" t="s">
        <v>3672</v>
      </c>
      <c r="B3395" s="239">
        <v>2469.0</v>
      </c>
    </row>
    <row r="3396">
      <c r="A3396" s="238" t="s">
        <v>3673</v>
      </c>
      <c r="B3396" s="239">
        <v>177.0</v>
      </c>
    </row>
    <row r="3397">
      <c r="A3397" s="238" t="s">
        <v>3674</v>
      </c>
      <c r="B3397" s="239">
        <v>8948.0</v>
      </c>
    </row>
    <row r="3398">
      <c r="A3398" s="238" t="s">
        <v>3675</v>
      </c>
      <c r="B3398" s="239">
        <v>1877.0</v>
      </c>
    </row>
    <row r="3399">
      <c r="A3399" s="238" t="s">
        <v>3676</v>
      </c>
      <c r="B3399" s="239">
        <v>952.0</v>
      </c>
    </row>
    <row r="3400">
      <c r="A3400" s="238" t="s">
        <v>3677</v>
      </c>
      <c r="B3400" s="239">
        <v>1728.0</v>
      </c>
    </row>
    <row r="3401">
      <c r="A3401" s="238" t="s">
        <v>3678</v>
      </c>
      <c r="B3401" s="239">
        <v>200.0</v>
      </c>
    </row>
    <row r="3402">
      <c r="A3402" s="238" t="s">
        <v>3679</v>
      </c>
      <c r="B3402" s="239">
        <v>513.0</v>
      </c>
    </row>
    <row r="3403">
      <c r="A3403" s="238" t="s">
        <v>3680</v>
      </c>
      <c r="B3403" s="239">
        <v>989.0</v>
      </c>
    </row>
    <row r="3404">
      <c r="A3404" s="238" t="s">
        <v>3681</v>
      </c>
      <c r="B3404" s="239">
        <v>755.0</v>
      </c>
    </row>
    <row r="3405">
      <c r="A3405" s="238" t="s">
        <v>3682</v>
      </c>
      <c r="B3405" s="239">
        <v>400.0</v>
      </c>
    </row>
    <row r="3406">
      <c r="A3406" s="238" t="s">
        <v>3683</v>
      </c>
      <c r="B3406" s="239">
        <v>1157.0</v>
      </c>
    </row>
    <row r="3407">
      <c r="A3407" s="238" t="s">
        <v>3684</v>
      </c>
      <c r="B3407" s="239">
        <v>656.0</v>
      </c>
    </row>
    <row r="3408">
      <c r="A3408" s="238" t="s">
        <v>3685</v>
      </c>
      <c r="B3408" s="239">
        <v>817.0</v>
      </c>
    </row>
    <row r="3409">
      <c r="A3409" s="238" t="s">
        <v>3686</v>
      </c>
      <c r="B3409" s="239">
        <v>2037.0</v>
      </c>
    </row>
    <row r="3410">
      <c r="A3410" s="238" t="s">
        <v>3687</v>
      </c>
      <c r="B3410" s="239">
        <v>486.0</v>
      </c>
    </row>
    <row r="3411">
      <c r="A3411" s="238" t="s">
        <v>3688</v>
      </c>
      <c r="B3411" s="239">
        <v>167.0</v>
      </c>
    </row>
    <row r="3412">
      <c r="A3412" s="238" t="s">
        <v>3689</v>
      </c>
      <c r="B3412" s="239">
        <v>3816.0</v>
      </c>
    </row>
    <row r="3413">
      <c r="A3413" s="238" t="s">
        <v>3690</v>
      </c>
      <c r="B3413" s="239">
        <v>1039.0</v>
      </c>
    </row>
    <row r="3414">
      <c r="A3414" s="238" t="s">
        <v>3691</v>
      </c>
      <c r="B3414" s="239">
        <v>404.0</v>
      </c>
    </row>
    <row r="3415">
      <c r="A3415" s="238" t="s">
        <v>3692</v>
      </c>
      <c r="B3415" s="239">
        <v>869.0</v>
      </c>
    </row>
    <row r="3416">
      <c r="A3416" s="238" t="s">
        <v>3693</v>
      </c>
      <c r="B3416" s="239">
        <v>923.0</v>
      </c>
    </row>
    <row r="3417">
      <c r="A3417" s="238" t="s">
        <v>3694</v>
      </c>
      <c r="B3417" s="239">
        <v>594.0</v>
      </c>
    </row>
    <row r="3418">
      <c r="A3418" s="238" t="s">
        <v>3695</v>
      </c>
      <c r="B3418" s="239">
        <v>557.0</v>
      </c>
    </row>
    <row r="3419">
      <c r="A3419" s="238" t="s">
        <v>3696</v>
      </c>
      <c r="B3419" s="239">
        <v>1053.0</v>
      </c>
    </row>
    <row r="3420">
      <c r="A3420" s="238" t="s">
        <v>3697</v>
      </c>
      <c r="B3420" s="239">
        <v>816.0</v>
      </c>
    </row>
    <row r="3421">
      <c r="A3421" s="238" t="s">
        <v>3698</v>
      </c>
      <c r="B3421" s="239">
        <v>586.0</v>
      </c>
    </row>
    <row r="3422">
      <c r="A3422" s="238" t="s">
        <v>3699</v>
      </c>
      <c r="B3422" s="239">
        <v>308.0</v>
      </c>
    </row>
    <row r="3423">
      <c r="A3423" s="238" t="s">
        <v>3700</v>
      </c>
      <c r="B3423" s="239">
        <v>640.0</v>
      </c>
    </row>
    <row r="3424">
      <c r="A3424" s="238" t="s">
        <v>3701</v>
      </c>
      <c r="B3424" s="239">
        <v>667.0</v>
      </c>
    </row>
    <row r="3425">
      <c r="A3425" s="238" t="s">
        <v>3702</v>
      </c>
      <c r="B3425" s="239">
        <v>2835.0</v>
      </c>
    </row>
    <row r="3426">
      <c r="A3426" s="238" t="s">
        <v>3703</v>
      </c>
      <c r="B3426" s="239">
        <v>989.0</v>
      </c>
    </row>
    <row r="3427">
      <c r="A3427" s="238" t="s">
        <v>3704</v>
      </c>
      <c r="B3427" s="239">
        <v>1339.0</v>
      </c>
    </row>
    <row r="3428">
      <c r="A3428" s="238" t="s">
        <v>3705</v>
      </c>
      <c r="B3428" s="239">
        <v>1011.0</v>
      </c>
    </row>
    <row r="3429">
      <c r="A3429" s="238" t="s">
        <v>3706</v>
      </c>
      <c r="B3429" s="239">
        <v>780.0</v>
      </c>
    </row>
    <row r="3430">
      <c r="A3430" s="238" t="s">
        <v>3707</v>
      </c>
      <c r="B3430" s="239">
        <v>4782.0</v>
      </c>
    </row>
    <row r="3431">
      <c r="A3431" s="238" t="s">
        <v>3708</v>
      </c>
      <c r="B3431" s="239">
        <v>26418.0</v>
      </c>
    </row>
    <row r="3432">
      <c r="A3432" s="238" t="s">
        <v>3709</v>
      </c>
      <c r="B3432" s="239">
        <v>3698.0</v>
      </c>
    </row>
    <row r="3433">
      <c r="A3433" s="238" t="s">
        <v>3710</v>
      </c>
      <c r="B3433" s="239">
        <v>21028.0</v>
      </c>
    </row>
    <row r="3434">
      <c r="A3434" s="238" t="s">
        <v>3711</v>
      </c>
      <c r="B3434" s="239">
        <v>14687.0</v>
      </c>
    </row>
    <row r="3435">
      <c r="A3435" s="238" t="s">
        <v>3712</v>
      </c>
      <c r="B3435" s="239">
        <v>5335.0</v>
      </c>
    </row>
    <row r="3436">
      <c r="A3436" s="238" t="s">
        <v>3713</v>
      </c>
      <c r="B3436" s="239">
        <v>6255.0</v>
      </c>
    </row>
    <row r="3437">
      <c r="A3437" s="238" t="s">
        <v>3714</v>
      </c>
      <c r="B3437" s="239">
        <v>939.0</v>
      </c>
    </row>
    <row r="3438">
      <c r="A3438" s="238" t="s">
        <v>3715</v>
      </c>
      <c r="B3438" s="239">
        <v>253.0</v>
      </c>
    </row>
    <row r="3439">
      <c r="A3439" s="238" t="s">
        <v>3716</v>
      </c>
      <c r="B3439" s="239">
        <v>920.0</v>
      </c>
    </row>
    <row r="3440">
      <c r="A3440" s="238" t="s">
        <v>3717</v>
      </c>
      <c r="B3440" s="239">
        <v>9073.0</v>
      </c>
    </row>
    <row r="3441">
      <c r="A3441" s="238" t="s">
        <v>3718</v>
      </c>
      <c r="B3441" s="239">
        <v>4397.0</v>
      </c>
    </row>
    <row r="3442">
      <c r="A3442" s="238" t="s">
        <v>3719</v>
      </c>
      <c r="B3442" s="239">
        <v>162.0</v>
      </c>
    </row>
    <row r="3443">
      <c r="A3443" s="238" t="s">
        <v>3720</v>
      </c>
      <c r="B3443" s="239">
        <v>8452.0</v>
      </c>
    </row>
    <row r="3444">
      <c r="A3444" s="238" t="s">
        <v>3721</v>
      </c>
      <c r="B3444" s="239">
        <v>5956.0</v>
      </c>
    </row>
    <row r="3445">
      <c r="A3445" s="238" t="s">
        <v>3722</v>
      </c>
      <c r="B3445" s="239">
        <v>340.0</v>
      </c>
    </row>
    <row r="3446">
      <c r="A3446" s="238" t="s">
        <v>3723</v>
      </c>
      <c r="B3446" s="239">
        <v>427.0</v>
      </c>
    </row>
    <row r="3447">
      <c r="A3447" s="238" t="s">
        <v>3724</v>
      </c>
      <c r="B3447" s="239">
        <v>4168.0</v>
      </c>
    </row>
    <row r="3448">
      <c r="A3448" s="238" t="s">
        <v>3725</v>
      </c>
      <c r="B3448" s="239">
        <v>14210.0</v>
      </c>
    </row>
    <row r="3449">
      <c r="A3449" s="238" t="s">
        <v>3726</v>
      </c>
      <c r="B3449" s="239">
        <v>1043.0</v>
      </c>
    </row>
    <row r="3450">
      <c r="A3450" s="238" t="s">
        <v>3727</v>
      </c>
      <c r="B3450" s="239">
        <v>2178.0</v>
      </c>
    </row>
    <row r="3451">
      <c r="A3451" s="238" t="s">
        <v>3728</v>
      </c>
      <c r="B3451" s="239">
        <v>3088.0</v>
      </c>
    </row>
    <row r="3452">
      <c r="A3452" s="238" t="s">
        <v>3729</v>
      </c>
      <c r="B3452" s="239">
        <v>2249.0</v>
      </c>
    </row>
    <row r="3453">
      <c r="A3453" s="238" t="s">
        <v>3730</v>
      </c>
      <c r="B3453" s="239">
        <v>18102.0</v>
      </c>
    </row>
    <row r="3454">
      <c r="A3454" s="238" t="s">
        <v>3731</v>
      </c>
      <c r="B3454" s="239">
        <v>16079.0</v>
      </c>
    </row>
    <row r="3455">
      <c r="A3455" s="238" t="s">
        <v>3732</v>
      </c>
      <c r="B3455" s="239">
        <v>8765.0</v>
      </c>
    </row>
    <row r="3456">
      <c r="A3456" s="238" t="s">
        <v>3733</v>
      </c>
      <c r="B3456" s="239">
        <v>484.0</v>
      </c>
    </row>
    <row r="3457">
      <c r="A3457" s="238" t="s">
        <v>3734</v>
      </c>
      <c r="B3457" s="239">
        <v>1856.0</v>
      </c>
    </row>
    <row r="3458">
      <c r="A3458" s="238" t="s">
        <v>3735</v>
      </c>
      <c r="B3458" s="239">
        <v>2487.0</v>
      </c>
    </row>
    <row r="3459">
      <c r="A3459" s="238" t="s">
        <v>3736</v>
      </c>
      <c r="B3459" s="239">
        <v>1199.0</v>
      </c>
    </row>
    <row r="3460">
      <c r="A3460" s="238" t="s">
        <v>3737</v>
      </c>
      <c r="B3460" s="239">
        <v>3289.0</v>
      </c>
    </row>
    <row r="3461">
      <c r="A3461" s="238" t="s">
        <v>3738</v>
      </c>
      <c r="B3461" s="239">
        <v>485.0</v>
      </c>
    </row>
    <row r="3462">
      <c r="A3462" s="238" t="s">
        <v>3739</v>
      </c>
      <c r="B3462" s="239">
        <v>2575.0</v>
      </c>
    </row>
    <row r="3463">
      <c r="A3463" s="238" t="s">
        <v>3740</v>
      </c>
      <c r="B3463" s="239">
        <v>280.0</v>
      </c>
    </row>
    <row r="3464">
      <c r="A3464" s="238" t="s">
        <v>3741</v>
      </c>
      <c r="B3464" s="239">
        <v>822.0</v>
      </c>
    </row>
    <row r="3465">
      <c r="A3465" s="238" t="s">
        <v>3742</v>
      </c>
      <c r="B3465" s="239">
        <v>595.0</v>
      </c>
    </row>
    <row r="3466">
      <c r="A3466" s="238" t="s">
        <v>3743</v>
      </c>
      <c r="B3466" s="239">
        <v>4434.0</v>
      </c>
    </row>
    <row r="3467">
      <c r="A3467" s="238" t="s">
        <v>3744</v>
      </c>
      <c r="B3467" s="239">
        <v>9498.0</v>
      </c>
    </row>
    <row r="3468">
      <c r="A3468" s="238" t="s">
        <v>3745</v>
      </c>
      <c r="B3468" s="239">
        <v>490.0</v>
      </c>
    </row>
    <row r="3469">
      <c r="A3469" s="238" t="s">
        <v>3746</v>
      </c>
      <c r="B3469" s="239">
        <v>2904.0</v>
      </c>
    </row>
    <row r="3470">
      <c r="A3470" s="238" t="s">
        <v>3747</v>
      </c>
      <c r="B3470" s="239">
        <v>2450.0</v>
      </c>
    </row>
    <row r="3471">
      <c r="A3471" s="238" t="s">
        <v>3748</v>
      </c>
      <c r="B3471" s="239">
        <v>8725.0</v>
      </c>
    </row>
    <row r="3472">
      <c r="A3472" s="238" t="s">
        <v>3749</v>
      </c>
      <c r="B3472" s="239">
        <v>2645.0</v>
      </c>
    </row>
    <row r="3473">
      <c r="A3473" s="238" t="s">
        <v>3750</v>
      </c>
      <c r="B3473" s="239">
        <v>634.0</v>
      </c>
    </row>
    <row r="3474">
      <c r="A3474" s="238" t="s">
        <v>3751</v>
      </c>
      <c r="B3474" s="239">
        <v>5122.0</v>
      </c>
    </row>
    <row r="3475">
      <c r="A3475" s="238" t="s">
        <v>3752</v>
      </c>
      <c r="B3475" s="239">
        <v>978.0</v>
      </c>
    </row>
    <row r="3476">
      <c r="A3476" s="238" t="s">
        <v>3753</v>
      </c>
      <c r="B3476" s="239">
        <v>143.0</v>
      </c>
    </row>
    <row r="3477">
      <c r="A3477" s="238" t="s">
        <v>3754</v>
      </c>
      <c r="B3477" s="239">
        <v>1162.0</v>
      </c>
    </row>
    <row r="3478">
      <c r="A3478" s="238" t="s">
        <v>3755</v>
      </c>
      <c r="B3478" s="239">
        <v>7443.0</v>
      </c>
    </row>
    <row r="3479">
      <c r="A3479" s="238" t="s">
        <v>3756</v>
      </c>
      <c r="B3479" s="239">
        <v>1067.0</v>
      </c>
    </row>
    <row r="3480">
      <c r="A3480" s="238" t="s">
        <v>3757</v>
      </c>
      <c r="B3480" s="239">
        <v>7505.0</v>
      </c>
    </row>
    <row r="3481">
      <c r="A3481" s="238" t="s">
        <v>3758</v>
      </c>
      <c r="B3481" s="239">
        <v>116.0</v>
      </c>
    </row>
    <row r="3482">
      <c r="A3482" s="238" t="s">
        <v>3759</v>
      </c>
      <c r="B3482" s="239">
        <v>1605.0</v>
      </c>
    </row>
    <row r="3483">
      <c r="A3483" s="238" t="s">
        <v>3760</v>
      </c>
      <c r="B3483" s="239">
        <v>1040.0</v>
      </c>
    </row>
    <row r="3484">
      <c r="A3484" s="238" t="s">
        <v>3761</v>
      </c>
      <c r="B3484" s="239">
        <v>717.0</v>
      </c>
    </row>
    <row r="3485">
      <c r="A3485" s="238" t="s">
        <v>3762</v>
      </c>
      <c r="B3485" s="239">
        <v>849.0</v>
      </c>
    </row>
    <row r="3486">
      <c r="A3486" s="238" t="s">
        <v>3763</v>
      </c>
      <c r="B3486" s="239">
        <v>2334.0</v>
      </c>
    </row>
    <row r="3487">
      <c r="A3487" s="238" t="s">
        <v>3764</v>
      </c>
      <c r="B3487" s="239">
        <v>7529.0</v>
      </c>
    </row>
    <row r="3488">
      <c r="A3488" s="238" t="s">
        <v>3765</v>
      </c>
      <c r="B3488" s="239">
        <v>233.0</v>
      </c>
    </row>
    <row r="3489">
      <c r="A3489" s="238" t="s">
        <v>3766</v>
      </c>
      <c r="B3489" s="239">
        <v>942.0</v>
      </c>
    </row>
    <row r="3490">
      <c r="A3490" s="238" t="s">
        <v>3767</v>
      </c>
      <c r="B3490" s="239">
        <v>628.0</v>
      </c>
    </row>
    <row r="3491">
      <c r="A3491" s="238" t="s">
        <v>3768</v>
      </c>
      <c r="B3491" s="239">
        <v>1370.0</v>
      </c>
    </row>
    <row r="3492">
      <c r="A3492" s="238" t="s">
        <v>3769</v>
      </c>
      <c r="B3492" s="239">
        <v>2725.0</v>
      </c>
    </row>
    <row r="3493">
      <c r="A3493" s="238" t="s">
        <v>3770</v>
      </c>
      <c r="B3493" s="239">
        <v>16342.0</v>
      </c>
    </row>
    <row r="3494">
      <c r="A3494" s="238" t="s">
        <v>3771</v>
      </c>
      <c r="B3494" s="239">
        <v>5508.0</v>
      </c>
    </row>
    <row r="3495">
      <c r="A3495" s="238" t="s">
        <v>3772</v>
      </c>
      <c r="B3495" s="239">
        <v>2715.0</v>
      </c>
    </row>
    <row r="3496">
      <c r="A3496" s="238" t="s">
        <v>3773</v>
      </c>
      <c r="B3496" s="239">
        <v>372.0</v>
      </c>
    </row>
    <row r="3497">
      <c r="A3497" s="238" t="s">
        <v>3774</v>
      </c>
      <c r="B3497" s="239">
        <v>8445.0</v>
      </c>
    </row>
    <row r="3498">
      <c r="A3498" s="238" t="s">
        <v>3775</v>
      </c>
      <c r="B3498" s="239">
        <v>4096.0</v>
      </c>
    </row>
    <row r="3499">
      <c r="A3499" s="238" t="s">
        <v>3776</v>
      </c>
      <c r="B3499" s="239">
        <v>9679.0</v>
      </c>
    </row>
    <row r="3500">
      <c r="A3500" s="238" t="s">
        <v>3777</v>
      </c>
      <c r="B3500" s="239">
        <v>7939.0</v>
      </c>
    </row>
    <row r="3501">
      <c r="A3501" s="238" t="s">
        <v>3778</v>
      </c>
      <c r="B3501" s="239">
        <v>3358.0</v>
      </c>
    </row>
    <row r="3502">
      <c r="A3502" s="238" t="s">
        <v>3779</v>
      </c>
      <c r="B3502" s="239">
        <v>1895.0</v>
      </c>
    </row>
    <row r="3503">
      <c r="A3503" s="238" t="s">
        <v>3780</v>
      </c>
      <c r="B3503" s="239">
        <v>5502.0</v>
      </c>
    </row>
    <row r="3504">
      <c r="A3504" s="238" t="s">
        <v>3781</v>
      </c>
      <c r="B3504" s="239">
        <v>5276.0</v>
      </c>
    </row>
    <row r="3505">
      <c r="A3505" s="238" t="s">
        <v>3782</v>
      </c>
      <c r="B3505" s="239">
        <v>1058.0</v>
      </c>
    </row>
    <row r="3506">
      <c r="A3506" s="238" t="s">
        <v>3783</v>
      </c>
      <c r="B3506" s="239">
        <v>1258.0</v>
      </c>
    </row>
    <row r="3507">
      <c r="A3507" s="238" t="s">
        <v>3784</v>
      </c>
      <c r="B3507" s="239">
        <v>607.0</v>
      </c>
    </row>
    <row r="3508">
      <c r="A3508" s="238" t="s">
        <v>3785</v>
      </c>
      <c r="B3508" s="239">
        <v>1802.0</v>
      </c>
    </row>
    <row r="3509">
      <c r="A3509" s="238" t="s">
        <v>3786</v>
      </c>
      <c r="B3509" s="239">
        <v>575.0</v>
      </c>
    </row>
    <row r="3510">
      <c r="A3510" s="238" t="s">
        <v>3787</v>
      </c>
      <c r="B3510" s="239">
        <v>1014.0</v>
      </c>
    </row>
    <row r="3511">
      <c r="A3511" s="238" t="s">
        <v>3788</v>
      </c>
      <c r="B3511" s="239">
        <v>698.0</v>
      </c>
    </row>
    <row r="3512">
      <c r="A3512" s="238" t="s">
        <v>3789</v>
      </c>
      <c r="B3512" s="239">
        <v>4066.0</v>
      </c>
    </row>
    <row r="3513">
      <c r="A3513" s="238" t="s">
        <v>3790</v>
      </c>
      <c r="B3513" s="239">
        <v>1581.0</v>
      </c>
    </row>
    <row r="3514">
      <c r="A3514" s="238" t="s">
        <v>3791</v>
      </c>
      <c r="B3514" s="239">
        <v>2674.0</v>
      </c>
    </row>
    <row r="3515">
      <c r="A3515" s="238" t="s">
        <v>3792</v>
      </c>
      <c r="B3515" s="239">
        <v>764.0</v>
      </c>
    </row>
    <row r="3516">
      <c r="A3516" s="238" t="s">
        <v>3793</v>
      </c>
      <c r="B3516" s="239">
        <v>24.0</v>
      </c>
    </row>
    <row r="3517">
      <c r="A3517" s="238" t="s">
        <v>3794</v>
      </c>
      <c r="B3517" s="239">
        <v>257.0</v>
      </c>
    </row>
    <row r="3518">
      <c r="A3518" s="238" t="s">
        <v>3795</v>
      </c>
      <c r="B3518" s="239">
        <v>90.0</v>
      </c>
    </row>
    <row r="3519">
      <c r="A3519" s="238" t="s">
        <v>3796</v>
      </c>
      <c r="B3519" s="239">
        <v>147.0</v>
      </c>
    </row>
    <row r="3520">
      <c r="A3520" s="238" t="s">
        <v>3797</v>
      </c>
      <c r="B3520" s="239">
        <v>2806.0</v>
      </c>
    </row>
    <row r="3521">
      <c r="A3521" s="238" t="s">
        <v>3798</v>
      </c>
      <c r="B3521" s="239">
        <v>1049.0</v>
      </c>
    </row>
    <row r="3522">
      <c r="A3522" s="238" t="s">
        <v>3799</v>
      </c>
      <c r="B3522" s="239">
        <v>2274.0</v>
      </c>
    </row>
    <row r="3523">
      <c r="A3523" s="238" t="s">
        <v>3800</v>
      </c>
      <c r="B3523" s="239">
        <v>458.0</v>
      </c>
    </row>
    <row r="3524">
      <c r="A3524" s="238" t="s">
        <v>3801</v>
      </c>
      <c r="B3524" s="239">
        <v>1693.0</v>
      </c>
    </row>
    <row r="3525">
      <c r="A3525" s="238" t="s">
        <v>3802</v>
      </c>
      <c r="B3525" s="239">
        <v>13930.0</v>
      </c>
    </row>
    <row r="3526">
      <c r="A3526" s="238" t="s">
        <v>3803</v>
      </c>
      <c r="B3526" s="239">
        <v>14780.0</v>
      </c>
    </row>
    <row r="3527">
      <c r="A3527" s="238" t="s">
        <v>3804</v>
      </c>
      <c r="B3527" s="239">
        <v>907.0</v>
      </c>
    </row>
    <row r="3528">
      <c r="A3528" s="238" t="s">
        <v>3805</v>
      </c>
      <c r="B3528" s="239">
        <v>214.0</v>
      </c>
    </row>
    <row r="3529">
      <c r="A3529" s="238" t="s">
        <v>3806</v>
      </c>
      <c r="B3529" s="239">
        <v>499.0</v>
      </c>
    </row>
    <row r="3530">
      <c r="A3530" s="238" t="s">
        <v>3807</v>
      </c>
      <c r="B3530" s="239">
        <v>1574.0</v>
      </c>
    </row>
    <row r="3531">
      <c r="A3531" s="238" t="s">
        <v>3808</v>
      </c>
      <c r="B3531" s="239">
        <v>1879.0</v>
      </c>
    </row>
    <row r="3532">
      <c r="A3532" s="238" t="s">
        <v>3809</v>
      </c>
      <c r="B3532" s="239">
        <v>0.0</v>
      </c>
    </row>
    <row r="3533">
      <c r="A3533" s="238" t="s">
        <v>3810</v>
      </c>
      <c r="B3533" s="239">
        <v>515.0</v>
      </c>
    </row>
    <row r="3534">
      <c r="A3534" s="238" t="s">
        <v>3811</v>
      </c>
      <c r="B3534" s="239">
        <v>5712.0</v>
      </c>
    </row>
    <row r="3535">
      <c r="A3535" s="238" t="s">
        <v>3812</v>
      </c>
      <c r="B3535" s="239">
        <v>3293.0</v>
      </c>
    </row>
    <row r="3536">
      <c r="A3536" s="238" t="s">
        <v>3813</v>
      </c>
      <c r="B3536" s="239">
        <v>9152.0</v>
      </c>
    </row>
    <row r="3537">
      <c r="A3537" s="238" t="s">
        <v>3814</v>
      </c>
      <c r="B3537" s="239">
        <v>3196.0</v>
      </c>
    </row>
    <row r="3538">
      <c r="A3538" s="238" t="s">
        <v>3815</v>
      </c>
      <c r="B3538" s="239">
        <v>994.0</v>
      </c>
    </row>
    <row r="3539">
      <c r="A3539" s="238" t="s">
        <v>3815</v>
      </c>
      <c r="B3539" s="239">
        <v>306.0</v>
      </c>
    </row>
    <row r="3540">
      <c r="A3540" s="238" t="s">
        <v>3816</v>
      </c>
      <c r="B3540" s="239">
        <v>522.0</v>
      </c>
    </row>
    <row r="3541">
      <c r="A3541" s="238" t="s">
        <v>3817</v>
      </c>
      <c r="B3541" s="239">
        <v>3759.0</v>
      </c>
    </row>
    <row r="3542">
      <c r="A3542" s="238" t="s">
        <v>3818</v>
      </c>
      <c r="B3542" s="239">
        <v>14057.0</v>
      </c>
    </row>
    <row r="3543">
      <c r="A3543" s="238" t="s">
        <v>3819</v>
      </c>
      <c r="B3543" s="239">
        <v>11382.0</v>
      </c>
    </row>
    <row r="3544">
      <c r="A3544" s="238" t="s">
        <v>3820</v>
      </c>
      <c r="B3544" s="239">
        <v>0.0</v>
      </c>
    </row>
    <row r="3545">
      <c r="A3545" s="238" t="s">
        <v>3821</v>
      </c>
      <c r="B3545" s="239">
        <v>4933.0</v>
      </c>
    </row>
    <row r="3546">
      <c r="A3546" s="238" t="s">
        <v>3822</v>
      </c>
      <c r="B3546" s="239">
        <v>1238.0</v>
      </c>
    </row>
    <row r="3547">
      <c r="A3547" s="238" t="s">
        <v>3823</v>
      </c>
      <c r="B3547" s="239">
        <v>16363.0</v>
      </c>
    </row>
    <row r="3548">
      <c r="A3548" s="238" t="s">
        <v>3824</v>
      </c>
      <c r="B3548" s="239">
        <v>759.0</v>
      </c>
    </row>
    <row r="3549">
      <c r="A3549" s="238" t="s">
        <v>3825</v>
      </c>
      <c r="B3549" s="239">
        <v>961.0</v>
      </c>
    </row>
    <row r="3550">
      <c r="A3550" s="238" t="s">
        <v>3826</v>
      </c>
      <c r="B3550" s="239">
        <v>1146.0</v>
      </c>
    </row>
    <row r="3551">
      <c r="A3551" s="238" t="s">
        <v>3827</v>
      </c>
      <c r="B3551" s="239">
        <v>422.0</v>
      </c>
    </row>
    <row r="3552">
      <c r="A3552" s="238" t="s">
        <v>3828</v>
      </c>
      <c r="B3552" s="239">
        <v>9983.0</v>
      </c>
    </row>
    <row r="3553">
      <c r="A3553" s="238" t="s">
        <v>3829</v>
      </c>
      <c r="B3553" s="239">
        <v>1058.0</v>
      </c>
    </row>
    <row r="3554">
      <c r="A3554" s="238" t="s">
        <v>3830</v>
      </c>
      <c r="B3554" s="239">
        <v>1762.0</v>
      </c>
    </row>
    <row r="3555">
      <c r="A3555" s="238" t="s">
        <v>3831</v>
      </c>
      <c r="B3555" s="239">
        <v>191.0</v>
      </c>
    </row>
    <row r="3556">
      <c r="A3556" s="238" t="s">
        <v>3832</v>
      </c>
      <c r="B3556" s="239">
        <v>6467.0</v>
      </c>
    </row>
    <row r="3557">
      <c r="A3557" s="238" t="s">
        <v>3833</v>
      </c>
      <c r="B3557" s="239">
        <v>516.0</v>
      </c>
    </row>
    <row r="3558">
      <c r="A3558" s="238" t="s">
        <v>3834</v>
      </c>
      <c r="B3558" s="239">
        <v>2451.0</v>
      </c>
    </row>
    <row r="3559">
      <c r="A3559" s="238" t="s">
        <v>3835</v>
      </c>
      <c r="B3559" s="239">
        <v>441.0</v>
      </c>
    </row>
    <row r="3560">
      <c r="A3560" s="238" t="s">
        <v>3836</v>
      </c>
      <c r="B3560" s="239">
        <v>756.0</v>
      </c>
    </row>
    <row r="3561">
      <c r="A3561" s="238" t="s">
        <v>3837</v>
      </c>
      <c r="B3561" s="239">
        <v>540.0</v>
      </c>
    </row>
    <row r="3562">
      <c r="A3562" s="238" t="s">
        <v>3838</v>
      </c>
      <c r="B3562" s="239">
        <v>1318.0</v>
      </c>
    </row>
    <row r="3563">
      <c r="A3563" s="238" t="s">
        <v>3838</v>
      </c>
      <c r="B3563" s="239">
        <v>405.0</v>
      </c>
    </row>
    <row r="3564">
      <c r="A3564" s="238" t="s">
        <v>3839</v>
      </c>
      <c r="B3564" s="239">
        <v>1608.0</v>
      </c>
    </row>
    <row r="3565">
      <c r="A3565" s="238" t="s">
        <v>3840</v>
      </c>
      <c r="B3565" s="239">
        <v>616.0</v>
      </c>
    </row>
    <row r="3566">
      <c r="A3566" s="238" t="s">
        <v>3841</v>
      </c>
      <c r="B3566" s="239">
        <v>52001.0</v>
      </c>
    </row>
    <row r="3567">
      <c r="A3567" s="238" t="s">
        <v>3842</v>
      </c>
      <c r="B3567" s="239">
        <v>390.0</v>
      </c>
    </row>
    <row r="3568">
      <c r="A3568" s="238" t="s">
        <v>3843</v>
      </c>
      <c r="B3568" s="239">
        <v>3299.0</v>
      </c>
    </row>
    <row r="3569">
      <c r="A3569" s="238" t="s">
        <v>3844</v>
      </c>
      <c r="B3569" s="239">
        <v>11977.0</v>
      </c>
    </row>
    <row r="3570">
      <c r="A3570" s="238" t="s">
        <v>3845</v>
      </c>
      <c r="B3570" s="239">
        <v>7983.0</v>
      </c>
    </row>
    <row r="3571">
      <c r="A3571" s="238" t="s">
        <v>3846</v>
      </c>
      <c r="B3571" s="239">
        <v>3675.0</v>
      </c>
    </row>
    <row r="3572">
      <c r="A3572" s="238" t="s">
        <v>3847</v>
      </c>
      <c r="B3572" s="239">
        <v>7586.0</v>
      </c>
    </row>
    <row r="3573">
      <c r="A3573" s="238" t="s">
        <v>3848</v>
      </c>
      <c r="B3573" s="239">
        <v>105.0</v>
      </c>
    </row>
    <row r="3574">
      <c r="A3574" s="238" t="s">
        <v>3849</v>
      </c>
      <c r="B3574" s="239">
        <v>1552.0</v>
      </c>
    </row>
    <row r="3575">
      <c r="A3575" s="238" t="s">
        <v>3850</v>
      </c>
      <c r="B3575" s="239">
        <v>517.0</v>
      </c>
    </row>
    <row r="3576">
      <c r="A3576" s="238" t="s">
        <v>3851</v>
      </c>
      <c r="B3576" s="239">
        <v>957.0</v>
      </c>
    </row>
    <row r="3577">
      <c r="A3577" s="238" t="s">
        <v>3852</v>
      </c>
      <c r="B3577" s="239">
        <v>1360.0</v>
      </c>
    </row>
    <row r="3578">
      <c r="A3578" s="238" t="s">
        <v>3853</v>
      </c>
      <c r="B3578" s="239">
        <v>773.0</v>
      </c>
    </row>
    <row r="3579">
      <c r="A3579" s="238" t="s">
        <v>3854</v>
      </c>
      <c r="B3579" s="239">
        <v>715.0</v>
      </c>
    </row>
    <row r="3580">
      <c r="A3580" s="238" t="s">
        <v>3855</v>
      </c>
      <c r="B3580" s="239">
        <v>3977.0</v>
      </c>
    </row>
    <row r="3581">
      <c r="A3581" s="238" t="s">
        <v>3856</v>
      </c>
      <c r="B3581" s="239">
        <v>4518.0</v>
      </c>
    </row>
    <row r="3582">
      <c r="A3582" s="238" t="s">
        <v>3857</v>
      </c>
      <c r="B3582" s="239">
        <v>0.0</v>
      </c>
    </row>
    <row r="3583">
      <c r="A3583" s="238" t="s">
        <v>3858</v>
      </c>
      <c r="B3583" s="239">
        <v>1426.0</v>
      </c>
    </row>
    <row r="3584">
      <c r="A3584" s="238" t="s">
        <v>3859</v>
      </c>
      <c r="B3584" s="239">
        <v>21486.0</v>
      </c>
    </row>
    <row r="3585">
      <c r="A3585" s="238" t="s">
        <v>3860</v>
      </c>
      <c r="B3585" s="239">
        <v>17239.0</v>
      </c>
    </row>
    <row r="3586">
      <c r="A3586" s="238" t="s">
        <v>3861</v>
      </c>
      <c r="B3586" s="239">
        <v>1261.0</v>
      </c>
    </row>
    <row r="3587">
      <c r="A3587" s="238" t="s">
        <v>3862</v>
      </c>
      <c r="B3587" s="239">
        <v>1143.0</v>
      </c>
    </row>
    <row r="3588">
      <c r="A3588" s="238" t="s">
        <v>3863</v>
      </c>
      <c r="B3588" s="239">
        <v>1394.0</v>
      </c>
    </row>
    <row r="3589">
      <c r="A3589" s="238" t="s">
        <v>3864</v>
      </c>
      <c r="B3589" s="239">
        <v>4038.0</v>
      </c>
    </row>
    <row r="3590">
      <c r="A3590" s="238" t="s">
        <v>3865</v>
      </c>
      <c r="B3590" s="239">
        <v>1373.0</v>
      </c>
    </row>
    <row r="3591">
      <c r="A3591" s="238" t="s">
        <v>3866</v>
      </c>
      <c r="B3591" s="239">
        <v>2029.0</v>
      </c>
    </row>
    <row r="3592">
      <c r="A3592" s="238" t="s">
        <v>3867</v>
      </c>
      <c r="B3592" s="239">
        <v>634.0</v>
      </c>
    </row>
    <row r="3593">
      <c r="A3593" s="238" t="s">
        <v>3868</v>
      </c>
      <c r="B3593" s="239">
        <v>29556.0</v>
      </c>
    </row>
    <row r="3594">
      <c r="A3594" s="238" t="s">
        <v>3869</v>
      </c>
      <c r="B3594" s="239">
        <v>2334.0</v>
      </c>
    </row>
    <row r="3595">
      <c r="A3595" s="238" t="s">
        <v>3870</v>
      </c>
      <c r="B3595" s="239">
        <v>4701.0</v>
      </c>
    </row>
    <row r="3596">
      <c r="A3596" s="238" t="s">
        <v>3871</v>
      </c>
      <c r="B3596" s="239">
        <v>522.0</v>
      </c>
    </row>
    <row r="3597">
      <c r="A3597" s="238" t="s">
        <v>3872</v>
      </c>
      <c r="B3597" s="239">
        <v>365.0</v>
      </c>
    </row>
    <row r="3598">
      <c r="A3598" s="238" t="s">
        <v>3873</v>
      </c>
      <c r="B3598" s="239">
        <v>1131.0</v>
      </c>
    </row>
    <row r="3599">
      <c r="A3599" s="238" t="s">
        <v>3874</v>
      </c>
      <c r="B3599" s="239">
        <v>1022.0</v>
      </c>
    </row>
    <row r="3600">
      <c r="A3600" s="238" t="s">
        <v>3875</v>
      </c>
      <c r="B3600" s="239">
        <v>1763.0</v>
      </c>
    </row>
    <row r="3601">
      <c r="A3601" s="238" t="s">
        <v>3876</v>
      </c>
      <c r="B3601" s="239">
        <v>837.0</v>
      </c>
    </row>
    <row r="3602">
      <c r="A3602" s="238" t="s">
        <v>3877</v>
      </c>
      <c r="B3602" s="239">
        <v>1309.0</v>
      </c>
    </row>
    <row r="3603">
      <c r="A3603" s="238" t="s">
        <v>3878</v>
      </c>
      <c r="B3603" s="239">
        <v>1867.0</v>
      </c>
    </row>
    <row r="3604">
      <c r="A3604" s="238" t="s">
        <v>3879</v>
      </c>
      <c r="B3604" s="239">
        <v>102393.0</v>
      </c>
    </row>
    <row r="3605">
      <c r="A3605" s="238" t="s">
        <v>3880</v>
      </c>
      <c r="B3605" s="239">
        <v>1011.0</v>
      </c>
    </row>
    <row r="3606">
      <c r="A3606" s="238" t="s">
        <v>3881</v>
      </c>
      <c r="B3606" s="239">
        <v>0.0</v>
      </c>
    </row>
    <row r="3607">
      <c r="A3607" s="238" t="s">
        <v>3882</v>
      </c>
      <c r="B3607" s="239">
        <v>0.0</v>
      </c>
    </row>
    <row r="3608">
      <c r="A3608" s="238" t="s">
        <v>3883</v>
      </c>
      <c r="B3608" s="239">
        <v>0.0</v>
      </c>
    </row>
    <row r="3609">
      <c r="A3609" s="238" t="s">
        <v>3884</v>
      </c>
      <c r="B3609" s="239">
        <v>0.0</v>
      </c>
    </row>
    <row r="3610">
      <c r="A3610" s="238" t="s">
        <v>3885</v>
      </c>
      <c r="B3610" s="239">
        <v>470.0</v>
      </c>
    </row>
    <row r="3611">
      <c r="A3611" s="238" t="s">
        <v>3886</v>
      </c>
      <c r="B3611" s="239">
        <v>0.0</v>
      </c>
    </row>
    <row r="3612">
      <c r="A3612" s="238" t="s">
        <v>3887</v>
      </c>
      <c r="B3612" s="239">
        <v>750.0</v>
      </c>
    </row>
    <row r="3613">
      <c r="A3613" s="238" t="s">
        <v>3888</v>
      </c>
      <c r="B3613" s="239">
        <v>2974.0</v>
      </c>
    </row>
    <row r="3614">
      <c r="A3614" s="238" t="s">
        <v>3889</v>
      </c>
      <c r="B3614" s="239">
        <v>5481.0</v>
      </c>
    </row>
    <row r="3615">
      <c r="A3615" s="238" t="s">
        <v>3890</v>
      </c>
      <c r="B3615" s="239">
        <v>2450.0</v>
      </c>
    </row>
    <row r="3616">
      <c r="A3616" s="238" t="s">
        <v>3891</v>
      </c>
      <c r="B3616" s="239">
        <v>973.0</v>
      </c>
    </row>
    <row r="3617">
      <c r="A3617" s="238" t="s">
        <v>3892</v>
      </c>
      <c r="B3617" s="239">
        <v>3009.0</v>
      </c>
    </row>
    <row r="3618">
      <c r="A3618" s="238" t="s">
        <v>3893</v>
      </c>
      <c r="B3618" s="239">
        <v>6530.0</v>
      </c>
    </row>
    <row r="3619">
      <c r="A3619" s="238" t="s">
        <v>3894</v>
      </c>
      <c r="B3619" s="239">
        <v>510.0</v>
      </c>
    </row>
    <row r="3620">
      <c r="A3620" s="238" t="s">
        <v>3895</v>
      </c>
      <c r="B3620" s="239">
        <v>30542.0</v>
      </c>
    </row>
    <row r="3621">
      <c r="A3621" s="238" t="s">
        <v>3896</v>
      </c>
      <c r="B3621" s="239">
        <v>22555.0</v>
      </c>
    </row>
    <row r="3622">
      <c r="A3622" s="238" t="s">
        <v>3897</v>
      </c>
      <c r="B3622" s="239">
        <v>2550.0</v>
      </c>
    </row>
    <row r="3623">
      <c r="A3623" s="238" t="s">
        <v>3898</v>
      </c>
      <c r="B3623" s="239">
        <v>1176.0</v>
      </c>
    </row>
    <row r="3624">
      <c r="A3624" s="238" t="s">
        <v>3899</v>
      </c>
      <c r="B3624" s="239">
        <v>5254.0</v>
      </c>
    </row>
    <row r="3625">
      <c r="A3625" s="238" t="s">
        <v>3900</v>
      </c>
      <c r="B3625" s="239">
        <v>659.0</v>
      </c>
    </row>
    <row r="3626">
      <c r="A3626" s="238" t="s">
        <v>3901</v>
      </c>
      <c r="B3626" s="239">
        <v>573.0</v>
      </c>
    </row>
    <row r="3627">
      <c r="A3627" s="238" t="s">
        <v>3902</v>
      </c>
      <c r="B3627" s="239">
        <v>6223.0</v>
      </c>
    </row>
    <row r="3628">
      <c r="A3628" s="238" t="s">
        <v>3903</v>
      </c>
      <c r="B3628" s="239">
        <v>2093.0</v>
      </c>
    </row>
    <row r="3629">
      <c r="A3629" s="238" t="s">
        <v>3904</v>
      </c>
      <c r="B3629" s="239">
        <v>0.0</v>
      </c>
    </row>
    <row r="3630">
      <c r="A3630" s="238" t="s">
        <v>3905</v>
      </c>
      <c r="B3630" s="239">
        <v>13042.0</v>
      </c>
    </row>
    <row r="3631">
      <c r="A3631" s="238" t="s">
        <v>3906</v>
      </c>
      <c r="B3631" s="239">
        <v>896.0</v>
      </c>
    </row>
    <row r="3632">
      <c r="A3632" s="238" t="s">
        <v>3907</v>
      </c>
      <c r="B3632" s="239">
        <v>150.0</v>
      </c>
    </row>
    <row r="3633">
      <c r="A3633" s="238" t="s">
        <v>3908</v>
      </c>
      <c r="B3633" s="239">
        <v>1789.0</v>
      </c>
    </row>
    <row r="3634">
      <c r="A3634" s="238" t="s">
        <v>3909</v>
      </c>
      <c r="B3634" s="239">
        <v>820.0</v>
      </c>
    </row>
    <row r="3635">
      <c r="A3635" s="238" t="s">
        <v>3910</v>
      </c>
      <c r="B3635" s="239">
        <v>6424.0</v>
      </c>
    </row>
    <row r="3636">
      <c r="A3636" s="238" t="s">
        <v>3911</v>
      </c>
      <c r="B3636" s="239">
        <v>1961.0</v>
      </c>
    </row>
    <row r="3637">
      <c r="A3637" s="238" t="s">
        <v>3912</v>
      </c>
      <c r="B3637" s="239">
        <v>485.0</v>
      </c>
    </row>
    <row r="3638">
      <c r="A3638" s="238" t="s">
        <v>3913</v>
      </c>
      <c r="B3638" s="239">
        <v>13500.0</v>
      </c>
    </row>
    <row r="3639">
      <c r="A3639" s="238" t="s">
        <v>3914</v>
      </c>
      <c r="B3639" s="239">
        <v>11233.0</v>
      </c>
    </row>
    <row r="3640">
      <c r="A3640" s="238" t="s">
        <v>3915</v>
      </c>
      <c r="B3640" s="239">
        <v>189783.0</v>
      </c>
    </row>
    <row r="3641">
      <c r="A3641" s="238" t="s">
        <v>3916</v>
      </c>
      <c r="B3641" s="239">
        <v>5518.0</v>
      </c>
    </row>
    <row r="3642">
      <c r="A3642" s="238" t="s">
        <v>3917</v>
      </c>
      <c r="B3642" s="239">
        <v>1663.0</v>
      </c>
    </row>
    <row r="3643">
      <c r="A3643" s="238" t="s">
        <v>3918</v>
      </c>
      <c r="B3643" s="239">
        <v>4584.0</v>
      </c>
    </row>
    <row r="3644">
      <c r="A3644" s="238" t="s">
        <v>3919</v>
      </c>
      <c r="B3644" s="239">
        <v>12399.0</v>
      </c>
    </row>
    <row r="3645">
      <c r="A3645" s="238" t="s">
        <v>3920</v>
      </c>
      <c r="B3645" s="239">
        <v>410.0</v>
      </c>
    </row>
    <row r="3646">
      <c r="A3646" s="238" t="s">
        <v>3921</v>
      </c>
      <c r="B3646" s="239">
        <v>1496.0</v>
      </c>
    </row>
    <row r="3647">
      <c r="A3647" s="238" t="s">
        <v>3922</v>
      </c>
      <c r="B3647" s="239">
        <v>208.0</v>
      </c>
    </row>
    <row r="3648">
      <c r="A3648" s="238" t="s">
        <v>3923</v>
      </c>
      <c r="B3648" s="239">
        <v>400.0</v>
      </c>
    </row>
    <row r="3649">
      <c r="A3649" s="238" t="s">
        <v>3924</v>
      </c>
      <c r="B3649" s="239">
        <v>463.0</v>
      </c>
    </row>
    <row r="3650">
      <c r="A3650" s="238" t="s">
        <v>3925</v>
      </c>
      <c r="B3650" s="239">
        <v>5042.0</v>
      </c>
    </row>
    <row r="3651">
      <c r="A3651" s="238" t="s">
        <v>3926</v>
      </c>
      <c r="B3651" s="239">
        <v>541.0</v>
      </c>
    </row>
    <row r="3652">
      <c r="A3652" s="238" t="s">
        <v>3927</v>
      </c>
      <c r="B3652" s="239">
        <v>1555.0</v>
      </c>
    </row>
    <row r="3653">
      <c r="A3653" s="238" t="s">
        <v>3928</v>
      </c>
      <c r="B3653" s="239">
        <v>1230.0</v>
      </c>
    </row>
    <row r="3654">
      <c r="A3654" s="238" t="s">
        <v>3929</v>
      </c>
      <c r="B3654" s="239">
        <v>2939.0</v>
      </c>
    </row>
    <row r="3655">
      <c r="A3655" s="238" t="s">
        <v>3930</v>
      </c>
      <c r="B3655" s="239">
        <v>177.0</v>
      </c>
    </row>
    <row r="3656">
      <c r="A3656" s="238" t="s">
        <v>3931</v>
      </c>
      <c r="B3656" s="239">
        <v>2120.0</v>
      </c>
    </row>
    <row r="3657">
      <c r="A3657" s="238" t="s">
        <v>3931</v>
      </c>
      <c r="B3657" s="239">
        <v>8592.0</v>
      </c>
    </row>
    <row r="3658">
      <c r="A3658" s="238" t="s">
        <v>3932</v>
      </c>
      <c r="B3658" s="239">
        <v>1373.0</v>
      </c>
    </row>
    <row r="3659">
      <c r="A3659" s="238" t="s">
        <v>3933</v>
      </c>
      <c r="B3659" s="239">
        <v>19623.0</v>
      </c>
    </row>
    <row r="3660">
      <c r="A3660" s="238" t="s">
        <v>3934</v>
      </c>
      <c r="B3660" s="239">
        <v>10968.0</v>
      </c>
    </row>
    <row r="3661">
      <c r="A3661" s="238" t="s">
        <v>3935</v>
      </c>
      <c r="B3661" s="239">
        <v>0.0</v>
      </c>
    </row>
    <row r="3662">
      <c r="A3662" s="238" t="s">
        <v>3936</v>
      </c>
      <c r="B3662" s="239">
        <v>5845.0</v>
      </c>
    </row>
    <row r="3663">
      <c r="A3663" s="238" t="s">
        <v>3937</v>
      </c>
      <c r="B3663" s="239">
        <v>2523.0</v>
      </c>
    </row>
    <row r="3664">
      <c r="A3664" s="238" t="s">
        <v>3938</v>
      </c>
      <c r="B3664" s="239">
        <v>3409.0</v>
      </c>
    </row>
    <row r="3665">
      <c r="A3665" s="238" t="s">
        <v>3939</v>
      </c>
      <c r="B3665" s="239">
        <v>157.0</v>
      </c>
    </row>
    <row r="3666">
      <c r="A3666" s="238" t="s">
        <v>3940</v>
      </c>
      <c r="B3666" s="239">
        <v>14403.0</v>
      </c>
    </row>
    <row r="3667">
      <c r="A3667" s="238" t="s">
        <v>3941</v>
      </c>
      <c r="B3667" s="239">
        <v>1526.0</v>
      </c>
    </row>
    <row r="3668">
      <c r="A3668" s="238" t="s">
        <v>3942</v>
      </c>
      <c r="B3668" s="239">
        <v>895.0</v>
      </c>
    </row>
    <row r="3669">
      <c r="A3669" s="238" t="s">
        <v>3943</v>
      </c>
      <c r="B3669" s="239">
        <v>193.0</v>
      </c>
    </row>
    <row r="3670">
      <c r="A3670" s="238" t="s">
        <v>3944</v>
      </c>
      <c r="B3670" s="239">
        <v>8448.0</v>
      </c>
    </row>
    <row r="3671">
      <c r="A3671" s="238" t="s">
        <v>3945</v>
      </c>
      <c r="B3671" s="239">
        <v>1435.0</v>
      </c>
    </row>
    <row r="3672">
      <c r="A3672" s="238" t="s">
        <v>3946</v>
      </c>
      <c r="B3672" s="239">
        <v>654.0</v>
      </c>
    </row>
    <row r="3673">
      <c r="A3673" s="238" t="s">
        <v>3947</v>
      </c>
      <c r="B3673" s="239">
        <v>6005.0</v>
      </c>
    </row>
    <row r="3674">
      <c r="A3674" s="238" t="s">
        <v>3948</v>
      </c>
      <c r="B3674" s="239">
        <v>2464.0</v>
      </c>
    </row>
    <row r="3675">
      <c r="A3675" s="238" t="s">
        <v>3949</v>
      </c>
      <c r="B3675" s="239">
        <v>951.0</v>
      </c>
    </row>
    <row r="3676">
      <c r="A3676" s="238" t="s">
        <v>3950</v>
      </c>
      <c r="B3676" s="239">
        <v>40457.0</v>
      </c>
    </row>
    <row r="3677">
      <c r="A3677" s="238" t="s">
        <v>3951</v>
      </c>
      <c r="B3677" s="239">
        <v>3588.0</v>
      </c>
    </row>
    <row r="3678">
      <c r="A3678" s="238" t="s">
        <v>3952</v>
      </c>
      <c r="B3678" s="239">
        <v>353.0</v>
      </c>
    </row>
    <row r="3679">
      <c r="A3679" s="238" t="s">
        <v>3953</v>
      </c>
      <c r="B3679" s="239">
        <v>19267.0</v>
      </c>
    </row>
    <row r="3680">
      <c r="A3680" s="238" t="s">
        <v>3954</v>
      </c>
      <c r="B3680" s="239">
        <v>2069.0</v>
      </c>
    </row>
    <row r="3681">
      <c r="A3681" s="238" t="s">
        <v>3954</v>
      </c>
      <c r="B3681" s="239">
        <v>3897.0</v>
      </c>
    </row>
    <row r="3682">
      <c r="A3682" s="238" t="s">
        <v>3955</v>
      </c>
      <c r="B3682" s="239">
        <v>524.0</v>
      </c>
    </row>
    <row r="3683">
      <c r="A3683" s="238" t="s">
        <v>3956</v>
      </c>
      <c r="B3683" s="239">
        <v>2824.0</v>
      </c>
    </row>
    <row r="3684">
      <c r="A3684" s="238" t="s">
        <v>3957</v>
      </c>
      <c r="B3684" s="239">
        <v>11662.0</v>
      </c>
    </row>
    <row r="3685">
      <c r="A3685" s="238" t="s">
        <v>3958</v>
      </c>
      <c r="B3685" s="239">
        <v>1502.0</v>
      </c>
    </row>
    <row r="3686">
      <c r="A3686" s="238" t="s">
        <v>3958</v>
      </c>
      <c r="B3686" s="239">
        <v>676.0</v>
      </c>
    </row>
    <row r="3687">
      <c r="A3687" s="238" t="s">
        <v>3959</v>
      </c>
      <c r="B3687" s="239">
        <v>242083.0</v>
      </c>
    </row>
    <row r="3688">
      <c r="A3688" s="238" t="s">
        <v>3960</v>
      </c>
      <c r="B3688" s="239">
        <v>21970.0</v>
      </c>
    </row>
    <row r="3689">
      <c r="A3689" s="238" t="s">
        <v>3961</v>
      </c>
      <c r="B3689" s="239">
        <v>4537.0</v>
      </c>
    </row>
    <row r="3690">
      <c r="A3690" s="238" t="s">
        <v>3962</v>
      </c>
      <c r="B3690" s="239">
        <v>4219.0</v>
      </c>
    </row>
    <row r="3691">
      <c r="A3691" s="238" t="s">
        <v>3963</v>
      </c>
      <c r="B3691" s="239">
        <v>777.0</v>
      </c>
    </row>
    <row r="3692">
      <c r="A3692" s="238" t="s">
        <v>3964</v>
      </c>
      <c r="B3692" s="239">
        <v>91.0</v>
      </c>
    </row>
    <row r="3693">
      <c r="A3693" s="238" t="s">
        <v>3965</v>
      </c>
      <c r="B3693" s="239">
        <v>455.0</v>
      </c>
    </row>
    <row r="3694">
      <c r="A3694" s="238" t="s">
        <v>3966</v>
      </c>
      <c r="B3694" s="239">
        <v>8876.0</v>
      </c>
    </row>
    <row r="3695">
      <c r="A3695" s="238" t="s">
        <v>3967</v>
      </c>
      <c r="B3695" s="239">
        <v>1097.0</v>
      </c>
    </row>
    <row r="3696">
      <c r="A3696" s="238" t="s">
        <v>3968</v>
      </c>
      <c r="B3696" s="239">
        <v>4983.0</v>
      </c>
    </row>
    <row r="3697">
      <c r="A3697" s="238" t="s">
        <v>3969</v>
      </c>
      <c r="B3697" s="239">
        <v>113.0</v>
      </c>
    </row>
    <row r="3698">
      <c r="A3698" s="238" t="s">
        <v>3970</v>
      </c>
      <c r="B3698" s="239">
        <v>1308.0</v>
      </c>
    </row>
    <row r="3699">
      <c r="A3699" s="238" t="s">
        <v>3971</v>
      </c>
      <c r="B3699" s="239">
        <v>17978.0</v>
      </c>
    </row>
    <row r="3700">
      <c r="A3700" s="238" t="s">
        <v>3972</v>
      </c>
      <c r="B3700" s="239">
        <v>38117.0</v>
      </c>
    </row>
    <row r="3701">
      <c r="A3701" s="238" t="s">
        <v>3973</v>
      </c>
      <c r="B3701" s="239">
        <v>16347.0</v>
      </c>
    </row>
    <row r="3702">
      <c r="A3702" s="238" t="s">
        <v>3974</v>
      </c>
      <c r="B3702" s="239">
        <v>777.0</v>
      </c>
    </row>
    <row r="3703">
      <c r="A3703" s="238" t="s">
        <v>3975</v>
      </c>
      <c r="B3703" s="239">
        <v>489.0</v>
      </c>
    </row>
    <row r="3704">
      <c r="A3704" s="238" t="s">
        <v>3976</v>
      </c>
      <c r="B3704" s="239">
        <v>1847.0</v>
      </c>
    </row>
    <row r="3705">
      <c r="A3705" s="238" t="s">
        <v>3977</v>
      </c>
      <c r="B3705" s="239">
        <v>5697.0</v>
      </c>
    </row>
    <row r="3706">
      <c r="A3706" s="238" t="s">
        <v>3978</v>
      </c>
      <c r="B3706" s="239">
        <v>5604.0</v>
      </c>
    </row>
    <row r="3707">
      <c r="A3707" s="238" t="s">
        <v>3979</v>
      </c>
      <c r="B3707" s="239">
        <v>736.0</v>
      </c>
    </row>
    <row r="3708">
      <c r="A3708" s="238" t="s">
        <v>3980</v>
      </c>
      <c r="B3708" s="239">
        <v>10855.0</v>
      </c>
    </row>
    <row r="3709">
      <c r="A3709" s="238" t="s">
        <v>3981</v>
      </c>
      <c r="B3709" s="239">
        <v>1892122.0</v>
      </c>
    </row>
    <row r="3710">
      <c r="A3710" s="238" t="s">
        <v>3982</v>
      </c>
      <c r="B3710" s="239">
        <v>1422.0</v>
      </c>
    </row>
    <row r="3711">
      <c r="A3711" s="238" t="s">
        <v>3983</v>
      </c>
      <c r="B3711" s="239">
        <v>588.0</v>
      </c>
    </row>
    <row r="3712">
      <c r="A3712" s="238" t="s">
        <v>3984</v>
      </c>
      <c r="B3712" s="239">
        <v>57905.0</v>
      </c>
    </row>
    <row r="3713">
      <c r="A3713" s="238" t="s">
        <v>3985</v>
      </c>
      <c r="B3713" s="239">
        <v>545.0</v>
      </c>
    </row>
    <row r="3714">
      <c r="A3714" s="238" t="s">
        <v>3986</v>
      </c>
      <c r="B3714" s="239">
        <v>499.0</v>
      </c>
    </row>
    <row r="3715">
      <c r="A3715" s="238" t="s">
        <v>3986</v>
      </c>
      <c r="B3715" s="239">
        <v>543.0</v>
      </c>
    </row>
    <row r="3716">
      <c r="A3716" s="238" t="s">
        <v>3987</v>
      </c>
      <c r="B3716" s="239">
        <v>17.0</v>
      </c>
    </row>
    <row r="3717">
      <c r="A3717" s="238" t="s">
        <v>3988</v>
      </c>
      <c r="B3717" s="239">
        <v>3785.0</v>
      </c>
    </row>
    <row r="3718">
      <c r="A3718" s="238" t="s">
        <v>3989</v>
      </c>
      <c r="B3718" s="239">
        <v>2030.0</v>
      </c>
    </row>
    <row r="3719">
      <c r="A3719" s="238" t="s">
        <v>3990</v>
      </c>
      <c r="B3719" s="239">
        <v>180849.0</v>
      </c>
    </row>
    <row r="3720">
      <c r="A3720" s="238" t="s">
        <v>3991</v>
      </c>
      <c r="B3720" s="239">
        <v>3225.0</v>
      </c>
    </row>
    <row r="3721">
      <c r="A3721" s="238" t="s">
        <v>3992</v>
      </c>
      <c r="B3721" s="239">
        <v>10883.0</v>
      </c>
    </row>
    <row r="3722">
      <c r="A3722" s="238" t="s">
        <v>3993</v>
      </c>
      <c r="B3722" s="239">
        <v>461.0</v>
      </c>
    </row>
    <row r="3723">
      <c r="A3723" s="238" t="s">
        <v>3994</v>
      </c>
      <c r="B3723" s="239">
        <v>4913.0</v>
      </c>
    </row>
    <row r="3724">
      <c r="A3724" s="238" t="s">
        <v>3995</v>
      </c>
      <c r="B3724" s="239">
        <v>190.0</v>
      </c>
    </row>
    <row r="3725">
      <c r="A3725" s="238" t="s">
        <v>3996</v>
      </c>
      <c r="B3725" s="239">
        <v>347.0</v>
      </c>
    </row>
    <row r="3726">
      <c r="A3726" s="238" t="s">
        <v>3997</v>
      </c>
      <c r="B3726" s="239">
        <v>27248.0</v>
      </c>
    </row>
    <row r="3727">
      <c r="A3727" s="238" t="s">
        <v>3998</v>
      </c>
      <c r="B3727" s="239">
        <v>1321.0</v>
      </c>
    </row>
    <row r="3728">
      <c r="A3728" s="238" t="s">
        <v>3999</v>
      </c>
      <c r="B3728" s="239">
        <v>851.0</v>
      </c>
    </row>
    <row r="3729">
      <c r="A3729" s="238" t="s">
        <v>4000</v>
      </c>
      <c r="B3729" s="239">
        <v>463.0</v>
      </c>
    </row>
    <row r="3730">
      <c r="A3730" s="238" t="s">
        <v>4001</v>
      </c>
      <c r="B3730" s="239">
        <v>101364.0</v>
      </c>
    </row>
    <row r="3731">
      <c r="A3731" s="238" t="s">
        <v>4002</v>
      </c>
      <c r="B3731" s="239">
        <v>2582.0</v>
      </c>
    </row>
    <row r="3732">
      <c r="A3732" s="238" t="s">
        <v>4003</v>
      </c>
      <c r="B3732" s="239">
        <v>11345.0</v>
      </c>
    </row>
    <row r="3733">
      <c r="A3733" s="238" t="s">
        <v>4004</v>
      </c>
      <c r="B3733" s="239">
        <v>2193.0</v>
      </c>
    </row>
    <row r="3734">
      <c r="A3734" s="238" t="s">
        <v>4005</v>
      </c>
      <c r="B3734" s="239">
        <v>825.0</v>
      </c>
    </row>
    <row r="3735">
      <c r="A3735" s="238" t="s">
        <v>4006</v>
      </c>
      <c r="B3735" s="239">
        <v>3048.0</v>
      </c>
    </row>
    <row r="3736">
      <c r="A3736" s="238" t="s">
        <v>4007</v>
      </c>
      <c r="B3736" s="239">
        <v>437.0</v>
      </c>
    </row>
    <row r="3737">
      <c r="A3737" s="238" t="s">
        <v>4008</v>
      </c>
      <c r="B3737" s="239">
        <v>2599.0</v>
      </c>
    </row>
    <row r="3738">
      <c r="A3738" s="238" t="s">
        <v>4009</v>
      </c>
      <c r="B3738" s="239">
        <v>4562.0</v>
      </c>
    </row>
    <row r="3739">
      <c r="A3739" s="238" t="s">
        <v>4010</v>
      </c>
      <c r="B3739" s="239">
        <v>23530.0</v>
      </c>
    </row>
    <row r="3740">
      <c r="A3740" s="238" t="s">
        <v>4011</v>
      </c>
      <c r="B3740" s="239">
        <v>545045.0</v>
      </c>
    </row>
    <row r="3741">
      <c r="A3741" s="238" t="s">
        <v>4012</v>
      </c>
      <c r="B3741" s="239">
        <v>636.0</v>
      </c>
    </row>
    <row r="3742">
      <c r="A3742" s="238" t="s">
        <v>4013</v>
      </c>
      <c r="B3742" s="239">
        <v>908.0</v>
      </c>
    </row>
    <row r="3743">
      <c r="A3743" s="238" t="s">
        <v>4014</v>
      </c>
      <c r="B3743" s="239">
        <v>6193.0</v>
      </c>
    </row>
    <row r="3744">
      <c r="A3744" s="238" t="s">
        <v>4014</v>
      </c>
      <c r="B3744" s="239">
        <v>944.0</v>
      </c>
    </row>
    <row r="3745">
      <c r="A3745" s="238" t="s">
        <v>4015</v>
      </c>
      <c r="B3745" s="239">
        <v>3755.0</v>
      </c>
    </row>
    <row r="3746">
      <c r="A3746" s="238" t="s">
        <v>4016</v>
      </c>
      <c r="B3746" s="239">
        <v>530.0</v>
      </c>
    </row>
    <row r="3747">
      <c r="A3747" s="238" t="s">
        <v>4017</v>
      </c>
      <c r="B3747" s="239">
        <v>1823.0</v>
      </c>
    </row>
    <row r="3748">
      <c r="A3748" s="238" t="s">
        <v>4018</v>
      </c>
      <c r="B3748" s="239">
        <v>5612.0</v>
      </c>
    </row>
    <row r="3749">
      <c r="A3749" s="238" t="s">
        <v>4019</v>
      </c>
      <c r="B3749" s="239">
        <v>514.0</v>
      </c>
    </row>
    <row r="3750">
      <c r="A3750" s="238" t="s">
        <v>4020</v>
      </c>
      <c r="B3750" s="239">
        <v>7715.0</v>
      </c>
    </row>
    <row r="3751">
      <c r="A3751" s="238" t="s">
        <v>4021</v>
      </c>
      <c r="B3751" s="239">
        <v>838.0</v>
      </c>
    </row>
    <row r="3752">
      <c r="A3752" s="238" t="s">
        <v>4022</v>
      </c>
      <c r="B3752" s="239">
        <v>6957.0</v>
      </c>
    </row>
    <row r="3753">
      <c r="A3753" s="238" t="s">
        <v>4023</v>
      </c>
      <c r="B3753" s="239">
        <v>450.0</v>
      </c>
    </row>
    <row r="3754">
      <c r="A3754" s="238" t="s">
        <v>4023</v>
      </c>
      <c r="B3754" s="239">
        <v>2546.0</v>
      </c>
    </row>
    <row r="3755">
      <c r="A3755" s="238" t="s">
        <v>4024</v>
      </c>
      <c r="B3755" s="239">
        <v>4409.0</v>
      </c>
    </row>
    <row r="3756">
      <c r="A3756" s="238" t="s">
        <v>4025</v>
      </c>
      <c r="B3756" s="239">
        <v>24498.0</v>
      </c>
    </row>
    <row r="3757">
      <c r="A3757" s="238" t="s">
        <v>4026</v>
      </c>
      <c r="B3757" s="239">
        <v>99.0</v>
      </c>
    </row>
    <row r="3758">
      <c r="A3758" s="238" t="s">
        <v>4027</v>
      </c>
      <c r="B3758" s="239">
        <v>2929.0</v>
      </c>
    </row>
    <row r="3759">
      <c r="A3759" s="238" t="s">
        <v>4028</v>
      </c>
      <c r="B3759" s="239">
        <v>300.0</v>
      </c>
    </row>
    <row r="3760">
      <c r="A3760" s="238" t="s">
        <v>4028</v>
      </c>
      <c r="B3760" s="239">
        <v>613.0</v>
      </c>
    </row>
    <row r="3761">
      <c r="A3761" s="238" t="s">
        <v>4029</v>
      </c>
      <c r="B3761" s="239">
        <v>815.0</v>
      </c>
    </row>
    <row r="3762">
      <c r="A3762" s="238" t="s">
        <v>4030</v>
      </c>
      <c r="B3762" s="239">
        <v>4780.0</v>
      </c>
    </row>
    <row r="3763">
      <c r="A3763" s="238" t="s">
        <v>4031</v>
      </c>
      <c r="B3763" s="239">
        <v>11910.0</v>
      </c>
    </row>
    <row r="3764">
      <c r="A3764" s="238" t="s">
        <v>4032</v>
      </c>
      <c r="B3764" s="239">
        <v>432.0</v>
      </c>
    </row>
    <row r="3765">
      <c r="A3765" s="238" t="s">
        <v>4033</v>
      </c>
      <c r="B3765" s="239">
        <v>139.0</v>
      </c>
    </row>
    <row r="3766">
      <c r="A3766" s="238" t="s">
        <v>4034</v>
      </c>
      <c r="B3766" s="239">
        <v>934.0</v>
      </c>
    </row>
    <row r="3767">
      <c r="A3767" s="238" t="s">
        <v>4035</v>
      </c>
      <c r="B3767" s="239">
        <v>14696.0</v>
      </c>
    </row>
    <row r="3768">
      <c r="A3768" s="238" t="s">
        <v>4036</v>
      </c>
      <c r="B3768" s="239">
        <v>25999.0</v>
      </c>
    </row>
    <row r="3769">
      <c r="A3769" s="238" t="s">
        <v>4037</v>
      </c>
      <c r="B3769" s="239">
        <v>2169.0</v>
      </c>
    </row>
    <row r="3770">
      <c r="A3770" s="238" t="s">
        <v>4038</v>
      </c>
      <c r="B3770" s="239">
        <v>79.0</v>
      </c>
    </row>
    <row r="3771">
      <c r="A3771" s="238" t="s">
        <v>4039</v>
      </c>
      <c r="B3771" s="239">
        <v>11438.0</v>
      </c>
    </row>
    <row r="3772">
      <c r="A3772" s="238" t="s">
        <v>4040</v>
      </c>
      <c r="B3772" s="239">
        <v>766.0</v>
      </c>
    </row>
    <row r="3773">
      <c r="A3773" s="238" t="s">
        <v>4041</v>
      </c>
      <c r="B3773" s="239">
        <v>1959.0</v>
      </c>
    </row>
    <row r="3774">
      <c r="A3774" s="238" t="s">
        <v>4042</v>
      </c>
      <c r="B3774" s="239">
        <v>1448.0</v>
      </c>
    </row>
    <row r="3775">
      <c r="A3775" s="238" t="s">
        <v>4043</v>
      </c>
      <c r="B3775" s="239">
        <v>4486.0</v>
      </c>
    </row>
    <row r="3776">
      <c r="A3776" s="238" t="s">
        <v>4044</v>
      </c>
      <c r="B3776" s="239">
        <v>2751.0</v>
      </c>
    </row>
    <row r="3777">
      <c r="A3777" s="238" t="s">
        <v>4045</v>
      </c>
      <c r="B3777" s="239">
        <v>6777.0</v>
      </c>
    </row>
    <row r="3778">
      <c r="A3778" s="238" t="s">
        <v>4046</v>
      </c>
      <c r="B3778" s="239">
        <v>3187.0</v>
      </c>
    </row>
    <row r="3779">
      <c r="A3779" s="238" t="s">
        <v>4047</v>
      </c>
      <c r="B3779" s="239">
        <v>4937.0</v>
      </c>
    </row>
    <row r="3780">
      <c r="A3780" s="238" t="s">
        <v>4048</v>
      </c>
      <c r="B3780" s="239">
        <v>373.0</v>
      </c>
    </row>
    <row r="3781">
      <c r="A3781" s="238" t="s">
        <v>4049</v>
      </c>
      <c r="B3781" s="239">
        <v>4453.0</v>
      </c>
    </row>
    <row r="3782">
      <c r="A3782" s="238" t="s">
        <v>4049</v>
      </c>
      <c r="B3782" s="239">
        <v>670.0</v>
      </c>
    </row>
    <row r="3783">
      <c r="A3783" s="238" t="s">
        <v>4050</v>
      </c>
      <c r="B3783" s="239">
        <v>1366.0</v>
      </c>
    </row>
    <row r="3784">
      <c r="A3784" s="238" t="s">
        <v>4051</v>
      </c>
      <c r="B3784" s="239">
        <v>979.0</v>
      </c>
    </row>
    <row r="3785">
      <c r="A3785" s="238" t="s">
        <v>4052</v>
      </c>
      <c r="B3785" s="239">
        <v>2358.0</v>
      </c>
    </row>
    <row r="3786">
      <c r="A3786" s="238" t="s">
        <v>4053</v>
      </c>
      <c r="B3786" s="239">
        <v>0.0</v>
      </c>
    </row>
    <row r="3787">
      <c r="A3787" s="238" t="s">
        <v>4054</v>
      </c>
      <c r="B3787" s="239">
        <v>0.0</v>
      </c>
    </row>
    <row r="3788">
      <c r="A3788" s="238" t="s">
        <v>4055</v>
      </c>
      <c r="B3788" s="239">
        <v>7698.0</v>
      </c>
    </row>
    <row r="3789">
      <c r="A3789" s="238" t="s">
        <v>4056</v>
      </c>
      <c r="B3789" s="239">
        <v>7474.0</v>
      </c>
    </row>
    <row r="3790">
      <c r="A3790" s="238" t="s">
        <v>4057</v>
      </c>
      <c r="B3790" s="239">
        <v>11119.0</v>
      </c>
    </row>
    <row r="3791">
      <c r="A3791" s="238" t="s">
        <v>4058</v>
      </c>
      <c r="B3791" s="239">
        <v>627.0</v>
      </c>
    </row>
    <row r="3792">
      <c r="A3792" s="238" t="s">
        <v>4059</v>
      </c>
      <c r="B3792" s="239">
        <v>654.0</v>
      </c>
    </row>
    <row r="3793">
      <c r="A3793" s="238" t="s">
        <v>4060</v>
      </c>
      <c r="B3793" s="239">
        <v>1189.0</v>
      </c>
    </row>
    <row r="3794">
      <c r="A3794" s="238" t="s">
        <v>4061</v>
      </c>
      <c r="B3794" s="239">
        <v>1089.0</v>
      </c>
    </row>
    <row r="3795">
      <c r="A3795" s="238" t="s">
        <v>4062</v>
      </c>
      <c r="B3795" s="239">
        <v>1947.0</v>
      </c>
    </row>
    <row r="3796">
      <c r="A3796" s="238" t="s">
        <v>4062</v>
      </c>
      <c r="B3796" s="239">
        <v>825.0</v>
      </c>
    </row>
    <row r="3797">
      <c r="A3797" s="238" t="s">
        <v>4063</v>
      </c>
      <c r="B3797" s="239">
        <v>3937.0</v>
      </c>
    </row>
    <row r="3798">
      <c r="A3798" s="238" t="s">
        <v>4064</v>
      </c>
      <c r="B3798" s="239">
        <v>1845.0</v>
      </c>
    </row>
    <row r="3799">
      <c r="A3799" s="238" t="s">
        <v>4065</v>
      </c>
      <c r="B3799" s="239">
        <v>918.0</v>
      </c>
    </row>
    <row r="3800">
      <c r="A3800" s="238" t="s">
        <v>4066</v>
      </c>
      <c r="B3800" s="239">
        <v>13552.0</v>
      </c>
    </row>
    <row r="3801">
      <c r="A3801" s="238" t="s">
        <v>4067</v>
      </c>
      <c r="B3801" s="239">
        <v>365.0</v>
      </c>
    </row>
    <row r="3802">
      <c r="A3802" s="238" t="s">
        <v>4068</v>
      </c>
      <c r="B3802" s="239">
        <v>764.0</v>
      </c>
    </row>
    <row r="3803">
      <c r="A3803" s="238" t="s">
        <v>4069</v>
      </c>
      <c r="B3803" s="239">
        <v>206.0</v>
      </c>
    </row>
    <row r="3804">
      <c r="A3804" s="238" t="s">
        <v>4070</v>
      </c>
      <c r="B3804" s="239">
        <v>7202.0</v>
      </c>
    </row>
    <row r="3805">
      <c r="A3805" s="238" t="s">
        <v>4071</v>
      </c>
      <c r="B3805" s="239">
        <v>1436.0</v>
      </c>
    </row>
    <row r="3806">
      <c r="A3806" s="238" t="s">
        <v>4072</v>
      </c>
      <c r="B3806" s="239">
        <v>3823.0</v>
      </c>
    </row>
    <row r="3807">
      <c r="A3807" s="238" t="s">
        <v>4073</v>
      </c>
      <c r="B3807" s="239">
        <v>1626.0</v>
      </c>
    </row>
    <row r="3808">
      <c r="A3808" s="238" t="s">
        <v>4074</v>
      </c>
      <c r="B3808" s="239">
        <v>925.0</v>
      </c>
    </row>
    <row r="3809">
      <c r="A3809" s="238" t="s">
        <v>4075</v>
      </c>
      <c r="B3809" s="239">
        <v>1823.0</v>
      </c>
    </row>
    <row r="3810">
      <c r="A3810" s="238" t="s">
        <v>4076</v>
      </c>
      <c r="B3810" s="239">
        <v>330.0</v>
      </c>
    </row>
    <row r="3811">
      <c r="A3811" s="238" t="s">
        <v>4076</v>
      </c>
      <c r="B3811" s="239">
        <v>229.0</v>
      </c>
    </row>
    <row r="3812">
      <c r="A3812" s="238" t="s">
        <v>4077</v>
      </c>
      <c r="B3812" s="239">
        <v>886.0</v>
      </c>
    </row>
    <row r="3813">
      <c r="A3813" s="238" t="s">
        <v>4078</v>
      </c>
      <c r="B3813" s="239">
        <v>7409.0</v>
      </c>
    </row>
    <row r="3814">
      <c r="A3814" s="238" t="s">
        <v>4079</v>
      </c>
      <c r="B3814" s="239">
        <v>1205.0</v>
      </c>
    </row>
    <row r="3815">
      <c r="A3815" s="238" t="s">
        <v>4080</v>
      </c>
      <c r="B3815" s="239">
        <v>13818.0</v>
      </c>
    </row>
    <row r="3816">
      <c r="A3816" s="238" t="s">
        <v>4081</v>
      </c>
      <c r="B3816" s="239">
        <v>983.0</v>
      </c>
    </row>
    <row r="3817">
      <c r="A3817" s="238" t="s">
        <v>4082</v>
      </c>
      <c r="B3817" s="239">
        <v>20387.0</v>
      </c>
    </row>
    <row r="3818">
      <c r="A3818" s="238" t="s">
        <v>4083</v>
      </c>
      <c r="B3818" s="239">
        <v>5102.0</v>
      </c>
    </row>
    <row r="3819">
      <c r="A3819" s="238" t="s">
        <v>4084</v>
      </c>
      <c r="B3819" s="239">
        <v>266.0</v>
      </c>
    </row>
    <row r="3820">
      <c r="A3820" s="238" t="s">
        <v>4085</v>
      </c>
      <c r="B3820" s="239">
        <v>2728.0</v>
      </c>
    </row>
    <row r="3821">
      <c r="A3821" s="238" t="s">
        <v>4086</v>
      </c>
      <c r="B3821" s="239">
        <v>14608.0</v>
      </c>
    </row>
    <row r="3822">
      <c r="A3822" s="238" t="s">
        <v>4087</v>
      </c>
      <c r="B3822" s="239">
        <v>2966.0</v>
      </c>
    </row>
    <row r="3823">
      <c r="A3823" s="238" t="s">
        <v>4087</v>
      </c>
      <c r="B3823" s="239">
        <v>1577.0</v>
      </c>
    </row>
    <row r="3824">
      <c r="A3824" s="238" t="s">
        <v>4088</v>
      </c>
      <c r="B3824" s="239">
        <v>28528.0</v>
      </c>
    </row>
    <row r="3825">
      <c r="A3825" s="238" t="s">
        <v>4089</v>
      </c>
      <c r="B3825" s="239">
        <v>1753.0</v>
      </c>
    </row>
    <row r="3826">
      <c r="A3826" s="238" t="s">
        <v>4090</v>
      </c>
      <c r="B3826" s="239">
        <v>244.0</v>
      </c>
    </row>
    <row r="3827">
      <c r="A3827" s="238" t="s">
        <v>4091</v>
      </c>
      <c r="B3827" s="239">
        <v>54637.0</v>
      </c>
    </row>
    <row r="3828">
      <c r="A3828" s="238" t="s">
        <v>4092</v>
      </c>
      <c r="B3828" s="239">
        <v>3998.0</v>
      </c>
    </row>
    <row r="3829">
      <c r="A3829" s="238" t="s">
        <v>4093</v>
      </c>
      <c r="B3829" s="239">
        <v>2677.0</v>
      </c>
    </row>
    <row r="3830">
      <c r="A3830" s="238" t="s">
        <v>4094</v>
      </c>
      <c r="B3830" s="239">
        <v>282.0</v>
      </c>
    </row>
    <row r="3831">
      <c r="A3831" s="238" t="s">
        <v>4095</v>
      </c>
      <c r="B3831" s="239">
        <v>2893.0</v>
      </c>
    </row>
    <row r="3832">
      <c r="A3832" s="238" t="s">
        <v>4096</v>
      </c>
      <c r="B3832" s="239">
        <v>612.0</v>
      </c>
    </row>
    <row r="3833">
      <c r="A3833" s="238" t="s">
        <v>4097</v>
      </c>
      <c r="B3833" s="239">
        <v>2963.0</v>
      </c>
    </row>
    <row r="3834">
      <c r="A3834" s="238" t="s">
        <v>4098</v>
      </c>
      <c r="B3834" s="239">
        <v>3969.0</v>
      </c>
    </row>
    <row r="3835">
      <c r="A3835" s="238" t="s">
        <v>4099</v>
      </c>
      <c r="B3835" s="239">
        <v>2844.0</v>
      </c>
    </row>
    <row r="3836">
      <c r="A3836" s="238" t="s">
        <v>4100</v>
      </c>
      <c r="B3836" s="239">
        <v>3217.0</v>
      </c>
    </row>
    <row r="3837">
      <c r="A3837" s="238" t="s">
        <v>4101</v>
      </c>
      <c r="B3837" s="239">
        <v>2949.0</v>
      </c>
    </row>
    <row r="3838">
      <c r="A3838" s="238" t="s">
        <v>4102</v>
      </c>
      <c r="B3838" s="239">
        <v>1623.0</v>
      </c>
    </row>
    <row r="3839">
      <c r="A3839" s="238" t="s">
        <v>4103</v>
      </c>
      <c r="B3839" s="239">
        <v>0.0</v>
      </c>
    </row>
    <row r="3840">
      <c r="A3840" s="238" t="s">
        <v>4104</v>
      </c>
      <c r="B3840" s="239">
        <v>0.0</v>
      </c>
    </row>
    <row r="3841">
      <c r="A3841" s="238" t="s">
        <v>4105</v>
      </c>
      <c r="B3841" s="239">
        <v>1194.0</v>
      </c>
    </row>
    <row r="3842">
      <c r="A3842" s="238" t="s">
        <v>4106</v>
      </c>
      <c r="B3842" s="239">
        <v>0.0</v>
      </c>
    </row>
    <row r="3843">
      <c r="A3843" s="238" t="s">
        <v>4107</v>
      </c>
      <c r="B3843" s="239">
        <v>332.0</v>
      </c>
    </row>
    <row r="3844">
      <c r="A3844" s="238" t="s">
        <v>4108</v>
      </c>
      <c r="B3844" s="239">
        <v>5788.0</v>
      </c>
    </row>
    <row r="3845">
      <c r="A3845" s="238" t="s">
        <v>4109</v>
      </c>
      <c r="B3845" s="239">
        <v>215.0</v>
      </c>
    </row>
    <row r="3846">
      <c r="A3846" s="238" t="s">
        <v>4110</v>
      </c>
      <c r="B3846" s="239">
        <v>172.0</v>
      </c>
    </row>
    <row r="3847">
      <c r="A3847" s="238" t="s">
        <v>4110</v>
      </c>
      <c r="B3847" s="239">
        <v>2224.0</v>
      </c>
    </row>
    <row r="3848">
      <c r="A3848" s="238" t="s">
        <v>4110</v>
      </c>
      <c r="B3848" s="239">
        <v>3799.0</v>
      </c>
    </row>
    <row r="3849">
      <c r="A3849" s="238" t="s">
        <v>4110</v>
      </c>
      <c r="B3849" s="239">
        <v>682.0</v>
      </c>
    </row>
    <row r="3850">
      <c r="A3850" s="238" t="s">
        <v>4110</v>
      </c>
      <c r="B3850" s="239">
        <v>1910.0</v>
      </c>
    </row>
    <row r="3851">
      <c r="A3851" s="238" t="s">
        <v>4111</v>
      </c>
      <c r="B3851" s="239">
        <v>1903.0</v>
      </c>
    </row>
    <row r="3852">
      <c r="A3852" s="238" t="s">
        <v>4112</v>
      </c>
      <c r="B3852" s="239">
        <v>280.0</v>
      </c>
    </row>
    <row r="3853">
      <c r="A3853" s="238" t="s">
        <v>4113</v>
      </c>
      <c r="B3853" s="239">
        <v>496.0</v>
      </c>
    </row>
    <row r="3854">
      <c r="A3854" s="238" t="s">
        <v>4114</v>
      </c>
      <c r="B3854" s="239">
        <v>2493.0</v>
      </c>
    </row>
    <row r="3855">
      <c r="A3855" s="238" t="s">
        <v>4115</v>
      </c>
      <c r="B3855" s="239">
        <v>2359.0</v>
      </c>
    </row>
    <row r="3856">
      <c r="A3856" s="238" t="s">
        <v>4116</v>
      </c>
      <c r="B3856" s="239">
        <v>834.0</v>
      </c>
    </row>
    <row r="3857">
      <c r="A3857" s="238" t="s">
        <v>4117</v>
      </c>
      <c r="B3857" s="239">
        <v>1324.0</v>
      </c>
    </row>
    <row r="3858">
      <c r="A3858" s="238" t="s">
        <v>4118</v>
      </c>
      <c r="B3858" s="239">
        <v>8496.0</v>
      </c>
    </row>
    <row r="3859">
      <c r="A3859" s="238" t="s">
        <v>4119</v>
      </c>
      <c r="B3859" s="239">
        <v>806.0</v>
      </c>
    </row>
    <row r="3860">
      <c r="A3860" s="238" t="s">
        <v>4120</v>
      </c>
      <c r="B3860" s="239">
        <v>210.0</v>
      </c>
    </row>
    <row r="3861">
      <c r="A3861" s="238" t="s">
        <v>4121</v>
      </c>
      <c r="B3861" s="239">
        <v>384.0</v>
      </c>
    </row>
    <row r="3862">
      <c r="A3862" s="238" t="s">
        <v>4122</v>
      </c>
      <c r="B3862" s="239">
        <v>41.0</v>
      </c>
    </row>
    <row r="3863">
      <c r="A3863" s="238" t="s">
        <v>4123</v>
      </c>
      <c r="B3863" s="239">
        <v>11781.0</v>
      </c>
    </row>
    <row r="3864">
      <c r="A3864" s="238" t="s">
        <v>4124</v>
      </c>
      <c r="B3864" s="239">
        <v>194.0</v>
      </c>
    </row>
    <row r="3865">
      <c r="A3865" s="238" t="s">
        <v>4125</v>
      </c>
      <c r="B3865" s="239">
        <v>843.0</v>
      </c>
    </row>
    <row r="3866">
      <c r="A3866" s="238" t="s">
        <v>4126</v>
      </c>
      <c r="B3866" s="239">
        <v>6465.0</v>
      </c>
    </row>
    <row r="3867">
      <c r="A3867" s="238" t="s">
        <v>4127</v>
      </c>
      <c r="B3867" s="239">
        <v>3229.0</v>
      </c>
    </row>
    <row r="3868">
      <c r="A3868" s="238" t="s">
        <v>4128</v>
      </c>
      <c r="B3868" s="239">
        <v>1567.0</v>
      </c>
    </row>
    <row r="3869">
      <c r="A3869" s="238" t="s">
        <v>4129</v>
      </c>
      <c r="B3869" s="239">
        <v>889.0</v>
      </c>
    </row>
    <row r="3870">
      <c r="A3870" s="238" t="s">
        <v>4130</v>
      </c>
      <c r="B3870" s="239">
        <v>12141.0</v>
      </c>
    </row>
    <row r="3871">
      <c r="A3871" s="238" t="s">
        <v>4131</v>
      </c>
      <c r="B3871" s="239">
        <v>1320.0</v>
      </c>
    </row>
    <row r="3872">
      <c r="A3872" s="238" t="s">
        <v>4132</v>
      </c>
      <c r="B3872" s="239">
        <v>2215.0</v>
      </c>
    </row>
    <row r="3873">
      <c r="A3873" s="238" t="s">
        <v>4133</v>
      </c>
      <c r="B3873" s="239">
        <v>697.0</v>
      </c>
    </row>
    <row r="3874">
      <c r="A3874" s="238" t="s">
        <v>4134</v>
      </c>
      <c r="B3874" s="239">
        <v>3754.0</v>
      </c>
    </row>
    <row r="3875">
      <c r="A3875" s="238" t="s">
        <v>4135</v>
      </c>
      <c r="B3875" s="239">
        <v>5854.0</v>
      </c>
    </row>
    <row r="3876">
      <c r="A3876" s="238" t="s">
        <v>4136</v>
      </c>
      <c r="B3876" s="239">
        <v>19439.0</v>
      </c>
    </row>
    <row r="3877">
      <c r="A3877" s="238" t="s">
        <v>4137</v>
      </c>
      <c r="B3877" s="239">
        <v>3498.0</v>
      </c>
    </row>
    <row r="3878">
      <c r="A3878" s="238" t="s">
        <v>4138</v>
      </c>
      <c r="B3878" s="239">
        <v>717.0</v>
      </c>
    </row>
    <row r="3879">
      <c r="A3879" s="238" t="s">
        <v>4139</v>
      </c>
      <c r="B3879" s="239">
        <v>106.0</v>
      </c>
    </row>
    <row r="3880">
      <c r="A3880" s="238" t="s">
        <v>4140</v>
      </c>
      <c r="B3880" s="239">
        <v>232.0</v>
      </c>
    </row>
    <row r="3881">
      <c r="A3881" s="238" t="s">
        <v>4141</v>
      </c>
      <c r="B3881" s="239">
        <v>140.0</v>
      </c>
    </row>
    <row r="3882">
      <c r="A3882" s="238" t="s">
        <v>4142</v>
      </c>
      <c r="B3882" s="239">
        <v>160.0</v>
      </c>
    </row>
    <row r="3883">
      <c r="A3883" s="238" t="s">
        <v>4143</v>
      </c>
      <c r="B3883" s="239">
        <v>6893.0</v>
      </c>
    </row>
    <row r="3884">
      <c r="A3884" s="238" t="s">
        <v>4144</v>
      </c>
      <c r="B3884" s="239">
        <v>275.0</v>
      </c>
    </row>
    <row r="3885">
      <c r="A3885" s="238" t="s">
        <v>4145</v>
      </c>
      <c r="B3885" s="239">
        <v>464.0</v>
      </c>
    </row>
    <row r="3886">
      <c r="A3886" s="238" t="s">
        <v>4146</v>
      </c>
      <c r="B3886" s="239">
        <v>11927.0</v>
      </c>
    </row>
    <row r="3887">
      <c r="A3887" s="238" t="s">
        <v>4147</v>
      </c>
      <c r="B3887" s="239">
        <v>482.0</v>
      </c>
    </row>
    <row r="3888">
      <c r="A3888" s="238" t="s">
        <v>4148</v>
      </c>
      <c r="B3888" s="239">
        <v>1317.0</v>
      </c>
    </row>
    <row r="3889">
      <c r="A3889" s="238" t="s">
        <v>4149</v>
      </c>
      <c r="B3889" s="239">
        <v>224.0</v>
      </c>
    </row>
    <row r="3890">
      <c r="A3890" s="238" t="s">
        <v>4150</v>
      </c>
      <c r="B3890" s="239">
        <v>811.0</v>
      </c>
    </row>
    <row r="3891">
      <c r="A3891" s="238" t="s">
        <v>4150</v>
      </c>
      <c r="B3891" s="239">
        <v>2643.0</v>
      </c>
    </row>
    <row r="3892">
      <c r="A3892" s="238" t="s">
        <v>4151</v>
      </c>
      <c r="B3892" s="239">
        <v>8830.0</v>
      </c>
    </row>
    <row r="3893">
      <c r="A3893" s="238" t="s">
        <v>4152</v>
      </c>
      <c r="B3893" s="239">
        <v>1757.0</v>
      </c>
    </row>
    <row r="3894">
      <c r="A3894" s="238" t="s">
        <v>4153</v>
      </c>
      <c r="B3894" s="239">
        <v>1058.0</v>
      </c>
    </row>
    <row r="3895">
      <c r="A3895" s="238" t="s">
        <v>4154</v>
      </c>
      <c r="B3895" s="239">
        <v>4896.0</v>
      </c>
    </row>
    <row r="3896">
      <c r="A3896" s="238" t="s">
        <v>4155</v>
      </c>
      <c r="B3896" s="239">
        <v>1413.0</v>
      </c>
    </row>
    <row r="3897">
      <c r="A3897" s="238" t="s">
        <v>4156</v>
      </c>
      <c r="B3897" s="239">
        <v>554.0</v>
      </c>
    </row>
    <row r="3898">
      <c r="A3898" s="238" t="s">
        <v>4157</v>
      </c>
      <c r="B3898" s="239">
        <v>1841.0</v>
      </c>
    </row>
    <row r="3899">
      <c r="A3899" s="238" t="s">
        <v>4158</v>
      </c>
      <c r="B3899" s="239">
        <v>22114.0</v>
      </c>
    </row>
    <row r="3900">
      <c r="A3900" s="238" t="s">
        <v>4159</v>
      </c>
      <c r="B3900" s="239">
        <v>3575.0</v>
      </c>
    </row>
    <row r="3901">
      <c r="A3901" s="238" t="s">
        <v>4160</v>
      </c>
      <c r="B3901" s="239">
        <v>4659.0</v>
      </c>
    </row>
    <row r="3902">
      <c r="A3902" s="238" t="s">
        <v>4161</v>
      </c>
      <c r="B3902" s="239">
        <v>527.0</v>
      </c>
    </row>
    <row r="3903">
      <c r="A3903" s="238" t="s">
        <v>4162</v>
      </c>
      <c r="B3903" s="239">
        <v>465.0</v>
      </c>
    </row>
    <row r="3904">
      <c r="A3904" s="238" t="s">
        <v>4162</v>
      </c>
      <c r="B3904" s="239">
        <v>1744.0</v>
      </c>
    </row>
    <row r="3905">
      <c r="A3905" s="238" t="s">
        <v>4163</v>
      </c>
      <c r="B3905" s="239">
        <v>162273.0</v>
      </c>
    </row>
    <row r="3906">
      <c r="A3906" s="238" t="s">
        <v>4164</v>
      </c>
      <c r="B3906" s="239">
        <v>8317.0</v>
      </c>
    </row>
    <row r="3907">
      <c r="A3907" s="238" t="s">
        <v>4165</v>
      </c>
      <c r="B3907" s="239">
        <v>2343.0</v>
      </c>
    </row>
    <row r="3908">
      <c r="A3908" s="238" t="s">
        <v>4166</v>
      </c>
      <c r="B3908" s="239">
        <v>16884.0</v>
      </c>
    </row>
    <row r="3909">
      <c r="A3909" s="238" t="s">
        <v>4167</v>
      </c>
      <c r="B3909" s="239">
        <v>0.0</v>
      </c>
    </row>
    <row r="3910">
      <c r="A3910" s="238" t="s">
        <v>4168</v>
      </c>
      <c r="B3910" s="239">
        <v>704.0</v>
      </c>
    </row>
    <row r="3911">
      <c r="A3911" s="238" t="s">
        <v>4169</v>
      </c>
      <c r="B3911" s="239">
        <v>50025.0</v>
      </c>
    </row>
    <row r="3912">
      <c r="A3912" s="238" t="s">
        <v>4170</v>
      </c>
      <c r="B3912" s="239">
        <v>2619.0</v>
      </c>
    </row>
    <row r="3913">
      <c r="A3913" s="238" t="s">
        <v>4171</v>
      </c>
      <c r="B3913" s="239">
        <v>7927.0</v>
      </c>
    </row>
    <row r="3914">
      <c r="A3914" s="238" t="s">
        <v>4172</v>
      </c>
      <c r="B3914" s="239">
        <v>773.0</v>
      </c>
    </row>
    <row r="3915">
      <c r="A3915" s="238" t="s">
        <v>4173</v>
      </c>
      <c r="B3915" s="239">
        <v>7416.0</v>
      </c>
    </row>
    <row r="3916">
      <c r="A3916" s="238" t="s">
        <v>4174</v>
      </c>
      <c r="B3916" s="239">
        <v>2739.0</v>
      </c>
    </row>
    <row r="3917">
      <c r="A3917" s="238" t="s">
        <v>4175</v>
      </c>
      <c r="B3917" s="239">
        <v>295.0</v>
      </c>
    </row>
    <row r="3918">
      <c r="A3918" s="238" t="s">
        <v>4176</v>
      </c>
      <c r="B3918" s="239">
        <v>677.0</v>
      </c>
    </row>
    <row r="3919">
      <c r="A3919" s="238" t="s">
        <v>4177</v>
      </c>
      <c r="B3919" s="239">
        <v>176.0</v>
      </c>
    </row>
    <row r="3920">
      <c r="A3920" s="238" t="s">
        <v>4178</v>
      </c>
      <c r="B3920" s="239">
        <v>2346.0</v>
      </c>
    </row>
    <row r="3921">
      <c r="A3921" s="238" t="s">
        <v>4179</v>
      </c>
      <c r="B3921" s="239">
        <v>8688.0</v>
      </c>
    </row>
    <row r="3922">
      <c r="A3922" s="238" t="s">
        <v>4180</v>
      </c>
      <c r="B3922" s="239">
        <v>111.0</v>
      </c>
    </row>
    <row r="3923">
      <c r="A3923" s="238" t="s">
        <v>4181</v>
      </c>
      <c r="B3923" s="239">
        <v>18682.0</v>
      </c>
    </row>
    <row r="3924">
      <c r="A3924" s="238" t="s">
        <v>4182</v>
      </c>
      <c r="B3924" s="239">
        <v>662.0</v>
      </c>
    </row>
    <row r="3925">
      <c r="A3925" s="238" t="s">
        <v>4183</v>
      </c>
      <c r="B3925" s="239">
        <v>128334.0</v>
      </c>
    </row>
    <row r="3926">
      <c r="A3926" s="238" t="s">
        <v>4184</v>
      </c>
      <c r="B3926" s="239">
        <v>109.0</v>
      </c>
    </row>
    <row r="3927">
      <c r="A3927" s="238" t="s">
        <v>4185</v>
      </c>
      <c r="B3927" s="239">
        <v>3177.0</v>
      </c>
    </row>
    <row r="3928">
      <c r="A3928" s="238" t="s">
        <v>4186</v>
      </c>
      <c r="B3928" s="239">
        <v>4376.0</v>
      </c>
    </row>
    <row r="3929">
      <c r="A3929" s="238" t="s">
        <v>4187</v>
      </c>
      <c r="B3929" s="239">
        <v>9330.0</v>
      </c>
    </row>
    <row r="3930">
      <c r="A3930" s="238" t="s">
        <v>4188</v>
      </c>
      <c r="B3930" s="239">
        <v>26681.0</v>
      </c>
    </row>
    <row r="3931">
      <c r="A3931" s="238" t="s">
        <v>4189</v>
      </c>
      <c r="B3931" s="239">
        <v>591.0</v>
      </c>
    </row>
    <row r="3932">
      <c r="A3932" s="238" t="s">
        <v>4190</v>
      </c>
      <c r="B3932" s="239">
        <v>1413.0</v>
      </c>
    </row>
    <row r="3933">
      <c r="A3933" s="238" t="s">
        <v>4191</v>
      </c>
      <c r="B3933" s="239">
        <v>3630.0</v>
      </c>
    </row>
    <row r="3934">
      <c r="A3934" s="238" t="s">
        <v>4192</v>
      </c>
      <c r="B3934" s="239">
        <v>1546.0</v>
      </c>
    </row>
    <row r="3935">
      <c r="A3935" s="238" t="s">
        <v>4193</v>
      </c>
      <c r="B3935" s="239">
        <v>721.0</v>
      </c>
    </row>
    <row r="3936">
      <c r="A3936" s="238" t="s">
        <v>4194</v>
      </c>
      <c r="B3936" s="239">
        <v>2644.0</v>
      </c>
    </row>
    <row r="3937">
      <c r="A3937" s="238" t="s">
        <v>4195</v>
      </c>
      <c r="B3937" s="239">
        <v>9875.0</v>
      </c>
    </row>
    <row r="3938">
      <c r="A3938" s="238" t="s">
        <v>4196</v>
      </c>
      <c r="B3938" s="239">
        <v>549.0</v>
      </c>
    </row>
    <row r="3939">
      <c r="A3939" s="238" t="s">
        <v>4197</v>
      </c>
      <c r="B3939" s="239">
        <v>1022.0</v>
      </c>
    </row>
    <row r="3940">
      <c r="A3940" s="238" t="s">
        <v>4198</v>
      </c>
      <c r="B3940" s="239">
        <v>4365.0</v>
      </c>
    </row>
    <row r="3941">
      <c r="A3941" s="238" t="s">
        <v>4199</v>
      </c>
      <c r="B3941" s="239">
        <v>264.0</v>
      </c>
    </row>
    <row r="3942">
      <c r="A3942" s="238" t="s">
        <v>4200</v>
      </c>
      <c r="B3942" s="239">
        <v>2241.0</v>
      </c>
    </row>
    <row r="3943">
      <c r="A3943" s="238" t="s">
        <v>4201</v>
      </c>
      <c r="B3943" s="239">
        <v>3559.0</v>
      </c>
    </row>
    <row r="3944">
      <c r="A3944" s="238" t="s">
        <v>4202</v>
      </c>
      <c r="B3944" s="239">
        <v>1927.0</v>
      </c>
    </row>
    <row r="3945">
      <c r="A3945" s="238" t="s">
        <v>4203</v>
      </c>
      <c r="B3945" s="239">
        <v>5553.0</v>
      </c>
    </row>
    <row r="3946">
      <c r="A3946" s="238" t="s">
        <v>4204</v>
      </c>
      <c r="B3946" s="239">
        <v>411.0</v>
      </c>
    </row>
    <row r="3947">
      <c r="A3947" s="238" t="s">
        <v>4205</v>
      </c>
      <c r="B3947" s="239">
        <v>841.0</v>
      </c>
    </row>
    <row r="3948">
      <c r="A3948" s="238" t="s">
        <v>4206</v>
      </c>
      <c r="B3948" s="239">
        <v>1502.0</v>
      </c>
    </row>
    <row r="3949">
      <c r="A3949" s="238" t="s">
        <v>4207</v>
      </c>
      <c r="B3949" s="239">
        <v>583.0</v>
      </c>
    </row>
    <row r="3950">
      <c r="A3950" s="238" t="s">
        <v>4208</v>
      </c>
      <c r="B3950" s="239">
        <v>3853.0</v>
      </c>
    </row>
    <row r="3951">
      <c r="A3951" s="238" t="s">
        <v>4209</v>
      </c>
      <c r="B3951" s="239">
        <v>0.0</v>
      </c>
    </row>
    <row r="3952">
      <c r="A3952" s="238" t="s">
        <v>4210</v>
      </c>
      <c r="B3952" s="239">
        <v>653.0</v>
      </c>
    </row>
    <row r="3953">
      <c r="A3953" s="238" t="s">
        <v>4210</v>
      </c>
      <c r="B3953" s="239">
        <v>5169.0</v>
      </c>
    </row>
    <row r="3954">
      <c r="A3954" s="238" t="s">
        <v>4211</v>
      </c>
      <c r="B3954" s="239">
        <v>145.0</v>
      </c>
    </row>
    <row r="3955">
      <c r="A3955" s="238" t="s">
        <v>4212</v>
      </c>
      <c r="B3955" s="239">
        <v>842.0</v>
      </c>
    </row>
    <row r="3956">
      <c r="A3956" s="238" t="s">
        <v>4213</v>
      </c>
      <c r="B3956" s="239">
        <v>0.0</v>
      </c>
    </row>
    <row r="3957">
      <c r="A3957" s="238" t="s">
        <v>4214</v>
      </c>
      <c r="B3957" s="239">
        <v>385.0</v>
      </c>
    </row>
    <row r="3958">
      <c r="A3958" s="238" t="s">
        <v>4215</v>
      </c>
      <c r="B3958" s="239">
        <v>43476.0</v>
      </c>
    </row>
    <row r="3959">
      <c r="A3959" s="238" t="s">
        <v>4216</v>
      </c>
      <c r="B3959" s="239">
        <v>1945.0</v>
      </c>
    </row>
    <row r="3960">
      <c r="A3960" s="238" t="s">
        <v>4217</v>
      </c>
      <c r="B3960" s="239">
        <v>739.0</v>
      </c>
    </row>
    <row r="3961">
      <c r="A3961" s="238" t="s">
        <v>4218</v>
      </c>
      <c r="B3961" s="239">
        <v>450.0</v>
      </c>
    </row>
    <row r="3962">
      <c r="A3962" s="238" t="s">
        <v>4219</v>
      </c>
      <c r="B3962" s="239">
        <v>22.0</v>
      </c>
    </row>
    <row r="3963">
      <c r="A3963" s="238" t="s">
        <v>4220</v>
      </c>
      <c r="B3963" s="239">
        <v>256.0</v>
      </c>
    </row>
    <row r="3964">
      <c r="A3964" s="238" t="s">
        <v>4221</v>
      </c>
      <c r="B3964" s="239">
        <v>126.0</v>
      </c>
    </row>
    <row r="3965">
      <c r="A3965" s="238" t="s">
        <v>4222</v>
      </c>
      <c r="B3965" s="239">
        <v>2962.0</v>
      </c>
    </row>
    <row r="3966">
      <c r="A3966" s="238" t="s">
        <v>4223</v>
      </c>
      <c r="B3966" s="239">
        <v>1019.0</v>
      </c>
    </row>
    <row r="3967">
      <c r="A3967" s="238" t="s">
        <v>4224</v>
      </c>
      <c r="B3967" s="239">
        <v>6465.0</v>
      </c>
    </row>
    <row r="3968">
      <c r="A3968" s="238" t="s">
        <v>4225</v>
      </c>
      <c r="B3968" s="239">
        <v>2176.0</v>
      </c>
    </row>
    <row r="3969">
      <c r="A3969" s="238" t="s">
        <v>4226</v>
      </c>
      <c r="B3969" s="239">
        <v>3826.0</v>
      </c>
    </row>
    <row r="3970">
      <c r="A3970" s="238" t="s">
        <v>4227</v>
      </c>
      <c r="B3970" s="239">
        <v>3362.0</v>
      </c>
    </row>
    <row r="3971">
      <c r="A3971" s="238" t="s">
        <v>4228</v>
      </c>
      <c r="B3971" s="239">
        <v>2810.0</v>
      </c>
    </row>
    <row r="3972">
      <c r="A3972" s="238" t="s">
        <v>4229</v>
      </c>
      <c r="B3972" s="239">
        <v>1217.0</v>
      </c>
    </row>
    <row r="3973">
      <c r="A3973" s="238" t="s">
        <v>4230</v>
      </c>
      <c r="B3973" s="239">
        <v>1253.0</v>
      </c>
    </row>
    <row r="3974">
      <c r="A3974" s="238" t="s">
        <v>4231</v>
      </c>
      <c r="B3974" s="239">
        <v>1230.0</v>
      </c>
    </row>
    <row r="3975">
      <c r="A3975" s="238" t="s">
        <v>4232</v>
      </c>
      <c r="B3975" s="239">
        <v>7925.0</v>
      </c>
    </row>
    <row r="3976">
      <c r="A3976" s="238" t="s">
        <v>4233</v>
      </c>
      <c r="B3976" s="239">
        <v>189.0</v>
      </c>
    </row>
    <row r="3977">
      <c r="A3977" s="238" t="s">
        <v>4234</v>
      </c>
      <c r="B3977" s="239">
        <v>168.0</v>
      </c>
    </row>
    <row r="3978">
      <c r="A3978" s="238" t="s">
        <v>4235</v>
      </c>
      <c r="B3978" s="239">
        <v>1135.0</v>
      </c>
    </row>
    <row r="3979">
      <c r="A3979" s="238" t="s">
        <v>4236</v>
      </c>
      <c r="B3979" s="239">
        <v>8390.0</v>
      </c>
    </row>
    <row r="3980">
      <c r="A3980" s="238" t="s">
        <v>4237</v>
      </c>
      <c r="B3980" s="239">
        <v>917.0</v>
      </c>
    </row>
    <row r="3981">
      <c r="A3981" s="238" t="s">
        <v>4238</v>
      </c>
      <c r="B3981" s="239">
        <v>213.0</v>
      </c>
    </row>
    <row r="3982">
      <c r="A3982" s="238" t="s">
        <v>4239</v>
      </c>
      <c r="B3982" s="239">
        <v>3881.0</v>
      </c>
    </row>
    <row r="3983">
      <c r="A3983" s="238" t="s">
        <v>4240</v>
      </c>
      <c r="B3983" s="239">
        <v>2674.0</v>
      </c>
    </row>
    <row r="3984">
      <c r="A3984" s="238" t="s">
        <v>4241</v>
      </c>
      <c r="B3984" s="239">
        <v>0.0</v>
      </c>
    </row>
    <row r="3985">
      <c r="A3985" s="238" t="s">
        <v>4242</v>
      </c>
      <c r="B3985" s="239">
        <v>25779.0</v>
      </c>
    </row>
    <row r="3986">
      <c r="A3986" s="238" t="s">
        <v>4243</v>
      </c>
      <c r="B3986" s="239">
        <v>306.0</v>
      </c>
    </row>
    <row r="3987">
      <c r="A3987" s="238" t="s">
        <v>4244</v>
      </c>
      <c r="B3987" s="239">
        <v>1993.0</v>
      </c>
    </row>
    <row r="3988">
      <c r="A3988" s="238" t="s">
        <v>4245</v>
      </c>
      <c r="B3988" s="239">
        <v>5755.0</v>
      </c>
    </row>
    <row r="3989">
      <c r="A3989" s="238" t="s">
        <v>4246</v>
      </c>
      <c r="B3989" s="239">
        <v>816.0</v>
      </c>
    </row>
    <row r="3990">
      <c r="A3990" s="238" t="s">
        <v>4247</v>
      </c>
      <c r="B3990" s="239">
        <v>2016.0</v>
      </c>
    </row>
    <row r="3991">
      <c r="A3991" s="238" t="s">
        <v>4248</v>
      </c>
      <c r="B3991" s="239">
        <v>868.0</v>
      </c>
    </row>
    <row r="3992">
      <c r="A3992" s="238" t="s">
        <v>4249</v>
      </c>
      <c r="B3992" s="239">
        <v>9599.0</v>
      </c>
    </row>
    <row r="3993">
      <c r="A3993" s="238" t="s">
        <v>4250</v>
      </c>
      <c r="B3993" s="239">
        <v>1705.0</v>
      </c>
    </row>
    <row r="3994">
      <c r="A3994" s="238" t="s">
        <v>4251</v>
      </c>
      <c r="B3994" s="239">
        <v>34024.0</v>
      </c>
    </row>
    <row r="3995">
      <c r="A3995" s="238" t="s">
        <v>4252</v>
      </c>
      <c r="B3995" s="239">
        <v>5433.0</v>
      </c>
    </row>
    <row r="3996">
      <c r="A3996" s="238" t="s">
        <v>4253</v>
      </c>
      <c r="B3996" s="239">
        <v>513.0</v>
      </c>
    </row>
    <row r="3997">
      <c r="A3997" s="238" t="s">
        <v>4254</v>
      </c>
      <c r="B3997" s="239">
        <v>303.0</v>
      </c>
    </row>
    <row r="3998">
      <c r="A3998" s="238" t="s">
        <v>4255</v>
      </c>
      <c r="B3998" s="239">
        <v>631.0</v>
      </c>
    </row>
    <row r="3999">
      <c r="A3999" s="238" t="s">
        <v>4256</v>
      </c>
      <c r="B3999" s="239">
        <v>8176.0</v>
      </c>
    </row>
    <row r="4000">
      <c r="A4000" s="238" t="s">
        <v>4257</v>
      </c>
      <c r="B4000" s="239">
        <v>18870.0</v>
      </c>
    </row>
    <row r="4001">
      <c r="A4001" s="238" t="s">
        <v>4258</v>
      </c>
      <c r="B4001" s="239">
        <v>2867.0</v>
      </c>
    </row>
    <row r="4002">
      <c r="A4002" s="238" t="s">
        <v>4259</v>
      </c>
      <c r="B4002" s="239">
        <v>9026.0</v>
      </c>
    </row>
    <row r="4003">
      <c r="A4003" s="238" t="s">
        <v>4260</v>
      </c>
      <c r="B4003" s="239">
        <v>11828.0</v>
      </c>
    </row>
    <row r="4004">
      <c r="A4004" s="238" t="s">
        <v>4261</v>
      </c>
      <c r="B4004" s="239">
        <v>1222.0</v>
      </c>
    </row>
    <row r="4005">
      <c r="A4005" s="238" t="s">
        <v>4262</v>
      </c>
      <c r="B4005" s="239">
        <v>1501.0</v>
      </c>
    </row>
    <row r="4006">
      <c r="A4006" s="238" t="s">
        <v>4263</v>
      </c>
      <c r="B4006" s="239">
        <v>543.0</v>
      </c>
    </row>
    <row r="4007">
      <c r="A4007" s="238" t="s">
        <v>4264</v>
      </c>
      <c r="B4007" s="239">
        <v>159.0</v>
      </c>
    </row>
    <row r="4008">
      <c r="A4008" s="238" t="s">
        <v>4265</v>
      </c>
      <c r="B4008" s="239">
        <v>856.0</v>
      </c>
    </row>
    <row r="4009">
      <c r="A4009" s="238" t="s">
        <v>4266</v>
      </c>
      <c r="B4009" s="239">
        <v>1792.0</v>
      </c>
    </row>
    <row r="4010">
      <c r="A4010" s="238" t="s">
        <v>4267</v>
      </c>
      <c r="B4010" s="239">
        <v>351.0</v>
      </c>
    </row>
    <row r="4011">
      <c r="A4011" s="238" t="s">
        <v>4268</v>
      </c>
      <c r="B4011" s="239">
        <v>8070.0</v>
      </c>
    </row>
    <row r="4012">
      <c r="A4012" s="238" t="s">
        <v>4269</v>
      </c>
      <c r="B4012" s="239">
        <v>48002.0</v>
      </c>
    </row>
    <row r="4013">
      <c r="A4013" s="238" t="s">
        <v>4270</v>
      </c>
      <c r="B4013" s="239">
        <v>26728.0</v>
      </c>
    </row>
    <row r="4014">
      <c r="A4014" s="238" t="s">
        <v>4271</v>
      </c>
      <c r="B4014" s="239">
        <v>2042.0</v>
      </c>
    </row>
    <row r="4015">
      <c r="A4015" s="238" t="s">
        <v>4271</v>
      </c>
      <c r="B4015" s="239">
        <v>619.0</v>
      </c>
    </row>
    <row r="4016">
      <c r="A4016" s="238" t="s">
        <v>4272</v>
      </c>
      <c r="B4016" s="239">
        <v>1208.0</v>
      </c>
    </row>
    <row r="4017">
      <c r="A4017" s="238" t="s">
        <v>4273</v>
      </c>
      <c r="B4017" s="239">
        <v>313.0</v>
      </c>
    </row>
    <row r="4018">
      <c r="A4018" s="238" t="s">
        <v>4274</v>
      </c>
      <c r="B4018" s="239">
        <v>28323.0</v>
      </c>
    </row>
    <row r="4019">
      <c r="A4019" s="238" t="s">
        <v>4275</v>
      </c>
      <c r="B4019" s="239">
        <v>434.0</v>
      </c>
    </row>
    <row r="4020">
      <c r="A4020" s="238" t="s">
        <v>4276</v>
      </c>
      <c r="B4020" s="239">
        <v>2965.0</v>
      </c>
    </row>
    <row r="4021">
      <c r="A4021" s="238" t="s">
        <v>4277</v>
      </c>
      <c r="B4021" s="239">
        <v>26946.0</v>
      </c>
    </row>
    <row r="4022">
      <c r="A4022" s="238" t="s">
        <v>4278</v>
      </c>
      <c r="B4022" s="239">
        <v>1032.0</v>
      </c>
    </row>
    <row r="4023">
      <c r="A4023" s="238" t="s">
        <v>4279</v>
      </c>
      <c r="B4023" s="239">
        <v>4805.0</v>
      </c>
    </row>
    <row r="4024">
      <c r="A4024" s="238" t="s">
        <v>4280</v>
      </c>
      <c r="B4024" s="239">
        <v>11224.0</v>
      </c>
    </row>
    <row r="4025">
      <c r="A4025" s="238" t="s">
        <v>4281</v>
      </c>
      <c r="B4025" s="239">
        <v>516.0</v>
      </c>
    </row>
    <row r="4026">
      <c r="A4026" s="238" t="s">
        <v>4282</v>
      </c>
      <c r="B4026" s="239">
        <v>20894.0</v>
      </c>
    </row>
    <row r="4027">
      <c r="A4027" s="238" t="s">
        <v>4283</v>
      </c>
      <c r="B4027" s="239">
        <v>13247.0</v>
      </c>
    </row>
    <row r="4028">
      <c r="A4028" s="238" t="s">
        <v>4284</v>
      </c>
      <c r="B4028" s="239">
        <v>2890.0</v>
      </c>
    </row>
    <row r="4029">
      <c r="A4029" s="238" t="s">
        <v>4285</v>
      </c>
      <c r="B4029" s="239">
        <v>612.0</v>
      </c>
    </row>
    <row r="4030">
      <c r="A4030" s="238" t="s">
        <v>4286</v>
      </c>
      <c r="B4030" s="239">
        <v>4685.0</v>
      </c>
    </row>
    <row r="4031">
      <c r="A4031" s="238" t="s">
        <v>4287</v>
      </c>
      <c r="B4031" s="239">
        <v>11.0</v>
      </c>
    </row>
    <row r="4032">
      <c r="A4032" s="238" t="s">
        <v>4288</v>
      </c>
      <c r="B4032" s="239">
        <v>485.0</v>
      </c>
    </row>
    <row r="4033">
      <c r="A4033" s="238" t="s">
        <v>4289</v>
      </c>
      <c r="B4033" s="239">
        <v>22758.0</v>
      </c>
    </row>
    <row r="4034">
      <c r="A4034" s="238" t="s">
        <v>4290</v>
      </c>
      <c r="B4034" s="239">
        <v>6651.0</v>
      </c>
    </row>
    <row r="4035">
      <c r="A4035" s="238" t="s">
        <v>4291</v>
      </c>
      <c r="B4035" s="239">
        <v>3493.0</v>
      </c>
    </row>
    <row r="4036">
      <c r="A4036" s="238" t="s">
        <v>4292</v>
      </c>
      <c r="B4036" s="239">
        <v>1020.0</v>
      </c>
    </row>
    <row r="4037">
      <c r="A4037" s="238" t="s">
        <v>4293</v>
      </c>
      <c r="B4037" s="239">
        <v>67459.0</v>
      </c>
    </row>
    <row r="4038">
      <c r="A4038" s="238" t="s">
        <v>4294</v>
      </c>
      <c r="B4038" s="239">
        <v>1294.0</v>
      </c>
    </row>
    <row r="4039">
      <c r="A4039" s="238" t="s">
        <v>4295</v>
      </c>
      <c r="B4039" s="239">
        <v>2485.0</v>
      </c>
    </row>
    <row r="4040">
      <c r="A4040" s="238" t="s">
        <v>4296</v>
      </c>
      <c r="B4040" s="239">
        <v>498.0</v>
      </c>
    </row>
    <row r="4041">
      <c r="A4041" s="238" t="s">
        <v>4297</v>
      </c>
      <c r="B4041" s="239">
        <v>447.0</v>
      </c>
    </row>
    <row r="4042">
      <c r="A4042" s="238" t="s">
        <v>4298</v>
      </c>
      <c r="B4042" s="239">
        <v>1940.0</v>
      </c>
    </row>
    <row r="4043">
      <c r="A4043" s="238" t="s">
        <v>4299</v>
      </c>
      <c r="B4043" s="239">
        <v>235.0</v>
      </c>
    </row>
    <row r="4044">
      <c r="A4044" s="238" t="s">
        <v>4300</v>
      </c>
      <c r="B4044" s="239">
        <v>1507.0</v>
      </c>
    </row>
    <row r="4045">
      <c r="A4045" s="238" t="s">
        <v>4301</v>
      </c>
      <c r="B4045" s="239">
        <v>7080.0</v>
      </c>
    </row>
    <row r="4046">
      <c r="A4046" s="238" t="s">
        <v>4302</v>
      </c>
      <c r="B4046" s="239">
        <v>4659.0</v>
      </c>
    </row>
    <row r="4047">
      <c r="A4047" s="238" t="s">
        <v>4303</v>
      </c>
      <c r="B4047" s="239">
        <v>1161.0</v>
      </c>
    </row>
    <row r="4048">
      <c r="A4048" s="238" t="s">
        <v>4304</v>
      </c>
      <c r="B4048" s="239">
        <v>8425.0</v>
      </c>
    </row>
    <row r="4049">
      <c r="A4049" s="238" t="s">
        <v>4305</v>
      </c>
      <c r="B4049" s="239">
        <v>260.0</v>
      </c>
    </row>
    <row r="4050">
      <c r="A4050" s="238" t="s">
        <v>4306</v>
      </c>
      <c r="B4050" s="239">
        <v>2820.0</v>
      </c>
    </row>
    <row r="4051">
      <c r="A4051" s="238" t="s">
        <v>4307</v>
      </c>
      <c r="B4051" s="239">
        <v>2317.0</v>
      </c>
    </row>
    <row r="4052">
      <c r="A4052" s="238" t="s">
        <v>4308</v>
      </c>
      <c r="B4052" s="239">
        <v>1722.0</v>
      </c>
    </row>
    <row r="4053">
      <c r="A4053" s="238" t="s">
        <v>4309</v>
      </c>
      <c r="B4053" s="239">
        <v>8013.0</v>
      </c>
    </row>
    <row r="4054">
      <c r="A4054" s="238" t="s">
        <v>4310</v>
      </c>
      <c r="B4054" s="239">
        <v>750.0</v>
      </c>
    </row>
    <row r="4055">
      <c r="A4055" s="238" t="s">
        <v>4311</v>
      </c>
      <c r="B4055" s="239">
        <v>8227.0</v>
      </c>
    </row>
    <row r="4056">
      <c r="A4056" s="238" t="s">
        <v>4312</v>
      </c>
      <c r="B4056" s="239">
        <v>772.0</v>
      </c>
    </row>
    <row r="4057">
      <c r="A4057" s="238" t="s">
        <v>4313</v>
      </c>
      <c r="B4057" s="239">
        <v>157368.0</v>
      </c>
    </row>
    <row r="4058">
      <c r="A4058" s="238" t="s">
        <v>4314</v>
      </c>
      <c r="B4058" s="239">
        <v>410.0</v>
      </c>
    </row>
    <row r="4059">
      <c r="A4059" s="238" t="s">
        <v>4315</v>
      </c>
      <c r="B4059" s="239">
        <v>5147.0</v>
      </c>
    </row>
    <row r="4060">
      <c r="A4060" s="238" t="s">
        <v>4316</v>
      </c>
      <c r="B4060" s="239">
        <v>8582.0</v>
      </c>
    </row>
    <row r="4061">
      <c r="A4061" s="238" t="s">
        <v>4317</v>
      </c>
      <c r="B4061" s="239">
        <v>2928.0</v>
      </c>
    </row>
    <row r="4062">
      <c r="A4062" s="238" t="s">
        <v>4318</v>
      </c>
      <c r="B4062" s="239">
        <v>159.0</v>
      </c>
    </row>
    <row r="4063">
      <c r="A4063" s="238" t="s">
        <v>4319</v>
      </c>
      <c r="B4063" s="239">
        <v>32649.0</v>
      </c>
    </row>
    <row r="4064">
      <c r="A4064" s="238" t="s">
        <v>4320</v>
      </c>
      <c r="B4064" s="239">
        <v>500.0</v>
      </c>
    </row>
    <row r="4065">
      <c r="A4065" s="238" t="s">
        <v>4321</v>
      </c>
      <c r="B4065" s="239">
        <v>8304.0</v>
      </c>
    </row>
    <row r="4066">
      <c r="A4066" s="238" t="s">
        <v>4322</v>
      </c>
      <c r="B4066" s="239">
        <v>2748.0</v>
      </c>
    </row>
    <row r="4067">
      <c r="A4067" s="238" t="s">
        <v>4323</v>
      </c>
      <c r="B4067" s="239">
        <v>1389.0</v>
      </c>
    </row>
    <row r="4068">
      <c r="A4068" s="238" t="s">
        <v>4324</v>
      </c>
      <c r="B4068" s="239">
        <v>5849.0</v>
      </c>
    </row>
    <row r="4069">
      <c r="A4069" s="238" t="s">
        <v>4325</v>
      </c>
      <c r="B4069" s="239">
        <v>0.0</v>
      </c>
    </row>
    <row r="4070">
      <c r="A4070" s="238" t="s">
        <v>4326</v>
      </c>
      <c r="B4070" s="239">
        <v>11088.0</v>
      </c>
    </row>
    <row r="4071">
      <c r="A4071" s="238" t="s">
        <v>4327</v>
      </c>
      <c r="B4071" s="239">
        <v>793.0</v>
      </c>
    </row>
    <row r="4072">
      <c r="A4072" s="238" t="s">
        <v>4328</v>
      </c>
      <c r="B4072" s="239">
        <v>12681.0</v>
      </c>
    </row>
    <row r="4073">
      <c r="A4073" s="238" t="s">
        <v>4329</v>
      </c>
      <c r="B4073" s="239">
        <v>2999.0</v>
      </c>
    </row>
    <row r="4074">
      <c r="A4074" s="238" t="s">
        <v>4330</v>
      </c>
      <c r="B4074" s="239">
        <v>951.0</v>
      </c>
    </row>
    <row r="4075">
      <c r="A4075" s="238" t="s">
        <v>4331</v>
      </c>
      <c r="B4075" s="239">
        <v>824.0</v>
      </c>
    </row>
    <row r="4076">
      <c r="A4076" s="238" t="s">
        <v>4332</v>
      </c>
      <c r="B4076" s="239">
        <v>270.0</v>
      </c>
    </row>
    <row r="4077">
      <c r="A4077" s="238" t="s">
        <v>4333</v>
      </c>
      <c r="B4077" s="239">
        <v>6954.0</v>
      </c>
    </row>
    <row r="4078">
      <c r="A4078" s="238" t="s">
        <v>4334</v>
      </c>
      <c r="B4078" s="239">
        <v>1296.0</v>
      </c>
    </row>
    <row r="4079">
      <c r="A4079" s="238" t="s">
        <v>4335</v>
      </c>
      <c r="B4079" s="239">
        <v>416.0</v>
      </c>
    </row>
    <row r="4080">
      <c r="A4080" s="238" t="s">
        <v>4336</v>
      </c>
      <c r="B4080" s="239">
        <v>62473.0</v>
      </c>
    </row>
    <row r="4081">
      <c r="A4081" s="238" t="s">
        <v>4337</v>
      </c>
      <c r="B4081" s="239">
        <v>738.0</v>
      </c>
    </row>
    <row r="4082">
      <c r="A4082" s="238" t="s">
        <v>4338</v>
      </c>
      <c r="B4082" s="239">
        <v>10872.0</v>
      </c>
    </row>
    <row r="4083">
      <c r="A4083" s="238" t="s">
        <v>4339</v>
      </c>
      <c r="B4083" s="239">
        <v>556.0</v>
      </c>
    </row>
    <row r="4084">
      <c r="A4084" s="238" t="s">
        <v>4340</v>
      </c>
      <c r="B4084" s="239">
        <v>8731.0</v>
      </c>
    </row>
    <row r="4085">
      <c r="A4085" s="238" t="s">
        <v>4341</v>
      </c>
      <c r="B4085" s="239">
        <v>673.0</v>
      </c>
    </row>
    <row r="4086">
      <c r="A4086" s="238" t="s">
        <v>4342</v>
      </c>
      <c r="B4086" s="239">
        <v>12829.0</v>
      </c>
    </row>
    <row r="4087">
      <c r="A4087" s="238" t="s">
        <v>4343</v>
      </c>
      <c r="B4087" s="239">
        <v>16379.0</v>
      </c>
    </row>
    <row r="4088">
      <c r="A4088" s="238" t="s">
        <v>4344</v>
      </c>
      <c r="B4088" s="239">
        <v>35.0</v>
      </c>
    </row>
    <row r="4089">
      <c r="A4089" s="238" t="s">
        <v>4345</v>
      </c>
      <c r="B4089" s="239">
        <v>1143.0</v>
      </c>
    </row>
    <row r="4090">
      <c r="A4090" s="238" t="s">
        <v>4346</v>
      </c>
      <c r="B4090" s="239">
        <v>4886.0</v>
      </c>
    </row>
    <row r="4091">
      <c r="A4091" s="238" t="s">
        <v>4347</v>
      </c>
      <c r="B4091" s="239">
        <v>24404.0</v>
      </c>
    </row>
    <row r="4092">
      <c r="A4092" s="238" t="s">
        <v>4348</v>
      </c>
      <c r="B4092" s="239">
        <v>46941.0</v>
      </c>
    </row>
    <row r="4093">
      <c r="A4093" s="238" t="s">
        <v>4349</v>
      </c>
      <c r="B4093" s="239">
        <v>4726.0</v>
      </c>
    </row>
    <row r="4094">
      <c r="A4094" s="238" t="s">
        <v>4350</v>
      </c>
      <c r="B4094" s="239">
        <v>2060.0</v>
      </c>
    </row>
    <row r="4095">
      <c r="A4095" s="238" t="s">
        <v>4351</v>
      </c>
      <c r="B4095" s="239">
        <v>3737.0</v>
      </c>
    </row>
    <row r="4096">
      <c r="A4096" s="238" t="s">
        <v>4352</v>
      </c>
      <c r="B4096" s="239">
        <v>3174.0</v>
      </c>
    </row>
    <row r="4097">
      <c r="A4097" s="238" t="s">
        <v>4353</v>
      </c>
      <c r="B4097" s="239">
        <v>2546.0</v>
      </c>
    </row>
    <row r="4098">
      <c r="A4098" s="238" t="s">
        <v>4354</v>
      </c>
      <c r="B4098" s="239">
        <v>12598.0</v>
      </c>
    </row>
    <row r="4099">
      <c r="A4099" s="238" t="s">
        <v>4355</v>
      </c>
      <c r="B4099" s="239">
        <v>18458.0</v>
      </c>
    </row>
    <row r="4100">
      <c r="A4100" s="238" t="s">
        <v>4356</v>
      </c>
      <c r="B4100" s="239">
        <v>119.0</v>
      </c>
    </row>
    <row r="4101">
      <c r="A4101" s="238" t="s">
        <v>4357</v>
      </c>
      <c r="B4101" s="239">
        <v>1436.0</v>
      </c>
    </row>
    <row r="4102">
      <c r="A4102" s="238" t="s">
        <v>4358</v>
      </c>
      <c r="B4102" s="239">
        <v>245.0</v>
      </c>
    </row>
    <row r="4103">
      <c r="A4103" s="238" t="s">
        <v>4359</v>
      </c>
      <c r="B4103" s="239">
        <v>225.0</v>
      </c>
    </row>
    <row r="4104">
      <c r="A4104" s="238" t="s">
        <v>4360</v>
      </c>
      <c r="B4104" s="239">
        <v>3019.0</v>
      </c>
    </row>
    <row r="4105">
      <c r="A4105" s="238" t="s">
        <v>4361</v>
      </c>
      <c r="B4105" s="239">
        <v>659.0</v>
      </c>
    </row>
    <row r="4106">
      <c r="A4106" s="238" t="s">
        <v>4362</v>
      </c>
      <c r="B4106" s="239">
        <v>2249.0</v>
      </c>
    </row>
    <row r="4107">
      <c r="A4107" s="238" t="s">
        <v>4363</v>
      </c>
      <c r="B4107" s="239">
        <v>1803.0</v>
      </c>
    </row>
    <row r="4108">
      <c r="A4108" s="238" t="s">
        <v>4364</v>
      </c>
      <c r="B4108" s="239">
        <v>3633.0</v>
      </c>
    </row>
    <row r="4109">
      <c r="A4109" s="238" t="s">
        <v>4365</v>
      </c>
      <c r="B4109" s="239">
        <v>13678.0</v>
      </c>
    </row>
    <row r="4110">
      <c r="A4110" s="238" t="s">
        <v>4366</v>
      </c>
      <c r="B4110" s="239">
        <v>2471.0</v>
      </c>
    </row>
    <row r="4111">
      <c r="A4111" s="238" t="s">
        <v>4367</v>
      </c>
      <c r="B4111" s="239">
        <v>1368.0</v>
      </c>
    </row>
    <row r="4112">
      <c r="A4112" s="238" t="s">
        <v>4368</v>
      </c>
      <c r="B4112" s="239">
        <v>10063.0</v>
      </c>
    </row>
    <row r="4113">
      <c r="A4113" s="238" t="s">
        <v>4369</v>
      </c>
      <c r="B4113" s="239">
        <v>8052.0</v>
      </c>
    </row>
    <row r="4114">
      <c r="A4114" s="238" t="s">
        <v>4370</v>
      </c>
      <c r="B4114" s="239">
        <v>1266.0</v>
      </c>
    </row>
    <row r="4115">
      <c r="A4115" s="238" t="s">
        <v>4371</v>
      </c>
      <c r="B4115" s="239">
        <v>826.0</v>
      </c>
    </row>
    <row r="4116">
      <c r="A4116" s="238" t="s">
        <v>4372</v>
      </c>
      <c r="B4116" s="239">
        <v>1872.0</v>
      </c>
    </row>
    <row r="4117">
      <c r="A4117" s="238" t="s">
        <v>4373</v>
      </c>
      <c r="B4117" s="239">
        <v>894.0</v>
      </c>
    </row>
    <row r="4118">
      <c r="A4118" s="238" t="s">
        <v>4374</v>
      </c>
      <c r="B4118" s="239">
        <v>196.0</v>
      </c>
    </row>
    <row r="4119">
      <c r="A4119" s="238" t="s">
        <v>4375</v>
      </c>
      <c r="B4119" s="239">
        <v>255.0</v>
      </c>
    </row>
    <row r="4120">
      <c r="A4120" s="238" t="s">
        <v>4376</v>
      </c>
      <c r="B4120" s="239">
        <v>19306.0</v>
      </c>
    </row>
    <row r="4121">
      <c r="A4121" s="238" t="s">
        <v>4377</v>
      </c>
      <c r="B4121" s="239">
        <v>1319.0</v>
      </c>
    </row>
    <row r="4122">
      <c r="A4122" s="238" t="s">
        <v>4378</v>
      </c>
      <c r="B4122" s="239">
        <v>18138.0</v>
      </c>
    </row>
    <row r="4123">
      <c r="A4123" s="238" t="s">
        <v>4379</v>
      </c>
      <c r="B4123" s="239">
        <v>725.0</v>
      </c>
    </row>
    <row r="4124">
      <c r="A4124" s="238" t="s">
        <v>4380</v>
      </c>
      <c r="B4124" s="239">
        <v>1164.0</v>
      </c>
    </row>
    <row r="4125">
      <c r="A4125" s="238" t="s">
        <v>4381</v>
      </c>
      <c r="B4125" s="239">
        <v>119.0</v>
      </c>
    </row>
    <row r="4126">
      <c r="A4126" s="238" t="s">
        <v>4382</v>
      </c>
      <c r="B4126" s="239">
        <v>467.0</v>
      </c>
    </row>
    <row r="4127">
      <c r="A4127" s="238" t="s">
        <v>4383</v>
      </c>
      <c r="B4127" s="239">
        <v>105.0</v>
      </c>
    </row>
    <row r="4128">
      <c r="A4128" s="238" t="s">
        <v>4384</v>
      </c>
      <c r="B4128" s="239">
        <v>19924.0</v>
      </c>
    </row>
    <row r="4129">
      <c r="A4129" s="238" t="s">
        <v>4385</v>
      </c>
      <c r="B4129" s="239">
        <v>199.0</v>
      </c>
    </row>
    <row r="4130">
      <c r="A4130" s="238" t="s">
        <v>4386</v>
      </c>
      <c r="B4130" s="239">
        <v>14775.0</v>
      </c>
    </row>
    <row r="4131">
      <c r="A4131" s="238" t="s">
        <v>4387</v>
      </c>
      <c r="B4131" s="239">
        <v>11689.0</v>
      </c>
    </row>
    <row r="4132">
      <c r="A4132" s="238" t="s">
        <v>4388</v>
      </c>
      <c r="B4132" s="239">
        <v>55815.0</v>
      </c>
    </row>
    <row r="4133">
      <c r="A4133" s="238" t="s">
        <v>4389</v>
      </c>
      <c r="B4133" s="239">
        <v>4859.0</v>
      </c>
    </row>
    <row r="4134">
      <c r="A4134" s="238" t="s">
        <v>4390</v>
      </c>
      <c r="B4134" s="239">
        <v>101858.0</v>
      </c>
    </row>
    <row r="4135">
      <c r="A4135" s="238" t="s">
        <v>4391</v>
      </c>
      <c r="B4135" s="239">
        <v>3639.0</v>
      </c>
    </row>
    <row r="4136">
      <c r="A4136" s="238" t="s">
        <v>4392</v>
      </c>
      <c r="B4136" s="239">
        <v>296.0</v>
      </c>
    </row>
    <row r="4137">
      <c r="A4137" s="238" t="s">
        <v>4393</v>
      </c>
      <c r="B4137" s="239">
        <v>2110.0</v>
      </c>
    </row>
    <row r="4138">
      <c r="A4138" s="238" t="s">
        <v>4394</v>
      </c>
      <c r="B4138" s="239">
        <v>1538.0</v>
      </c>
    </row>
    <row r="4139">
      <c r="A4139" s="238" t="s">
        <v>4395</v>
      </c>
      <c r="B4139" s="239">
        <v>3408.0</v>
      </c>
    </row>
    <row r="4140">
      <c r="A4140" s="238" t="s">
        <v>4396</v>
      </c>
      <c r="B4140" s="239">
        <v>793.0</v>
      </c>
    </row>
    <row r="4141">
      <c r="A4141" s="238" t="s">
        <v>4397</v>
      </c>
      <c r="B4141" s="239">
        <v>15728.0</v>
      </c>
    </row>
    <row r="4142">
      <c r="A4142" s="238" t="s">
        <v>4398</v>
      </c>
      <c r="B4142" s="239">
        <v>2465.0</v>
      </c>
    </row>
    <row r="4143">
      <c r="A4143" s="238" t="s">
        <v>4399</v>
      </c>
      <c r="B4143" s="239">
        <v>671.0</v>
      </c>
    </row>
    <row r="4144">
      <c r="A4144" s="238" t="s">
        <v>4400</v>
      </c>
      <c r="B4144" s="239">
        <v>3240.0</v>
      </c>
    </row>
    <row r="4145">
      <c r="A4145" s="238" t="s">
        <v>4401</v>
      </c>
      <c r="B4145" s="239">
        <v>58.0</v>
      </c>
    </row>
    <row r="4146">
      <c r="A4146" s="238" t="s">
        <v>4402</v>
      </c>
      <c r="B4146" s="239">
        <v>2443.0</v>
      </c>
    </row>
    <row r="4147">
      <c r="A4147" s="238" t="s">
        <v>4403</v>
      </c>
      <c r="B4147" s="239">
        <v>13868.0</v>
      </c>
    </row>
    <row r="4148">
      <c r="A4148" s="238" t="s">
        <v>4404</v>
      </c>
      <c r="B4148" s="239">
        <v>251.0</v>
      </c>
    </row>
    <row r="4149">
      <c r="A4149" s="238" t="s">
        <v>4405</v>
      </c>
      <c r="B4149" s="239">
        <v>322.0</v>
      </c>
    </row>
    <row r="4150">
      <c r="A4150" s="238" t="s">
        <v>4406</v>
      </c>
      <c r="B4150" s="239">
        <v>1635.0</v>
      </c>
    </row>
    <row r="4151">
      <c r="A4151" s="238" t="s">
        <v>4407</v>
      </c>
      <c r="B4151" s="239">
        <v>10511.0</v>
      </c>
    </row>
    <row r="4152">
      <c r="A4152" s="238" t="s">
        <v>4408</v>
      </c>
      <c r="B4152" s="239">
        <v>1532.0</v>
      </c>
    </row>
    <row r="4153">
      <c r="A4153" s="238" t="s">
        <v>4409</v>
      </c>
      <c r="B4153" s="239">
        <v>8982.0</v>
      </c>
    </row>
    <row r="4154">
      <c r="A4154" s="238" t="s">
        <v>4410</v>
      </c>
      <c r="B4154" s="239">
        <v>1678.0</v>
      </c>
    </row>
    <row r="4155">
      <c r="A4155" s="238" t="s">
        <v>4411</v>
      </c>
      <c r="B4155" s="239">
        <v>3461.0</v>
      </c>
    </row>
    <row r="4156">
      <c r="A4156" s="238" t="s">
        <v>4412</v>
      </c>
      <c r="B4156" s="239">
        <v>5717.0</v>
      </c>
    </row>
    <row r="4157">
      <c r="A4157" s="238" t="s">
        <v>4413</v>
      </c>
      <c r="B4157" s="239">
        <v>1571.0</v>
      </c>
    </row>
    <row r="4158">
      <c r="A4158" s="238" t="s">
        <v>4414</v>
      </c>
      <c r="B4158" s="239">
        <v>326.0</v>
      </c>
    </row>
    <row r="4159">
      <c r="A4159" s="238" t="s">
        <v>4415</v>
      </c>
      <c r="B4159" s="239">
        <v>86.0</v>
      </c>
    </row>
    <row r="4160">
      <c r="A4160" s="238" t="s">
        <v>4416</v>
      </c>
      <c r="B4160" s="239">
        <v>959.0</v>
      </c>
    </row>
    <row r="4161">
      <c r="A4161" s="238" t="s">
        <v>4417</v>
      </c>
      <c r="B4161" s="239">
        <v>7272.0</v>
      </c>
    </row>
    <row r="4162">
      <c r="A4162" s="238" t="s">
        <v>4418</v>
      </c>
      <c r="B4162" s="239">
        <v>2467.0</v>
      </c>
    </row>
    <row r="4163">
      <c r="A4163" s="238" t="s">
        <v>4419</v>
      </c>
      <c r="B4163" s="239">
        <v>334.0</v>
      </c>
    </row>
    <row r="4164">
      <c r="A4164" s="238" t="s">
        <v>4420</v>
      </c>
      <c r="B4164" s="239">
        <v>316.0</v>
      </c>
    </row>
    <row r="4165">
      <c r="A4165" s="238" t="s">
        <v>4421</v>
      </c>
      <c r="B4165" s="239">
        <v>1543.0</v>
      </c>
    </row>
    <row r="4166">
      <c r="A4166" s="238" t="s">
        <v>4422</v>
      </c>
      <c r="B4166" s="239">
        <v>229.0</v>
      </c>
    </row>
    <row r="4167">
      <c r="A4167" s="238" t="s">
        <v>4423</v>
      </c>
      <c r="B4167" s="239">
        <v>2702.0</v>
      </c>
    </row>
    <row r="4168">
      <c r="A4168" s="238" t="s">
        <v>4424</v>
      </c>
      <c r="B4168" s="239">
        <v>127.0</v>
      </c>
    </row>
    <row r="4169">
      <c r="A4169" s="238" t="s">
        <v>4425</v>
      </c>
      <c r="B4169" s="239">
        <v>292.0</v>
      </c>
    </row>
    <row r="4170">
      <c r="A4170" s="238" t="s">
        <v>4426</v>
      </c>
      <c r="B4170" s="239">
        <v>339.0</v>
      </c>
    </row>
    <row r="4171">
      <c r="A4171" s="238" t="s">
        <v>4427</v>
      </c>
      <c r="B4171" s="239">
        <v>1206.0</v>
      </c>
    </row>
    <row r="4172">
      <c r="A4172" s="238" t="s">
        <v>4428</v>
      </c>
      <c r="B4172" s="239">
        <v>3193.0</v>
      </c>
    </row>
    <row r="4173">
      <c r="A4173" s="238" t="s">
        <v>4429</v>
      </c>
      <c r="B4173" s="239">
        <v>12543.0</v>
      </c>
    </row>
    <row r="4174">
      <c r="A4174" s="238" t="s">
        <v>4430</v>
      </c>
      <c r="B4174" s="239">
        <v>5643.0</v>
      </c>
    </row>
    <row r="4175">
      <c r="A4175" s="238" t="s">
        <v>4431</v>
      </c>
      <c r="B4175" s="239">
        <v>1182.0</v>
      </c>
    </row>
    <row r="4176">
      <c r="A4176" s="238" t="s">
        <v>4432</v>
      </c>
      <c r="B4176" s="239">
        <v>396.0</v>
      </c>
    </row>
    <row r="4177">
      <c r="A4177" s="238" t="s">
        <v>4433</v>
      </c>
      <c r="B4177" s="239">
        <v>9860.0</v>
      </c>
    </row>
    <row r="4178">
      <c r="A4178" s="238" t="s">
        <v>4434</v>
      </c>
      <c r="B4178" s="239">
        <v>2168.0</v>
      </c>
    </row>
    <row r="4179">
      <c r="A4179" s="238" t="s">
        <v>4435</v>
      </c>
      <c r="B4179" s="239">
        <v>1193.0</v>
      </c>
    </row>
    <row r="4180">
      <c r="A4180" s="238" t="s">
        <v>4435</v>
      </c>
      <c r="B4180" s="239">
        <v>1087.0</v>
      </c>
    </row>
    <row r="4181">
      <c r="A4181" s="238" t="s">
        <v>4435</v>
      </c>
      <c r="B4181" s="239">
        <v>102.0</v>
      </c>
    </row>
    <row r="4182">
      <c r="A4182" s="238" t="s">
        <v>4436</v>
      </c>
      <c r="B4182" s="239">
        <v>283.0</v>
      </c>
    </row>
    <row r="4183">
      <c r="A4183" s="238" t="s">
        <v>4437</v>
      </c>
      <c r="B4183" s="239">
        <v>3449.0</v>
      </c>
    </row>
    <row r="4184">
      <c r="A4184" s="238" t="s">
        <v>4438</v>
      </c>
      <c r="B4184" s="239">
        <v>779.0</v>
      </c>
    </row>
    <row r="4185">
      <c r="A4185" s="238" t="s">
        <v>4439</v>
      </c>
      <c r="B4185" s="239">
        <v>1978.0</v>
      </c>
    </row>
    <row r="4186">
      <c r="A4186" s="238" t="s">
        <v>4440</v>
      </c>
      <c r="B4186" s="239">
        <v>87.0</v>
      </c>
    </row>
    <row r="4187">
      <c r="A4187" s="238" t="s">
        <v>4441</v>
      </c>
      <c r="B4187" s="239">
        <v>261.0</v>
      </c>
    </row>
    <row r="4188">
      <c r="A4188" s="238" t="s">
        <v>4442</v>
      </c>
      <c r="B4188" s="239">
        <v>322.0</v>
      </c>
    </row>
    <row r="4189">
      <c r="A4189" s="238" t="s">
        <v>4443</v>
      </c>
      <c r="B4189" s="239">
        <v>2950.0</v>
      </c>
    </row>
    <row r="4190">
      <c r="A4190" s="238" t="s">
        <v>4444</v>
      </c>
      <c r="B4190" s="239">
        <v>958.0</v>
      </c>
    </row>
    <row r="4191">
      <c r="A4191" s="238" t="s">
        <v>4445</v>
      </c>
      <c r="B4191" s="239">
        <v>5107.0</v>
      </c>
    </row>
    <row r="4192">
      <c r="A4192" s="238" t="s">
        <v>4446</v>
      </c>
      <c r="B4192" s="239">
        <v>3054.0</v>
      </c>
    </row>
    <row r="4193">
      <c r="A4193" s="238" t="s">
        <v>4447</v>
      </c>
      <c r="B4193" s="239">
        <v>1250.0</v>
      </c>
    </row>
    <row r="4194">
      <c r="A4194" s="238" t="s">
        <v>4448</v>
      </c>
      <c r="B4194" s="239">
        <v>9592.0</v>
      </c>
    </row>
    <row r="4195">
      <c r="A4195" s="238" t="s">
        <v>4449</v>
      </c>
      <c r="B4195" s="239">
        <v>417.0</v>
      </c>
    </row>
    <row r="4196">
      <c r="A4196" s="238" t="s">
        <v>4450</v>
      </c>
      <c r="B4196" s="239">
        <v>1082.0</v>
      </c>
    </row>
    <row r="4197">
      <c r="A4197" s="238" t="s">
        <v>4451</v>
      </c>
      <c r="B4197" s="239">
        <v>4903.0</v>
      </c>
    </row>
    <row r="4198">
      <c r="A4198" s="238" t="s">
        <v>4451</v>
      </c>
      <c r="B4198" s="239">
        <v>2395.0</v>
      </c>
    </row>
    <row r="4199">
      <c r="A4199" s="238" t="s">
        <v>4452</v>
      </c>
      <c r="B4199" s="239">
        <v>3271.0</v>
      </c>
    </row>
    <row r="4200">
      <c r="A4200" s="238" t="s">
        <v>4453</v>
      </c>
      <c r="B4200" s="239">
        <v>2773.0</v>
      </c>
    </row>
    <row r="4201">
      <c r="A4201" s="238" t="s">
        <v>4454</v>
      </c>
      <c r="B4201" s="239">
        <v>1072.0</v>
      </c>
    </row>
    <row r="4202">
      <c r="A4202" s="238" t="s">
        <v>4455</v>
      </c>
      <c r="B4202" s="239">
        <v>18538.0</v>
      </c>
    </row>
    <row r="4203">
      <c r="A4203" s="238" t="s">
        <v>4456</v>
      </c>
      <c r="B4203" s="239">
        <v>2252.0</v>
      </c>
    </row>
    <row r="4204">
      <c r="A4204" s="238" t="s">
        <v>4457</v>
      </c>
      <c r="B4204" s="239">
        <v>275.0</v>
      </c>
    </row>
    <row r="4205">
      <c r="A4205" s="238" t="s">
        <v>4458</v>
      </c>
      <c r="B4205" s="239">
        <v>4738.0</v>
      </c>
    </row>
    <row r="4206">
      <c r="A4206" s="238" t="s">
        <v>4459</v>
      </c>
      <c r="B4206" s="239">
        <v>10319.0</v>
      </c>
    </row>
    <row r="4207">
      <c r="A4207" s="238" t="s">
        <v>4460</v>
      </c>
      <c r="B4207" s="239">
        <v>2671.0</v>
      </c>
    </row>
    <row r="4208">
      <c r="A4208" s="238" t="s">
        <v>4461</v>
      </c>
      <c r="B4208" s="239">
        <v>13931.0</v>
      </c>
    </row>
    <row r="4209">
      <c r="A4209" s="238" t="s">
        <v>4462</v>
      </c>
      <c r="B4209" s="239">
        <v>7014.0</v>
      </c>
    </row>
    <row r="4210">
      <c r="A4210" s="238" t="s">
        <v>4463</v>
      </c>
      <c r="B4210" s="239">
        <v>1615.0</v>
      </c>
    </row>
    <row r="4211">
      <c r="A4211" s="238" t="s">
        <v>4464</v>
      </c>
      <c r="B4211" s="239">
        <v>1049.0</v>
      </c>
    </row>
    <row r="4212">
      <c r="A4212" s="238" t="s">
        <v>4465</v>
      </c>
      <c r="B4212" s="239">
        <v>618.0</v>
      </c>
    </row>
    <row r="4213">
      <c r="A4213" s="238" t="s">
        <v>4466</v>
      </c>
      <c r="B4213" s="239">
        <v>352.0</v>
      </c>
    </row>
    <row r="4214">
      <c r="A4214" s="238" t="s">
        <v>4467</v>
      </c>
      <c r="B4214" s="239">
        <v>697.0</v>
      </c>
    </row>
    <row r="4215">
      <c r="A4215" s="238" t="s">
        <v>4468</v>
      </c>
      <c r="B4215" s="239">
        <v>1603.0</v>
      </c>
    </row>
    <row r="4216">
      <c r="A4216" s="238" t="s">
        <v>4469</v>
      </c>
      <c r="B4216" s="239">
        <v>21745.0</v>
      </c>
    </row>
    <row r="4217">
      <c r="A4217" s="238" t="s">
        <v>4470</v>
      </c>
      <c r="B4217" s="239">
        <v>288.0</v>
      </c>
    </row>
    <row r="4218">
      <c r="A4218" s="238" t="s">
        <v>4471</v>
      </c>
      <c r="B4218" s="239">
        <v>3114.0</v>
      </c>
    </row>
    <row r="4219">
      <c r="A4219" s="238" t="s">
        <v>4472</v>
      </c>
      <c r="B4219" s="239">
        <v>190.0</v>
      </c>
    </row>
    <row r="4220">
      <c r="A4220" s="238" t="s">
        <v>4473</v>
      </c>
      <c r="B4220" s="239">
        <v>1183.0</v>
      </c>
    </row>
    <row r="4221">
      <c r="A4221" s="238" t="s">
        <v>4473</v>
      </c>
      <c r="B4221" s="239">
        <v>46656.0</v>
      </c>
    </row>
    <row r="4222">
      <c r="A4222" s="238" t="s">
        <v>4474</v>
      </c>
      <c r="B4222" s="239">
        <v>6150.0</v>
      </c>
    </row>
    <row r="4223">
      <c r="A4223" s="238" t="s">
        <v>4475</v>
      </c>
      <c r="B4223" s="239">
        <v>1711.0</v>
      </c>
    </row>
    <row r="4224">
      <c r="A4224" s="238" t="s">
        <v>4476</v>
      </c>
      <c r="B4224" s="239">
        <v>180.0</v>
      </c>
    </row>
    <row r="4225">
      <c r="A4225" s="238" t="s">
        <v>4476</v>
      </c>
      <c r="B4225" s="239">
        <v>303.0</v>
      </c>
    </row>
    <row r="4226">
      <c r="A4226" s="238" t="s">
        <v>4477</v>
      </c>
      <c r="B4226" s="239">
        <v>15521.0</v>
      </c>
    </row>
    <row r="4227">
      <c r="A4227" s="238" t="s">
        <v>4478</v>
      </c>
      <c r="B4227" s="239">
        <v>40371.0</v>
      </c>
    </row>
    <row r="4228">
      <c r="A4228" s="238" t="s">
        <v>4479</v>
      </c>
      <c r="B4228" s="239">
        <v>5116.0</v>
      </c>
    </row>
    <row r="4229">
      <c r="A4229" s="238" t="s">
        <v>4480</v>
      </c>
      <c r="B4229" s="239">
        <v>3769.0</v>
      </c>
    </row>
    <row r="4230">
      <c r="A4230" s="238" t="s">
        <v>4481</v>
      </c>
      <c r="B4230" s="239">
        <v>1798.0</v>
      </c>
    </row>
    <row r="4231">
      <c r="A4231" s="238" t="s">
        <v>4481</v>
      </c>
      <c r="B4231" s="239">
        <v>1917.0</v>
      </c>
    </row>
    <row r="4232">
      <c r="A4232" s="238" t="s">
        <v>4482</v>
      </c>
      <c r="B4232" s="239">
        <v>448.0</v>
      </c>
    </row>
    <row r="4233">
      <c r="A4233" s="238" t="s">
        <v>4483</v>
      </c>
      <c r="B4233" s="239">
        <v>407.0</v>
      </c>
    </row>
    <row r="4234">
      <c r="A4234" s="238" t="s">
        <v>4484</v>
      </c>
      <c r="B4234" s="239">
        <v>414.0</v>
      </c>
    </row>
    <row r="4235">
      <c r="A4235" s="238" t="s">
        <v>4485</v>
      </c>
      <c r="B4235" s="239">
        <v>658.0</v>
      </c>
    </row>
    <row r="4236">
      <c r="A4236" s="238" t="s">
        <v>4486</v>
      </c>
      <c r="B4236" s="239">
        <v>8331.0</v>
      </c>
    </row>
    <row r="4237">
      <c r="A4237" s="238" t="s">
        <v>4487</v>
      </c>
      <c r="B4237" s="239">
        <v>18805.0</v>
      </c>
    </row>
    <row r="4238">
      <c r="A4238" s="238" t="s">
        <v>4488</v>
      </c>
      <c r="B4238" s="239">
        <v>0.0</v>
      </c>
    </row>
    <row r="4239">
      <c r="A4239" s="238" t="s">
        <v>4489</v>
      </c>
      <c r="B4239" s="239">
        <v>1198.0</v>
      </c>
    </row>
    <row r="4240">
      <c r="A4240" s="238" t="s">
        <v>4490</v>
      </c>
      <c r="B4240" s="239">
        <v>827.0</v>
      </c>
    </row>
    <row r="4241">
      <c r="A4241" s="238" t="s">
        <v>4491</v>
      </c>
      <c r="B4241" s="239">
        <v>362.0</v>
      </c>
    </row>
    <row r="4242">
      <c r="A4242" s="238" t="s">
        <v>4492</v>
      </c>
      <c r="B4242" s="239">
        <v>27139.0</v>
      </c>
    </row>
    <row r="4243">
      <c r="A4243" s="238" t="s">
        <v>4493</v>
      </c>
      <c r="B4243" s="239">
        <v>373.0</v>
      </c>
    </row>
    <row r="4244">
      <c r="A4244" s="238" t="s">
        <v>4494</v>
      </c>
      <c r="B4244" s="239">
        <v>563.0</v>
      </c>
    </row>
    <row r="4245">
      <c r="A4245" s="238" t="s">
        <v>4495</v>
      </c>
      <c r="B4245" s="239">
        <v>734.0</v>
      </c>
    </row>
    <row r="4246">
      <c r="A4246" s="238" t="s">
        <v>4496</v>
      </c>
      <c r="B4246" s="239">
        <v>647.0</v>
      </c>
    </row>
    <row r="4247">
      <c r="A4247" s="238" t="s">
        <v>4497</v>
      </c>
      <c r="B4247" s="239">
        <v>742.0</v>
      </c>
    </row>
    <row r="4248">
      <c r="A4248" s="238" t="s">
        <v>4498</v>
      </c>
      <c r="B4248" s="239">
        <v>4900.0</v>
      </c>
    </row>
    <row r="4249">
      <c r="A4249" s="238" t="s">
        <v>4499</v>
      </c>
      <c r="B4249" s="239">
        <v>608.0</v>
      </c>
    </row>
    <row r="4250">
      <c r="A4250" s="238" t="s">
        <v>4500</v>
      </c>
      <c r="B4250" s="239">
        <v>1967.0</v>
      </c>
    </row>
    <row r="4251">
      <c r="A4251" s="238" t="s">
        <v>4501</v>
      </c>
      <c r="B4251" s="239">
        <v>3308.0</v>
      </c>
    </row>
    <row r="4252">
      <c r="A4252" s="238" t="s">
        <v>4502</v>
      </c>
      <c r="B4252" s="239">
        <v>1421.0</v>
      </c>
    </row>
    <row r="4253">
      <c r="A4253" s="238" t="s">
        <v>4503</v>
      </c>
      <c r="B4253" s="239">
        <v>1196.0</v>
      </c>
    </row>
    <row r="4254">
      <c r="A4254" s="238" t="s">
        <v>4504</v>
      </c>
      <c r="B4254" s="239">
        <v>994.0</v>
      </c>
    </row>
    <row r="4255">
      <c r="A4255" s="238" t="s">
        <v>4505</v>
      </c>
      <c r="B4255" s="239">
        <v>107.0</v>
      </c>
    </row>
    <row r="4256">
      <c r="A4256" s="238" t="s">
        <v>4506</v>
      </c>
      <c r="B4256" s="239">
        <v>8871.0</v>
      </c>
    </row>
    <row r="4257">
      <c r="A4257" s="238" t="s">
        <v>4507</v>
      </c>
      <c r="B4257" s="239">
        <v>615.0</v>
      </c>
    </row>
    <row r="4258">
      <c r="A4258" s="238" t="s">
        <v>4508</v>
      </c>
      <c r="B4258" s="239">
        <v>1555.0</v>
      </c>
    </row>
    <row r="4259">
      <c r="A4259" s="238" t="s">
        <v>4509</v>
      </c>
      <c r="B4259" s="239">
        <v>1846.0</v>
      </c>
    </row>
    <row r="4260">
      <c r="A4260" s="238" t="s">
        <v>4510</v>
      </c>
      <c r="B4260" s="239">
        <v>1042.0</v>
      </c>
    </row>
    <row r="4261">
      <c r="A4261" s="238" t="s">
        <v>4510</v>
      </c>
      <c r="B4261" s="239">
        <v>890.0</v>
      </c>
    </row>
    <row r="4262">
      <c r="A4262" s="238" t="s">
        <v>4510</v>
      </c>
      <c r="B4262" s="239">
        <v>41.0</v>
      </c>
    </row>
    <row r="4263">
      <c r="A4263" s="238" t="s">
        <v>4510</v>
      </c>
      <c r="B4263" s="239">
        <v>795.0</v>
      </c>
    </row>
    <row r="4264">
      <c r="A4264" s="238" t="s">
        <v>4511</v>
      </c>
      <c r="B4264" s="239">
        <v>376.0</v>
      </c>
    </row>
    <row r="4265">
      <c r="A4265" s="238" t="s">
        <v>4512</v>
      </c>
      <c r="B4265" s="239">
        <v>2108.0</v>
      </c>
    </row>
    <row r="4266">
      <c r="A4266" s="238" t="s">
        <v>4513</v>
      </c>
      <c r="B4266" s="239">
        <v>332.0</v>
      </c>
    </row>
    <row r="4267">
      <c r="A4267" s="238" t="s">
        <v>4514</v>
      </c>
      <c r="B4267" s="239">
        <v>2303.0</v>
      </c>
    </row>
    <row r="4268">
      <c r="A4268" s="238" t="s">
        <v>4515</v>
      </c>
      <c r="B4268" s="239">
        <v>522.0</v>
      </c>
    </row>
    <row r="4269">
      <c r="A4269" s="238" t="s">
        <v>4516</v>
      </c>
      <c r="B4269" s="239">
        <v>1707.0</v>
      </c>
    </row>
    <row r="4270">
      <c r="A4270" s="238" t="s">
        <v>4517</v>
      </c>
      <c r="B4270" s="239">
        <v>608.0</v>
      </c>
    </row>
    <row r="4271">
      <c r="A4271" s="238" t="s">
        <v>4518</v>
      </c>
      <c r="B4271" s="239">
        <v>9539.0</v>
      </c>
    </row>
    <row r="4272">
      <c r="A4272" s="238" t="s">
        <v>4519</v>
      </c>
      <c r="B4272" s="239">
        <v>548.0</v>
      </c>
    </row>
    <row r="4273">
      <c r="A4273" s="238" t="s">
        <v>4520</v>
      </c>
      <c r="B4273" s="239">
        <v>2713.0</v>
      </c>
    </row>
    <row r="4274">
      <c r="A4274" s="238" t="s">
        <v>4521</v>
      </c>
      <c r="B4274" s="239">
        <v>1222.0</v>
      </c>
    </row>
    <row r="4275">
      <c r="A4275" s="238" t="s">
        <v>4522</v>
      </c>
      <c r="B4275" s="239">
        <v>11422.0</v>
      </c>
    </row>
    <row r="4276">
      <c r="A4276" s="238" t="s">
        <v>4523</v>
      </c>
      <c r="B4276" s="239">
        <v>1070.0</v>
      </c>
    </row>
    <row r="4277">
      <c r="A4277" s="238" t="s">
        <v>4524</v>
      </c>
      <c r="B4277" s="239">
        <v>356.0</v>
      </c>
    </row>
    <row r="4278">
      <c r="A4278" s="238" t="s">
        <v>4525</v>
      </c>
      <c r="B4278" s="239">
        <v>2005.0</v>
      </c>
    </row>
    <row r="4279">
      <c r="A4279" s="238" t="s">
        <v>4526</v>
      </c>
      <c r="B4279" s="239">
        <v>1442.0</v>
      </c>
    </row>
    <row r="4280">
      <c r="A4280" s="238" t="s">
        <v>4527</v>
      </c>
      <c r="B4280" s="239">
        <v>3383.0</v>
      </c>
    </row>
    <row r="4281">
      <c r="A4281" s="238" t="s">
        <v>4528</v>
      </c>
      <c r="B4281" s="239">
        <v>5977.0</v>
      </c>
    </row>
    <row r="4282">
      <c r="A4282" s="238" t="s">
        <v>4529</v>
      </c>
      <c r="B4282" s="239">
        <v>473.0</v>
      </c>
    </row>
    <row r="4283">
      <c r="A4283" s="238" t="s">
        <v>4530</v>
      </c>
      <c r="B4283" s="239">
        <v>9457.0</v>
      </c>
    </row>
    <row r="4284">
      <c r="A4284" s="238" t="s">
        <v>4531</v>
      </c>
      <c r="B4284" s="239">
        <v>349.0</v>
      </c>
    </row>
    <row r="4285">
      <c r="A4285" s="238" t="s">
        <v>4532</v>
      </c>
      <c r="B4285" s="239">
        <v>3872.0</v>
      </c>
    </row>
    <row r="4286">
      <c r="A4286" s="238" t="s">
        <v>4533</v>
      </c>
      <c r="B4286" s="239">
        <v>1644.0</v>
      </c>
    </row>
    <row r="4287">
      <c r="A4287" s="238" t="s">
        <v>4534</v>
      </c>
      <c r="B4287" s="239">
        <v>3099.0</v>
      </c>
    </row>
    <row r="4288">
      <c r="A4288" s="238" t="s">
        <v>4535</v>
      </c>
      <c r="B4288" s="239">
        <v>3615.0</v>
      </c>
    </row>
    <row r="4289">
      <c r="A4289" s="238" t="s">
        <v>4536</v>
      </c>
      <c r="B4289" s="239">
        <v>727.0</v>
      </c>
    </row>
    <row r="4290">
      <c r="A4290" s="238" t="s">
        <v>4537</v>
      </c>
      <c r="B4290" s="239">
        <v>804.0</v>
      </c>
    </row>
    <row r="4291">
      <c r="A4291" s="238" t="s">
        <v>4538</v>
      </c>
      <c r="B4291" s="239">
        <v>6235.0</v>
      </c>
    </row>
    <row r="4292">
      <c r="A4292" s="238" t="s">
        <v>4538</v>
      </c>
      <c r="B4292" s="239">
        <v>3779.0</v>
      </c>
    </row>
    <row r="4293">
      <c r="A4293" s="238" t="s">
        <v>4538</v>
      </c>
      <c r="B4293" s="239">
        <v>2039.0</v>
      </c>
    </row>
    <row r="4294">
      <c r="A4294" s="238" t="s">
        <v>4539</v>
      </c>
      <c r="B4294" s="239">
        <v>14092.0</v>
      </c>
    </row>
    <row r="4295">
      <c r="A4295" s="238" t="s">
        <v>4540</v>
      </c>
      <c r="B4295" s="239">
        <v>4335.0</v>
      </c>
    </row>
    <row r="4296">
      <c r="A4296" s="238" t="s">
        <v>4541</v>
      </c>
      <c r="B4296" s="239">
        <v>3995.0</v>
      </c>
    </row>
    <row r="4297">
      <c r="A4297" s="238" t="s">
        <v>4542</v>
      </c>
      <c r="B4297" s="239">
        <v>4262.0</v>
      </c>
    </row>
    <row r="4298">
      <c r="A4298" s="238" t="s">
        <v>4543</v>
      </c>
      <c r="B4298" s="239">
        <v>4968.0</v>
      </c>
    </row>
    <row r="4299">
      <c r="A4299" s="238" t="s">
        <v>4544</v>
      </c>
      <c r="B4299" s="239">
        <v>157.0</v>
      </c>
    </row>
    <row r="4300">
      <c r="A4300" s="238" t="s">
        <v>4545</v>
      </c>
      <c r="B4300" s="239">
        <v>1967.0</v>
      </c>
    </row>
    <row r="4301">
      <c r="A4301" s="238" t="s">
        <v>4546</v>
      </c>
      <c r="B4301" s="239">
        <v>5396.0</v>
      </c>
    </row>
    <row r="4302">
      <c r="A4302" s="238" t="s">
        <v>4547</v>
      </c>
      <c r="B4302" s="239">
        <v>455.0</v>
      </c>
    </row>
    <row r="4303">
      <c r="A4303" s="238" t="s">
        <v>4548</v>
      </c>
      <c r="B4303" s="239">
        <v>907.0</v>
      </c>
    </row>
    <row r="4304">
      <c r="A4304" s="238" t="s">
        <v>4549</v>
      </c>
      <c r="B4304" s="239">
        <v>2629.0</v>
      </c>
    </row>
    <row r="4305">
      <c r="A4305" s="238" t="s">
        <v>4550</v>
      </c>
      <c r="B4305" s="239">
        <v>3070.0</v>
      </c>
    </row>
    <row r="4306">
      <c r="A4306" s="238" t="s">
        <v>4551</v>
      </c>
      <c r="B4306" s="239">
        <v>3452.0</v>
      </c>
    </row>
    <row r="4307">
      <c r="A4307" s="238" t="s">
        <v>4552</v>
      </c>
      <c r="B4307" s="239">
        <v>472.0</v>
      </c>
    </row>
    <row r="4308">
      <c r="A4308" s="238" t="s">
        <v>4553</v>
      </c>
      <c r="B4308" s="239">
        <v>1704.0</v>
      </c>
    </row>
    <row r="4309">
      <c r="A4309" s="238" t="s">
        <v>4554</v>
      </c>
      <c r="B4309" s="239">
        <v>2136.0</v>
      </c>
    </row>
    <row r="4310">
      <c r="A4310" s="238" t="s">
        <v>4555</v>
      </c>
      <c r="B4310" s="239">
        <v>3201.0</v>
      </c>
    </row>
    <row r="4311">
      <c r="A4311" s="238" t="s">
        <v>4556</v>
      </c>
      <c r="B4311" s="239">
        <v>2400.0</v>
      </c>
    </row>
    <row r="4312">
      <c r="A4312" s="238" t="s">
        <v>4557</v>
      </c>
      <c r="B4312" s="239">
        <v>9509.0</v>
      </c>
    </row>
    <row r="4313">
      <c r="A4313" s="238" t="s">
        <v>4558</v>
      </c>
      <c r="B4313" s="239">
        <v>873.0</v>
      </c>
    </row>
    <row r="4314">
      <c r="A4314" s="238" t="s">
        <v>4559</v>
      </c>
      <c r="B4314" s="239">
        <v>3543.0</v>
      </c>
    </row>
    <row r="4315">
      <c r="A4315" s="238" t="s">
        <v>4560</v>
      </c>
      <c r="B4315" s="239">
        <v>7547.0</v>
      </c>
    </row>
    <row r="4316">
      <c r="A4316" s="238" t="s">
        <v>4560</v>
      </c>
      <c r="B4316" s="239">
        <v>405.0</v>
      </c>
    </row>
    <row r="4317">
      <c r="A4317" s="238" t="s">
        <v>4561</v>
      </c>
      <c r="B4317" s="239">
        <v>410.0</v>
      </c>
    </row>
    <row r="4318">
      <c r="A4318" s="238" t="s">
        <v>4562</v>
      </c>
      <c r="B4318" s="239">
        <v>770.0</v>
      </c>
    </row>
    <row r="4319">
      <c r="A4319" s="238" t="s">
        <v>4563</v>
      </c>
      <c r="B4319" s="239">
        <v>7114.0</v>
      </c>
    </row>
    <row r="4320">
      <c r="A4320" s="238" t="s">
        <v>4564</v>
      </c>
      <c r="B4320" s="239">
        <v>2509.0</v>
      </c>
    </row>
    <row r="4321">
      <c r="A4321" s="238" t="s">
        <v>4565</v>
      </c>
      <c r="B4321" s="239">
        <v>439.0</v>
      </c>
    </row>
    <row r="4322">
      <c r="A4322" s="238" t="s">
        <v>4566</v>
      </c>
      <c r="B4322" s="239">
        <v>3824.0</v>
      </c>
    </row>
    <row r="4323">
      <c r="A4323" s="238" t="s">
        <v>4567</v>
      </c>
      <c r="B4323" s="239">
        <v>1032.0</v>
      </c>
    </row>
    <row r="4324">
      <c r="A4324" s="238" t="s">
        <v>4568</v>
      </c>
      <c r="B4324" s="239">
        <v>3467.0</v>
      </c>
    </row>
    <row r="4325">
      <c r="A4325" s="238" t="s">
        <v>4569</v>
      </c>
      <c r="B4325" s="239">
        <v>4947.0</v>
      </c>
    </row>
    <row r="4326">
      <c r="A4326" s="238" t="s">
        <v>4570</v>
      </c>
      <c r="B4326" s="239">
        <v>307.0</v>
      </c>
    </row>
    <row r="4327">
      <c r="A4327" s="238" t="s">
        <v>4570</v>
      </c>
      <c r="B4327" s="239">
        <v>1063.0</v>
      </c>
    </row>
    <row r="4328">
      <c r="A4328" s="238" t="s">
        <v>4571</v>
      </c>
      <c r="B4328" s="239">
        <v>308.0</v>
      </c>
    </row>
    <row r="4329">
      <c r="A4329" s="238" t="s">
        <v>4572</v>
      </c>
      <c r="B4329" s="239">
        <v>868.0</v>
      </c>
    </row>
    <row r="4330">
      <c r="A4330" s="238" t="s">
        <v>4573</v>
      </c>
      <c r="B4330" s="239">
        <v>1436.0</v>
      </c>
    </row>
    <row r="4331">
      <c r="A4331" s="238" t="s">
        <v>4574</v>
      </c>
      <c r="B4331" s="239">
        <v>94.0</v>
      </c>
    </row>
    <row r="4332">
      <c r="A4332" s="238" t="s">
        <v>4574</v>
      </c>
      <c r="B4332" s="239">
        <v>3366.0</v>
      </c>
    </row>
    <row r="4333">
      <c r="A4333" s="238" t="s">
        <v>4575</v>
      </c>
      <c r="B4333" s="239">
        <v>1402.0</v>
      </c>
    </row>
    <row r="4334">
      <c r="A4334" s="238" t="s">
        <v>4576</v>
      </c>
      <c r="B4334" s="239">
        <v>428.0</v>
      </c>
    </row>
    <row r="4335">
      <c r="A4335" s="238" t="s">
        <v>4577</v>
      </c>
      <c r="B4335" s="239">
        <v>647.0</v>
      </c>
    </row>
    <row r="4336">
      <c r="A4336" s="238" t="s">
        <v>4578</v>
      </c>
      <c r="B4336" s="239">
        <v>150.0</v>
      </c>
    </row>
    <row r="4337">
      <c r="A4337" s="238" t="s">
        <v>4579</v>
      </c>
      <c r="B4337" s="239">
        <v>1845.0</v>
      </c>
    </row>
    <row r="4338">
      <c r="A4338" s="238" t="s">
        <v>4580</v>
      </c>
      <c r="B4338" s="239">
        <v>973.0</v>
      </c>
    </row>
    <row r="4339">
      <c r="A4339" s="238" t="s">
        <v>4581</v>
      </c>
      <c r="B4339" s="239">
        <v>2307.0</v>
      </c>
    </row>
    <row r="4340">
      <c r="A4340" s="238" t="s">
        <v>4582</v>
      </c>
      <c r="B4340" s="239">
        <v>1292.0</v>
      </c>
    </row>
    <row r="4341">
      <c r="A4341" s="238" t="s">
        <v>4583</v>
      </c>
      <c r="B4341" s="239">
        <v>1048.0</v>
      </c>
    </row>
    <row r="4342">
      <c r="A4342" s="238" t="s">
        <v>4584</v>
      </c>
      <c r="B4342" s="239">
        <v>556.0</v>
      </c>
    </row>
    <row r="4343">
      <c r="A4343" s="238" t="s">
        <v>4585</v>
      </c>
      <c r="B4343" s="239">
        <v>349.0</v>
      </c>
    </row>
    <row r="4344">
      <c r="A4344" s="238" t="s">
        <v>4586</v>
      </c>
      <c r="B4344" s="239">
        <v>821.0</v>
      </c>
    </row>
    <row r="4345">
      <c r="A4345" s="238" t="s">
        <v>4587</v>
      </c>
      <c r="B4345" s="239">
        <v>508.0</v>
      </c>
    </row>
    <row r="4346">
      <c r="A4346" s="238" t="s">
        <v>4588</v>
      </c>
      <c r="B4346" s="239">
        <v>465.0</v>
      </c>
    </row>
    <row r="4347">
      <c r="A4347" s="238" t="s">
        <v>4589</v>
      </c>
      <c r="B4347" s="239">
        <v>13750.0</v>
      </c>
    </row>
    <row r="4348">
      <c r="A4348" s="238" t="s">
        <v>4590</v>
      </c>
      <c r="B4348" s="239">
        <v>1436.0</v>
      </c>
    </row>
    <row r="4349">
      <c r="A4349" s="238" t="s">
        <v>4591</v>
      </c>
      <c r="B4349" s="239">
        <v>1189.0</v>
      </c>
    </row>
    <row r="4350">
      <c r="A4350" s="238" t="s">
        <v>4592</v>
      </c>
      <c r="B4350" s="239">
        <v>882.0</v>
      </c>
    </row>
    <row r="4351">
      <c r="A4351" s="238" t="s">
        <v>4592</v>
      </c>
      <c r="B4351" s="239">
        <v>3742.0</v>
      </c>
    </row>
    <row r="4352">
      <c r="A4352" s="238" t="s">
        <v>4592</v>
      </c>
      <c r="B4352" s="239">
        <v>1991.0</v>
      </c>
    </row>
    <row r="4353">
      <c r="A4353" s="238" t="s">
        <v>4592</v>
      </c>
      <c r="B4353" s="239">
        <v>1181.0</v>
      </c>
    </row>
    <row r="4354">
      <c r="A4354" s="238" t="s">
        <v>4593</v>
      </c>
      <c r="B4354" s="239">
        <v>1097.0</v>
      </c>
    </row>
    <row r="4355">
      <c r="A4355" s="238" t="s">
        <v>4594</v>
      </c>
      <c r="B4355" s="239">
        <v>277.0</v>
      </c>
    </row>
    <row r="4356">
      <c r="A4356" s="238" t="s">
        <v>4595</v>
      </c>
      <c r="B4356" s="239">
        <v>946.0</v>
      </c>
    </row>
    <row r="4357">
      <c r="A4357" s="238" t="s">
        <v>4596</v>
      </c>
      <c r="B4357" s="239">
        <v>16722.0</v>
      </c>
    </row>
    <row r="4358">
      <c r="A4358" s="238" t="s">
        <v>4597</v>
      </c>
      <c r="B4358" s="239">
        <v>2320.0</v>
      </c>
    </row>
    <row r="4359">
      <c r="A4359" s="238" t="s">
        <v>4598</v>
      </c>
      <c r="B4359" s="239">
        <v>0.0</v>
      </c>
    </row>
    <row r="4360">
      <c r="A4360" s="238" t="s">
        <v>4599</v>
      </c>
      <c r="B4360" s="239">
        <v>20120.0</v>
      </c>
    </row>
    <row r="4361">
      <c r="A4361" s="238" t="s">
        <v>4600</v>
      </c>
      <c r="B4361" s="239">
        <v>264.0</v>
      </c>
    </row>
    <row r="4362">
      <c r="A4362" s="238" t="s">
        <v>4601</v>
      </c>
      <c r="B4362" s="239">
        <v>17298.0</v>
      </c>
    </row>
    <row r="4363">
      <c r="A4363" s="238" t="s">
        <v>4602</v>
      </c>
      <c r="B4363" s="239">
        <v>186.0</v>
      </c>
    </row>
    <row r="4364">
      <c r="A4364" s="238" t="s">
        <v>4602</v>
      </c>
      <c r="B4364" s="239">
        <v>202.0</v>
      </c>
    </row>
    <row r="4365">
      <c r="A4365" s="238" t="s">
        <v>4603</v>
      </c>
      <c r="B4365" s="239">
        <v>323.0</v>
      </c>
    </row>
    <row r="4366">
      <c r="A4366" s="238" t="s">
        <v>4604</v>
      </c>
      <c r="B4366" s="239">
        <v>14458.0</v>
      </c>
    </row>
    <row r="4367">
      <c r="A4367" s="238" t="s">
        <v>4605</v>
      </c>
      <c r="B4367" s="239">
        <v>7521.0</v>
      </c>
    </row>
    <row r="4368">
      <c r="A4368" s="238" t="s">
        <v>4606</v>
      </c>
      <c r="B4368" s="239">
        <v>42297.0</v>
      </c>
    </row>
    <row r="4369">
      <c r="A4369" s="238" t="s">
        <v>4607</v>
      </c>
      <c r="B4369" s="239">
        <v>93.0</v>
      </c>
    </row>
    <row r="4370">
      <c r="A4370" s="238" t="s">
        <v>4608</v>
      </c>
      <c r="B4370" s="239">
        <v>160.0</v>
      </c>
    </row>
    <row r="4371">
      <c r="A4371" s="238" t="s">
        <v>4609</v>
      </c>
      <c r="B4371" s="239">
        <v>472.0</v>
      </c>
    </row>
    <row r="4372">
      <c r="A4372" s="238" t="s">
        <v>4610</v>
      </c>
      <c r="B4372" s="239">
        <v>1040.0</v>
      </c>
    </row>
    <row r="4373">
      <c r="A4373" s="238" t="s">
        <v>4611</v>
      </c>
      <c r="B4373" s="239">
        <v>795.0</v>
      </c>
    </row>
    <row r="4374">
      <c r="A4374" s="238" t="s">
        <v>4612</v>
      </c>
      <c r="B4374" s="239">
        <v>2896.0</v>
      </c>
    </row>
    <row r="4375">
      <c r="A4375" s="238" t="s">
        <v>4613</v>
      </c>
      <c r="B4375" s="239">
        <v>600.0</v>
      </c>
    </row>
    <row r="4376">
      <c r="A4376" s="238" t="s">
        <v>4614</v>
      </c>
      <c r="B4376" s="239">
        <v>1259.0</v>
      </c>
    </row>
    <row r="4377">
      <c r="A4377" s="238" t="s">
        <v>4615</v>
      </c>
      <c r="B4377" s="239">
        <v>3080.0</v>
      </c>
    </row>
    <row r="4378">
      <c r="A4378" s="238" t="s">
        <v>4616</v>
      </c>
      <c r="B4378" s="239">
        <v>18469.0</v>
      </c>
    </row>
    <row r="4379">
      <c r="A4379" s="238" t="s">
        <v>4617</v>
      </c>
      <c r="B4379" s="239">
        <v>643.0</v>
      </c>
    </row>
    <row r="4380">
      <c r="A4380" s="238" t="s">
        <v>4618</v>
      </c>
      <c r="B4380" s="239">
        <v>287.0</v>
      </c>
    </row>
    <row r="4381">
      <c r="A4381" s="238" t="s">
        <v>4619</v>
      </c>
      <c r="B4381" s="239">
        <v>3648.0</v>
      </c>
    </row>
    <row r="4382">
      <c r="A4382" s="238" t="s">
        <v>4620</v>
      </c>
      <c r="B4382" s="239">
        <v>7789.0</v>
      </c>
    </row>
    <row r="4383">
      <c r="A4383" s="238" t="s">
        <v>4621</v>
      </c>
      <c r="B4383" s="239">
        <v>464.0</v>
      </c>
    </row>
    <row r="4384">
      <c r="A4384" s="238" t="s">
        <v>4622</v>
      </c>
      <c r="B4384" s="239">
        <v>25752.0</v>
      </c>
    </row>
    <row r="4385">
      <c r="A4385" s="238" t="s">
        <v>4623</v>
      </c>
      <c r="B4385" s="239">
        <v>45.0</v>
      </c>
    </row>
    <row r="4386">
      <c r="A4386" s="238" t="s">
        <v>4623</v>
      </c>
      <c r="B4386" s="239">
        <v>701.0</v>
      </c>
    </row>
    <row r="4387">
      <c r="A4387" s="238" t="s">
        <v>4623</v>
      </c>
      <c r="B4387" s="239">
        <v>495.0</v>
      </c>
    </row>
    <row r="4388">
      <c r="A4388" s="238" t="s">
        <v>4624</v>
      </c>
      <c r="B4388" s="239">
        <v>1207.0</v>
      </c>
    </row>
    <row r="4389">
      <c r="A4389" s="238" t="s">
        <v>4625</v>
      </c>
      <c r="B4389" s="239">
        <v>349.0</v>
      </c>
    </row>
    <row r="4390">
      <c r="A4390" s="238" t="s">
        <v>4626</v>
      </c>
      <c r="B4390" s="239">
        <v>927.0</v>
      </c>
    </row>
    <row r="4391">
      <c r="A4391" s="238" t="s">
        <v>4627</v>
      </c>
      <c r="B4391" s="239">
        <v>2701.0</v>
      </c>
    </row>
    <row r="4392">
      <c r="A4392" s="238" t="s">
        <v>4628</v>
      </c>
      <c r="B4392" s="239">
        <v>3007.0</v>
      </c>
    </row>
    <row r="4393">
      <c r="A4393" s="238" t="s">
        <v>4629</v>
      </c>
      <c r="B4393" s="239">
        <v>5635.0</v>
      </c>
    </row>
    <row r="4394">
      <c r="A4394" s="238" t="s">
        <v>4630</v>
      </c>
      <c r="B4394" s="239">
        <v>2016.0</v>
      </c>
    </row>
    <row r="4395">
      <c r="A4395" s="238" t="s">
        <v>4631</v>
      </c>
      <c r="B4395" s="239">
        <v>316.0</v>
      </c>
    </row>
    <row r="4396">
      <c r="A4396" s="238" t="s">
        <v>4632</v>
      </c>
      <c r="B4396" s="239">
        <v>2123.0</v>
      </c>
    </row>
    <row r="4397">
      <c r="A4397" s="238" t="s">
        <v>4633</v>
      </c>
      <c r="B4397" s="239">
        <v>614.0</v>
      </c>
    </row>
    <row r="4398">
      <c r="A4398" s="238" t="s">
        <v>4634</v>
      </c>
      <c r="B4398" s="239">
        <v>1656.0</v>
      </c>
    </row>
    <row r="4399">
      <c r="A4399" s="238" t="s">
        <v>4635</v>
      </c>
      <c r="B4399" s="239">
        <v>332.0</v>
      </c>
    </row>
    <row r="4400">
      <c r="A4400" s="238" t="s">
        <v>4636</v>
      </c>
      <c r="B4400" s="239">
        <v>17290.0</v>
      </c>
    </row>
    <row r="4401">
      <c r="A4401" s="238" t="s">
        <v>4637</v>
      </c>
      <c r="B4401" s="239">
        <v>1432.0</v>
      </c>
    </row>
    <row r="4402">
      <c r="A4402" s="238" t="s">
        <v>4638</v>
      </c>
      <c r="B4402" s="239">
        <v>208.0</v>
      </c>
    </row>
    <row r="4403">
      <c r="A4403" s="238" t="s">
        <v>4639</v>
      </c>
      <c r="B4403" s="239">
        <v>4271.0</v>
      </c>
    </row>
    <row r="4404">
      <c r="A4404" s="238" t="s">
        <v>4640</v>
      </c>
      <c r="B4404" s="239">
        <v>6936.0</v>
      </c>
    </row>
    <row r="4405">
      <c r="A4405" s="238" t="s">
        <v>4641</v>
      </c>
      <c r="B4405" s="239">
        <v>145.0</v>
      </c>
    </row>
    <row r="4406">
      <c r="A4406" s="238" t="s">
        <v>4642</v>
      </c>
      <c r="B4406" s="239">
        <v>1271.0</v>
      </c>
    </row>
    <row r="4407">
      <c r="A4407" s="238" t="s">
        <v>4643</v>
      </c>
      <c r="B4407" s="239">
        <v>924.0</v>
      </c>
    </row>
    <row r="4408">
      <c r="A4408" s="238" t="s">
        <v>4644</v>
      </c>
      <c r="B4408" s="239">
        <v>124.0</v>
      </c>
    </row>
    <row r="4409">
      <c r="A4409" s="238" t="s">
        <v>4645</v>
      </c>
      <c r="B4409" s="239">
        <v>861.0</v>
      </c>
    </row>
    <row r="4410">
      <c r="A4410" s="238" t="s">
        <v>4646</v>
      </c>
      <c r="B4410" s="239">
        <v>232.0</v>
      </c>
    </row>
    <row r="4411">
      <c r="A4411" s="238" t="s">
        <v>4647</v>
      </c>
      <c r="B4411" s="239">
        <v>115.0</v>
      </c>
    </row>
    <row r="4412">
      <c r="A4412" s="238" t="s">
        <v>4648</v>
      </c>
      <c r="B4412" s="239">
        <v>130.0</v>
      </c>
    </row>
    <row r="4413">
      <c r="A4413" s="238" t="s">
        <v>4649</v>
      </c>
      <c r="B4413" s="239">
        <v>4673.0</v>
      </c>
    </row>
    <row r="4414">
      <c r="A4414" s="238" t="s">
        <v>4650</v>
      </c>
      <c r="B4414" s="239">
        <v>6055.0</v>
      </c>
    </row>
    <row r="4415">
      <c r="A4415" s="238" t="s">
        <v>4651</v>
      </c>
      <c r="B4415" s="239">
        <v>239.0</v>
      </c>
    </row>
    <row r="4416">
      <c r="A4416" s="238" t="s">
        <v>4652</v>
      </c>
      <c r="B4416" s="239">
        <v>5837.0</v>
      </c>
    </row>
    <row r="4417">
      <c r="A4417" s="238" t="s">
        <v>4653</v>
      </c>
      <c r="B4417" s="239">
        <v>828.0</v>
      </c>
    </row>
    <row r="4418">
      <c r="A4418" s="238" t="s">
        <v>4653</v>
      </c>
      <c r="B4418" s="239">
        <v>1279.0</v>
      </c>
    </row>
    <row r="4419">
      <c r="A4419" s="238" t="s">
        <v>4654</v>
      </c>
      <c r="B4419" s="239">
        <v>20766.0</v>
      </c>
    </row>
    <row r="4420">
      <c r="A4420" s="238" t="s">
        <v>4655</v>
      </c>
      <c r="B4420" s="239">
        <v>60.0</v>
      </c>
    </row>
    <row r="4421">
      <c r="A4421" s="238" t="s">
        <v>4656</v>
      </c>
      <c r="B4421" s="239">
        <v>7382.0</v>
      </c>
    </row>
    <row r="4422">
      <c r="A4422" s="238" t="s">
        <v>4657</v>
      </c>
      <c r="B4422" s="239">
        <v>620.0</v>
      </c>
    </row>
    <row r="4423">
      <c r="A4423" s="238" t="s">
        <v>4658</v>
      </c>
      <c r="B4423" s="239">
        <v>13354.0</v>
      </c>
    </row>
    <row r="4424">
      <c r="A4424" s="238" t="s">
        <v>4659</v>
      </c>
      <c r="B4424" s="239">
        <v>4593.0</v>
      </c>
    </row>
    <row r="4425">
      <c r="A4425" s="238" t="s">
        <v>4660</v>
      </c>
      <c r="B4425" s="239">
        <v>1294.0</v>
      </c>
    </row>
    <row r="4426">
      <c r="A4426" s="238" t="s">
        <v>4661</v>
      </c>
      <c r="B4426" s="239">
        <v>732.0</v>
      </c>
    </row>
    <row r="4427">
      <c r="A4427" s="238" t="s">
        <v>4662</v>
      </c>
      <c r="B4427" s="239">
        <v>181.0</v>
      </c>
    </row>
    <row r="4428">
      <c r="A4428" s="238" t="s">
        <v>4663</v>
      </c>
      <c r="B4428" s="239">
        <v>3564.0</v>
      </c>
    </row>
    <row r="4429">
      <c r="A4429" s="238" t="s">
        <v>4664</v>
      </c>
      <c r="B4429" s="239">
        <v>545.0</v>
      </c>
    </row>
    <row r="4430">
      <c r="A4430" s="238" t="s">
        <v>4665</v>
      </c>
      <c r="B4430" s="239">
        <v>1116.0</v>
      </c>
    </row>
    <row r="4431">
      <c r="A4431" s="238" t="s">
        <v>4666</v>
      </c>
      <c r="B4431" s="239">
        <v>61.0</v>
      </c>
    </row>
    <row r="4432">
      <c r="A4432" s="238" t="s">
        <v>4667</v>
      </c>
      <c r="B4432" s="239">
        <v>16522.0</v>
      </c>
    </row>
    <row r="4433">
      <c r="A4433" s="238" t="s">
        <v>4668</v>
      </c>
      <c r="B4433" s="239">
        <v>534.0</v>
      </c>
    </row>
    <row r="4434">
      <c r="A4434" s="238" t="s">
        <v>4669</v>
      </c>
      <c r="B4434" s="239">
        <v>28709.0</v>
      </c>
    </row>
    <row r="4435">
      <c r="A4435" s="238" t="s">
        <v>4670</v>
      </c>
      <c r="B4435" s="239">
        <v>3972.0</v>
      </c>
    </row>
    <row r="4436">
      <c r="A4436" s="238" t="s">
        <v>4671</v>
      </c>
      <c r="B4436" s="239">
        <v>986.0</v>
      </c>
    </row>
    <row r="4437">
      <c r="A4437" s="238" t="s">
        <v>4672</v>
      </c>
      <c r="B4437" s="239">
        <v>31356.0</v>
      </c>
    </row>
    <row r="4438">
      <c r="A4438" s="238" t="s">
        <v>4673</v>
      </c>
      <c r="B4438" s="239">
        <v>532.0</v>
      </c>
    </row>
    <row r="4439">
      <c r="A4439" s="238" t="s">
        <v>4674</v>
      </c>
      <c r="B4439" s="239">
        <v>308.0</v>
      </c>
    </row>
    <row r="4440">
      <c r="A4440" s="238" t="s">
        <v>4675</v>
      </c>
      <c r="B4440" s="239">
        <v>41301.0</v>
      </c>
    </row>
    <row r="4441">
      <c r="A4441" s="238" t="s">
        <v>4676</v>
      </c>
      <c r="B4441" s="239">
        <v>14825.0</v>
      </c>
    </row>
    <row r="4442">
      <c r="A4442" s="238" t="s">
        <v>4677</v>
      </c>
      <c r="B4442" s="239">
        <v>189.0</v>
      </c>
    </row>
    <row r="4443">
      <c r="A4443" s="238" t="s">
        <v>4678</v>
      </c>
      <c r="B4443" s="239">
        <v>1237.0</v>
      </c>
    </row>
    <row r="4444">
      <c r="A4444" s="238" t="s">
        <v>4679</v>
      </c>
      <c r="B4444" s="239">
        <v>16372.0</v>
      </c>
    </row>
    <row r="4445">
      <c r="A4445" s="238" t="s">
        <v>4680</v>
      </c>
      <c r="B4445" s="239">
        <v>1305.0</v>
      </c>
    </row>
    <row r="4446">
      <c r="A4446" s="238" t="s">
        <v>4681</v>
      </c>
      <c r="B4446" s="239">
        <v>2009.0</v>
      </c>
    </row>
    <row r="4447">
      <c r="A4447" s="238" t="s">
        <v>4682</v>
      </c>
      <c r="B4447" s="239">
        <v>500.0</v>
      </c>
    </row>
    <row r="4448">
      <c r="A4448" s="238" t="s">
        <v>4683</v>
      </c>
      <c r="B4448" s="239">
        <v>7976.0</v>
      </c>
    </row>
    <row r="4449">
      <c r="A4449" s="238" t="s">
        <v>4684</v>
      </c>
      <c r="B4449" s="239">
        <v>5143.0</v>
      </c>
    </row>
    <row r="4450">
      <c r="A4450" s="238" t="s">
        <v>4685</v>
      </c>
      <c r="B4450" s="239">
        <v>2898.0</v>
      </c>
    </row>
    <row r="4451">
      <c r="A4451" s="238" t="s">
        <v>4686</v>
      </c>
      <c r="B4451" s="239">
        <v>133.0</v>
      </c>
    </row>
    <row r="4452">
      <c r="A4452" s="238" t="s">
        <v>4687</v>
      </c>
      <c r="B4452" s="239">
        <v>1680.0</v>
      </c>
    </row>
    <row r="4453">
      <c r="A4453" s="238" t="s">
        <v>4688</v>
      </c>
      <c r="B4453" s="239">
        <v>276.0</v>
      </c>
    </row>
    <row r="4454">
      <c r="A4454" s="238" t="s">
        <v>4689</v>
      </c>
      <c r="B4454" s="239">
        <v>3078.0</v>
      </c>
    </row>
    <row r="4455">
      <c r="A4455" s="238" t="s">
        <v>4690</v>
      </c>
      <c r="B4455" s="239">
        <v>13281.0</v>
      </c>
    </row>
    <row r="4456">
      <c r="A4456" s="238" t="s">
        <v>4691</v>
      </c>
      <c r="B4456" s="239">
        <v>165.0</v>
      </c>
    </row>
    <row r="4457">
      <c r="A4457" s="238" t="s">
        <v>4692</v>
      </c>
      <c r="B4457" s="239">
        <v>1075.0</v>
      </c>
    </row>
    <row r="4458">
      <c r="A4458" s="238" t="s">
        <v>4693</v>
      </c>
      <c r="B4458" s="239">
        <v>489.0</v>
      </c>
    </row>
    <row r="4459">
      <c r="A4459" s="238" t="s">
        <v>4694</v>
      </c>
      <c r="B4459" s="239">
        <v>279.0</v>
      </c>
    </row>
    <row r="4460">
      <c r="A4460" s="238" t="s">
        <v>4695</v>
      </c>
      <c r="B4460" s="239">
        <v>599.0</v>
      </c>
    </row>
    <row r="4461">
      <c r="A4461" s="238" t="s">
        <v>4696</v>
      </c>
      <c r="B4461" s="239">
        <v>2431.0</v>
      </c>
    </row>
    <row r="4462">
      <c r="A4462" s="238" t="s">
        <v>4697</v>
      </c>
      <c r="B4462" s="239">
        <v>810.0</v>
      </c>
    </row>
    <row r="4463">
      <c r="A4463" s="238" t="s">
        <v>4698</v>
      </c>
      <c r="B4463" s="239">
        <v>772.0</v>
      </c>
    </row>
    <row r="4464">
      <c r="A4464" s="238" t="s">
        <v>4699</v>
      </c>
      <c r="B4464" s="239">
        <v>0.0</v>
      </c>
    </row>
    <row r="4465">
      <c r="A4465" s="238" t="s">
        <v>4700</v>
      </c>
      <c r="B4465" s="239">
        <v>3330.0</v>
      </c>
    </row>
    <row r="4466">
      <c r="A4466" s="238" t="s">
        <v>4701</v>
      </c>
      <c r="B4466" s="239">
        <v>318.0</v>
      </c>
    </row>
    <row r="4467">
      <c r="A4467" s="238" t="s">
        <v>4702</v>
      </c>
      <c r="B4467" s="239">
        <v>1128.0</v>
      </c>
    </row>
    <row r="4468">
      <c r="A4468" s="238" t="s">
        <v>4703</v>
      </c>
      <c r="B4468" s="239">
        <v>2015.0</v>
      </c>
    </row>
    <row r="4469">
      <c r="A4469" s="238" t="s">
        <v>4704</v>
      </c>
      <c r="B4469" s="239">
        <v>356.0</v>
      </c>
    </row>
    <row r="4470">
      <c r="A4470" s="238" t="s">
        <v>4705</v>
      </c>
      <c r="B4470" s="239">
        <v>454.0</v>
      </c>
    </row>
    <row r="4471">
      <c r="A4471" s="238" t="s">
        <v>4706</v>
      </c>
      <c r="B4471" s="239">
        <v>16941.0</v>
      </c>
    </row>
    <row r="4472">
      <c r="A4472" s="238" t="s">
        <v>4707</v>
      </c>
      <c r="B4472" s="239">
        <v>9790.0</v>
      </c>
    </row>
    <row r="4473">
      <c r="A4473" s="238" t="s">
        <v>4708</v>
      </c>
      <c r="B4473" s="239">
        <v>13073.0</v>
      </c>
    </row>
    <row r="4474">
      <c r="A4474" s="238" t="s">
        <v>4709</v>
      </c>
      <c r="B4474" s="239">
        <v>279.0</v>
      </c>
    </row>
    <row r="4475">
      <c r="A4475" s="238" t="s">
        <v>4710</v>
      </c>
      <c r="B4475" s="239">
        <v>10496.0</v>
      </c>
    </row>
    <row r="4476">
      <c r="A4476" s="238" t="s">
        <v>4711</v>
      </c>
      <c r="B4476" s="239">
        <v>13787.0</v>
      </c>
    </row>
    <row r="4477">
      <c r="A4477" s="238" t="s">
        <v>4712</v>
      </c>
      <c r="B4477" s="239">
        <v>267.0</v>
      </c>
    </row>
    <row r="4478">
      <c r="A4478" s="238" t="s">
        <v>4713</v>
      </c>
      <c r="B4478" s="239">
        <v>648.0</v>
      </c>
    </row>
    <row r="4479">
      <c r="A4479" s="238" t="s">
        <v>4714</v>
      </c>
      <c r="B4479" s="239">
        <v>2037.0</v>
      </c>
    </row>
    <row r="4480">
      <c r="A4480" s="238" t="s">
        <v>4715</v>
      </c>
      <c r="B4480" s="239">
        <v>8929.0</v>
      </c>
    </row>
    <row r="4481">
      <c r="A4481" s="238" t="s">
        <v>4716</v>
      </c>
      <c r="B4481" s="239">
        <v>60969.0</v>
      </c>
    </row>
    <row r="4482">
      <c r="A4482" s="238" t="s">
        <v>4717</v>
      </c>
      <c r="B4482" s="239">
        <v>2395.0</v>
      </c>
    </row>
    <row r="4483">
      <c r="A4483" s="238" t="s">
        <v>4718</v>
      </c>
      <c r="B4483" s="239">
        <v>2434.0</v>
      </c>
    </row>
    <row r="4484">
      <c r="A4484" s="238" t="s">
        <v>4719</v>
      </c>
      <c r="B4484" s="239">
        <v>807.0</v>
      </c>
    </row>
    <row r="4485">
      <c r="A4485" s="238" t="s">
        <v>4720</v>
      </c>
      <c r="B4485" s="239">
        <v>2360.0</v>
      </c>
    </row>
    <row r="4486">
      <c r="A4486" s="238" t="s">
        <v>4721</v>
      </c>
      <c r="B4486" s="239">
        <v>23735.0</v>
      </c>
    </row>
    <row r="4487">
      <c r="A4487" s="238" t="s">
        <v>4722</v>
      </c>
      <c r="B4487" s="239">
        <v>4070.0</v>
      </c>
    </row>
    <row r="4488">
      <c r="A4488" s="238" t="s">
        <v>4723</v>
      </c>
      <c r="B4488" s="239">
        <v>395.0</v>
      </c>
    </row>
    <row r="4489">
      <c r="A4489" s="238" t="s">
        <v>4724</v>
      </c>
      <c r="B4489" s="239">
        <v>219.0</v>
      </c>
    </row>
    <row r="4490">
      <c r="A4490" s="238" t="s">
        <v>4724</v>
      </c>
      <c r="B4490" s="239">
        <v>52.0</v>
      </c>
    </row>
    <row r="4491">
      <c r="A4491" s="238" t="s">
        <v>4725</v>
      </c>
      <c r="B4491" s="239">
        <v>10909.0</v>
      </c>
    </row>
    <row r="4492">
      <c r="A4492" s="238" t="s">
        <v>4726</v>
      </c>
      <c r="B4492" s="239">
        <v>171.0</v>
      </c>
    </row>
    <row r="4493">
      <c r="A4493" s="238" t="s">
        <v>4727</v>
      </c>
      <c r="B4493" s="239">
        <v>6349.0</v>
      </c>
    </row>
    <row r="4494">
      <c r="A4494" s="238" t="s">
        <v>4728</v>
      </c>
      <c r="B4494" s="239">
        <v>340.0</v>
      </c>
    </row>
    <row r="4495">
      <c r="A4495" s="238" t="s">
        <v>4729</v>
      </c>
      <c r="B4495" s="239">
        <v>151.0</v>
      </c>
    </row>
    <row r="4496">
      <c r="A4496" s="238" t="s">
        <v>4730</v>
      </c>
      <c r="B4496" s="239">
        <v>1541.0</v>
      </c>
    </row>
    <row r="4497">
      <c r="A4497" s="238" t="s">
        <v>4731</v>
      </c>
      <c r="B4497" s="239">
        <v>6185.0</v>
      </c>
    </row>
    <row r="4498">
      <c r="A4498" s="238" t="s">
        <v>4732</v>
      </c>
      <c r="B4498" s="239">
        <v>543.0</v>
      </c>
    </row>
    <row r="4499">
      <c r="A4499" s="238" t="s">
        <v>4733</v>
      </c>
      <c r="B4499" s="239">
        <v>7030.0</v>
      </c>
    </row>
    <row r="4500">
      <c r="A4500" s="238" t="s">
        <v>4734</v>
      </c>
      <c r="B4500" s="239">
        <v>347.0</v>
      </c>
    </row>
    <row r="4501">
      <c r="A4501" s="238" t="s">
        <v>4735</v>
      </c>
      <c r="B4501" s="239">
        <v>52421.0</v>
      </c>
    </row>
    <row r="4502">
      <c r="A4502" s="238" t="s">
        <v>4736</v>
      </c>
      <c r="B4502" s="239">
        <v>9372.0</v>
      </c>
    </row>
    <row r="4503">
      <c r="A4503" s="238" t="s">
        <v>4737</v>
      </c>
      <c r="B4503" s="239">
        <v>3736.0</v>
      </c>
    </row>
    <row r="4504">
      <c r="A4504" s="238" t="s">
        <v>4738</v>
      </c>
      <c r="B4504" s="239">
        <v>28851.0</v>
      </c>
    </row>
    <row r="4505">
      <c r="A4505" s="238" t="s">
        <v>4739</v>
      </c>
      <c r="B4505" s="239">
        <v>62.0</v>
      </c>
    </row>
    <row r="4506">
      <c r="A4506" s="238" t="s">
        <v>4740</v>
      </c>
      <c r="B4506" s="239">
        <v>754.0</v>
      </c>
    </row>
    <row r="4507">
      <c r="A4507" s="238" t="s">
        <v>4741</v>
      </c>
      <c r="B4507" s="239">
        <v>469.0</v>
      </c>
    </row>
    <row r="4508">
      <c r="A4508" s="238" t="s">
        <v>4742</v>
      </c>
      <c r="B4508" s="239">
        <v>429.0</v>
      </c>
    </row>
    <row r="4509">
      <c r="A4509" s="238" t="s">
        <v>4743</v>
      </c>
      <c r="B4509" s="239">
        <v>876.0</v>
      </c>
    </row>
    <row r="4510">
      <c r="A4510" s="238" t="s">
        <v>4744</v>
      </c>
      <c r="B4510" s="239">
        <v>25554.0</v>
      </c>
    </row>
    <row r="4511">
      <c r="A4511" s="238" t="s">
        <v>4745</v>
      </c>
      <c r="B4511" s="239">
        <v>2755.0</v>
      </c>
    </row>
    <row r="4512">
      <c r="A4512" s="238" t="s">
        <v>4746</v>
      </c>
      <c r="B4512" s="239">
        <v>5285.0</v>
      </c>
    </row>
    <row r="4513">
      <c r="A4513" s="238" t="s">
        <v>4747</v>
      </c>
      <c r="B4513" s="239">
        <v>2110.0</v>
      </c>
    </row>
    <row r="4514">
      <c r="A4514" s="238" t="s">
        <v>4748</v>
      </c>
      <c r="B4514" s="239">
        <v>5161.0</v>
      </c>
    </row>
    <row r="4515">
      <c r="A4515" s="238" t="s">
        <v>4749</v>
      </c>
      <c r="B4515" s="239">
        <v>5550.0</v>
      </c>
    </row>
    <row r="4516">
      <c r="A4516" s="238" t="s">
        <v>4750</v>
      </c>
      <c r="B4516" s="239">
        <v>2216.0</v>
      </c>
    </row>
    <row r="4517">
      <c r="A4517" s="238" t="s">
        <v>4751</v>
      </c>
      <c r="B4517" s="239">
        <v>2599.0</v>
      </c>
    </row>
    <row r="4518">
      <c r="A4518" s="238" t="s">
        <v>4752</v>
      </c>
      <c r="B4518" s="239">
        <v>2587.0</v>
      </c>
    </row>
    <row r="4519">
      <c r="A4519" s="238" t="s">
        <v>4753</v>
      </c>
      <c r="B4519" s="239">
        <v>1525.0</v>
      </c>
    </row>
    <row r="4520">
      <c r="A4520" s="238" t="s">
        <v>4754</v>
      </c>
      <c r="B4520" s="239">
        <v>12608.0</v>
      </c>
    </row>
    <row r="4521">
      <c r="A4521" s="238" t="s">
        <v>4754</v>
      </c>
      <c r="B4521" s="239">
        <v>651.0</v>
      </c>
    </row>
    <row r="4522">
      <c r="A4522" s="238" t="s">
        <v>4755</v>
      </c>
      <c r="B4522" s="239">
        <v>6266.0</v>
      </c>
    </row>
    <row r="4523">
      <c r="A4523" s="238" t="s">
        <v>4756</v>
      </c>
      <c r="B4523" s="239">
        <v>4329.0</v>
      </c>
    </row>
    <row r="4524">
      <c r="A4524" s="238" t="s">
        <v>4757</v>
      </c>
      <c r="B4524" s="239">
        <v>989.0</v>
      </c>
    </row>
    <row r="4525">
      <c r="A4525" s="238" t="s">
        <v>4758</v>
      </c>
      <c r="B4525" s="239">
        <v>609.0</v>
      </c>
    </row>
    <row r="4526">
      <c r="A4526" s="238" t="s">
        <v>4759</v>
      </c>
      <c r="B4526" s="239">
        <v>1156.0</v>
      </c>
    </row>
    <row r="4527">
      <c r="A4527" s="238" t="s">
        <v>4760</v>
      </c>
      <c r="B4527" s="239">
        <v>810.0</v>
      </c>
    </row>
    <row r="4528">
      <c r="A4528" s="238" t="s">
        <v>4761</v>
      </c>
      <c r="B4528" s="239">
        <v>4989.0</v>
      </c>
    </row>
    <row r="4529">
      <c r="A4529" s="238" t="s">
        <v>4762</v>
      </c>
      <c r="B4529" s="239">
        <v>3375.0</v>
      </c>
    </row>
    <row r="4530">
      <c r="A4530" s="238" t="s">
        <v>4763</v>
      </c>
      <c r="B4530" s="239">
        <v>18368.0</v>
      </c>
    </row>
    <row r="4531">
      <c r="A4531" s="238" t="s">
        <v>4764</v>
      </c>
      <c r="B4531" s="239">
        <v>974.0</v>
      </c>
    </row>
    <row r="4532">
      <c r="A4532" s="238" t="s">
        <v>4765</v>
      </c>
      <c r="B4532" s="239">
        <v>7949.0</v>
      </c>
    </row>
    <row r="4533">
      <c r="A4533" s="238" t="s">
        <v>4765</v>
      </c>
      <c r="B4533" s="239">
        <v>15998.0</v>
      </c>
    </row>
    <row r="4534">
      <c r="A4534" s="238" t="s">
        <v>4766</v>
      </c>
      <c r="B4534" s="239">
        <v>2070.0</v>
      </c>
    </row>
    <row r="4535">
      <c r="A4535" s="238" t="s">
        <v>4767</v>
      </c>
      <c r="B4535" s="239">
        <v>2060.0</v>
      </c>
    </row>
    <row r="4536">
      <c r="A4536" s="238" t="s">
        <v>4768</v>
      </c>
      <c r="B4536" s="239">
        <v>39127.0</v>
      </c>
    </row>
    <row r="4537">
      <c r="A4537" s="238" t="s">
        <v>4769</v>
      </c>
      <c r="B4537" s="239">
        <v>2221.0</v>
      </c>
    </row>
    <row r="4538">
      <c r="A4538" s="238" t="s">
        <v>4770</v>
      </c>
      <c r="B4538" s="239">
        <v>6308.0</v>
      </c>
    </row>
    <row r="4539">
      <c r="A4539" s="238" t="s">
        <v>4771</v>
      </c>
      <c r="B4539" s="239">
        <v>22206.0</v>
      </c>
    </row>
    <row r="4540">
      <c r="A4540" s="238" t="s">
        <v>4772</v>
      </c>
      <c r="B4540" s="239">
        <v>9477.0</v>
      </c>
    </row>
    <row r="4541">
      <c r="A4541" s="238" t="s">
        <v>4773</v>
      </c>
      <c r="B4541" s="239">
        <v>9826.0</v>
      </c>
    </row>
    <row r="4542">
      <c r="A4542" s="238" t="s">
        <v>4774</v>
      </c>
      <c r="B4542" s="239">
        <v>7089.0</v>
      </c>
    </row>
    <row r="4543">
      <c r="A4543" s="238" t="s">
        <v>4775</v>
      </c>
      <c r="B4543" s="239">
        <v>9299.0</v>
      </c>
    </row>
    <row r="4544">
      <c r="A4544" s="238" t="s">
        <v>4776</v>
      </c>
      <c r="B4544" s="239">
        <v>6606.0</v>
      </c>
    </row>
    <row r="4545">
      <c r="A4545" s="238" t="s">
        <v>4777</v>
      </c>
      <c r="B4545" s="239">
        <v>7092.0</v>
      </c>
    </row>
    <row r="4546">
      <c r="A4546" s="238" t="s">
        <v>4778</v>
      </c>
      <c r="B4546" s="239">
        <v>1954.0</v>
      </c>
    </row>
    <row r="4547">
      <c r="A4547" s="238" t="s">
        <v>4779</v>
      </c>
      <c r="B4547" s="239">
        <v>6561.0</v>
      </c>
    </row>
    <row r="4548">
      <c r="A4548" s="238" t="s">
        <v>4780</v>
      </c>
      <c r="B4548" s="239">
        <v>14512.0</v>
      </c>
    </row>
    <row r="4549">
      <c r="A4549" s="238" t="s">
        <v>4781</v>
      </c>
      <c r="B4549" s="239">
        <v>108.0</v>
      </c>
    </row>
    <row r="4550">
      <c r="A4550" s="238" t="s">
        <v>4781</v>
      </c>
      <c r="B4550" s="239">
        <v>680.0</v>
      </c>
    </row>
    <row r="4551">
      <c r="A4551" s="238" t="s">
        <v>4782</v>
      </c>
      <c r="B4551" s="239">
        <v>241.0</v>
      </c>
    </row>
    <row r="4552">
      <c r="A4552" s="238" t="s">
        <v>4783</v>
      </c>
      <c r="B4552" s="239">
        <v>163.0</v>
      </c>
    </row>
    <row r="4553">
      <c r="A4553" s="238" t="s">
        <v>4784</v>
      </c>
      <c r="B4553" s="239">
        <v>132.0</v>
      </c>
    </row>
    <row r="4554">
      <c r="A4554" s="238" t="s">
        <v>4785</v>
      </c>
      <c r="B4554" s="239">
        <v>929.0</v>
      </c>
    </row>
    <row r="4555">
      <c r="A4555" s="238" t="s">
        <v>4786</v>
      </c>
      <c r="B4555" s="239">
        <v>893.0</v>
      </c>
    </row>
    <row r="4556">
      <c r="A4556" s="238" t="s">
        <v>4787</v>
      </c>
      <c r="B4556" s="239">
        <v>537.0</v>
      </c>
    </row>
    <row r="4557">
      <c r="A4557" s="238" t="s">
        <v>4788</v>
      </c>
      <c r="B4557" s="239">
        <v>2707.0</v>
      </c>
    </row>
    <row r="4558">
      <c r="A4558" s="238" t="s">
        <v>4789</v>
      </c>
      <c r="B4558" s="239">
        <v>7507.0</v>
      </c>
    </row>
    <row r="4559">
      <c r="A4559" s="238" t="s">
        <v>4790</v>
      </c>
      <c r="B4559" s="239">
        <v>496.0</v>
      </c>
    </row>
    <row r="4560">
      <c r="A4560" s="238" t="s">
        <v>4791</v>
      </c>
      <c r="B4560" s="239">
        <v>5467.0</v>
      </c>
    </row>
    <row r="4561">
      <c r="A4561" s="238" t="s">
        <v>4792</v>
      </c>
      <c r="B4561" s="239">
        <v>36002.0</v>
      </c>
    </row>
    <row r="4562">
      <c r="A4562" s="238" t="s">
        <v>4793</v>
      </c>
      <c r="B4562" s="239">
        <v>215.0</v>
      </c>
    </row>
    <row r="4563">
      <c r="A4563" s="238" t="s">
        <v>4794</v>
      </c>
      <c r="B4563" s="239">
        <v>1100.0</v>
      </c>
    </row>
    <row r="4564">
      <c r="A4564" s="238" t="s">
        <v>4795</v>
      </c>
      <c r="B4564" s="239">
        <v>6408.0</v>
      </c>
    </row>
    <row r="4565">
      <c r="A4565" s="238" t="s">
        <v>4796</v>
      </c>
      <c r="B4565" s="239">
        <v>1333.0</v>
      </c>
    </row>
    <row r="4566">
      <c r="A4566" s="238" t="s">
        <v>4797</v>
      </c>
      <c r="B4566" s="239">
        <v>3162.0</v>
      </c>
    </row>
    <row r="4567">
      <c r="A4567" s="238" t="s">
        <v>4798</v>
      </c>
      <c r="B4567" s="239">
        <v>141029.0</v>
      </c>
    </row>
    <row r="4568">
      <c r="A4568" s="238" t="s">
        <v>4799</v>
      </c>
      <c r="B4568" s="239">
        <v>1587.0</v>
      </c>
    </row>
    <row r="4569">
      <c r="A4569" s="238" t="s">
        <v>4800</v>
      </c>
      <c r="B4569" s="239">
        <v>4850.0</v>
      </c>
    </row>
    <row r="4570">
      <c r="A4570" s="238" t="s">
        <v>4801</v>
      </c>
      <c r="B4570" s="239">
        <v>1558.0</v>
      </c>
    </row>
    <row r="4571">
      <c r="A4571" s="238" t="s">
        <v>4802</v>
      </c>
      <c r="B4571" s="239">
        <v>1010.0</v>
      </c>
    </row>
    <row r="4572">
      <c r="A4572" s="238" t="s">
        <v>4803</v>
      </c>
      <c r="B4572" s="239">
        <v>0.0</v>
      </c>
    </row>
    <row r="4573">
      <c r="A4573" s="238" t="s">
        <v>4804</v>
      </c>
      <c r="B4573" s="239">
        <v>2528.0</v>
      </c>
    </row>
    <row r="4574">
      <c r="A4574" s="238" t="s">
        <v>4805</v>
      </c>
      <c r="B4574" s="239">
        <v>2179.0</v>
      </c>
    </row>
    <row r="4575">
      <c r="A4575" s="238" t="s">
        <v>4806</v>
      </c>
      <c r="B4575" s="239">
        <v>1202.0</v>
      </c>
    </row>
    <row r="4576">
      <c r="A4576" s="238" t="s">
        <v>4807</v>
      </c>
      <c r="B4576" s="239">
        <v>444.0</v>
      </c>
    </row>
    <row r="4577">
      <c r="A4577" s="238" t="s">
        <v>4808</v>
      </c>
      <c r="B4577" s="239">
        <v>4911.0</v>
      </c>
    </row>
    <row r="4578">
      <c r="A4578" s="238" t="s">
        <v>4809</v>
      </c>
      <c r="B4578" s="239">
        <v>2975.0</v>
      </c>
    </row>
    <row r="4579">
      <c r="A4579" s="238" t="s">
        <v>4810</v>
      </c>
      <c r="B4579" s="239">
        <v>2529.0</v>
      </c>
    </row>
    <row r="4580">
      <c r="A4580" s="238" t="s">
        <v>4811</v>
      </c>
      <c r="B4580" s="239">
        <v>4859.0</v>
      </c>
    </row>
    <row r="4581">
      <c r="A4581" s="238" t="s">
        <v>4812</v>
      </c>
      <c r="B4581" s="239">
        <v>152.0</v>
      </c>
    </row>
    <row r="4582">
      <c r="A4582" s="238" t="s">
        <v>4813</v>
      </c>
      <c r="B4582" s="239">
        <v>1125.0</v>
      </c>
    </row>
    <row r="4583">
      <c r="A4583" s="238" t="s">
        <v>4814</v>
      </c>
      <c r="B4583" s="239">
        <v>2216.0</v>
      </c>
    </row>
    <row r="4584">
      <c r="A4584" s="238" t="s">
        <v>4815</v>
      </c>
      <c r="B4584" s="239">
        <v>1617.0</v>
      </c>
    </row>
    <row r="4585">
      <c r="A4585" s="238" t="s">
        <v>4816</v>
      </c>
      <c r="B4585" s="239">
        <v>1163.0</v>
      </c>
    </row>
    <row r="4586">
      <c r="A4586" s="238" t="s">
        <v>4817</v>
      </c>
      <c r="B4586" s="239">
        <v>643.0</v>
      </c>
    </row>
    <row r="4587">
      <c r="A4587" s="238" t="s">
        <v>4818</v>
      </c>
      <c r="B4587" s="239">
        <v>804.0</v>
      </c>
    </row>
    <row r="4588">
      <c r="A4588" s="238" t="s">
        <v>4819</v>
      </c>
      <c r="B4588" s="239">
        <v>688.0</v>
      </c>
    </row>
    <row r="4589">
      <c r="A4589" s="238" t="s">
        <v>4820</v>
      </c>
      <c r="B4589" s="239">
        <v>1705.0</v>
      </c>
    </row>
    <row r="4590">
      <c r="A4590" s="238" t="s">
        <v>4821</v>
      </c>
      <c r="B4590" s="239">
        <v>230.0</v>
      </c>
    </row>
    <row r="4591">
      <c r="A4591" s="238" t="s">
        <v>4822</v>
      </c>
      <c r="B4591" s="239">
        <v>1583.0</v>
      </c>
    </row>
    <row r="4592">
      <c r="A4592" s="238" t="s">
        <v>4823</v>
      </c>
      <c r="B4592" s="239">
        <v>3279.0</v>
      </c>
    </row>
    <row r="4593">
      <c r="A4593" s="238" t="s">
        <v>4824</v>
      </c>
      <c r="B4593" s="239">
        <v>1552.0</v>
      </c>
    </row>
    <row r="4594">
      <c r="A4594" s="238" t="s">
        <v>4825</v>
      </c>
      <c r="B4594" s="239">
        <v>0.0</v>
      </c>
    </row>
    <row r="4595">
      <c r="A4595" s="238" t="s">
        <v>4826</v>
      </c>
      <c r="B4595" s="239">
        <v>5760.0</v>
      </c>
    </row>
    <row r="4596">
      <c r="A4596" s="238" t="s">
        <v>4827</v>
      </c>
      <c r="B4596" s="239">
        <v>620.0</v>
      </c>
    </row>
    <row r="4597">
      <c r="A4597" s="238" t="s">
        <v>4828</v>
      </c>
      <c r="B4597" s="239">
        <v>6397.0</v>
      </c>
    </row>
    <row r="4598">
      <c r="A4598" s="238" t="s">
        <v>4829</v>
      </c>
      <c r="B4598" s="239">
        <v>92540.0</v>
      </c>
    </row>
    <row r="4599">
      <c r="A4599" s="238" t="s">
        <v>4830</v>
      </c>
      <c r="B4599" s="239">
        <v>24563.0</v>
      </c>
    </row>
    <row r="4600">
      <c r="A4600" s="238" t="s">
        <v>4831</v>
      </c>
      <c r="B4600" s="239">
        <v>109.0</v>
      </c>
    </row>
    <row r="4601">
      <c r="A4601" s="238" t="s">
        <v>4832</v>
      </c>
      <c r="B4601" s="239">
        <v>18062.0</v>
      </c>
    </row>
    <row r="4602">
      <c r="A4602" s="238" t="s">
        <v>4833</v>
      </c>
      <c r="B4602" s="239">
        <v>14835.0</v>
      </c>
    </row>
    <row r="4603">
      <c r="A4603" s="238" t="s">
        <v>4834</v>
      </c>
      <c r="B4603" s="239">
        <v>6018.0</v>
      </c>
    </row>
    <row r="4604">
      <c r="A4604" s="238" t="s">
        <v>4835</v>
      </c>
      <c r="B4604" s="239">
        <v>371.0</v>
      </c>
    </row>
    <row r="4605">
      <c r="A4605" s="238" t="s">
        <v>4836</v>
      </c>
      <c r="B4605" s="239">
        <v>11208.0</v>
      </c>
    </row>
    <row r="4606">
      <c r="A4606" s="238" t="s">
        <v>4837</v>
      </c>
      <c r="B4606" s="239">
        <v>961.0</v>
      </c>
    </row>
    <row r="4607">
      <c r="A4607" s="238" t="s">
        <v>4838</v>
      </c>
      <c r="B4607" s="239">
        <v>12364.0</v>
      </c>
    </row>
    <row r="4608">
      <c r="A4608" s="238" t="s">
        <v>4839</v>
      </c>
      <c r="B4608" s="239">
        <v>594.0</v>
      </c>
    </row>
    <row r="4609">
      <c r="A4609" s="238" t="s">
        <v>4840</v>
      </c>
      <c r="B4609" s="239">
        <v>1729.0</v>
      </c>
    </row>
    <row r="4610">
      <c r="A4610" s="238" t="s">
        <v>4841</v>
      </c>
      <c r="B4610" s="239">
        <v>2615.0</v>
      </c>
    </row>
    <row r="4611">
      <c r="A4611" s="238" t="s">
        <v>4842</v>
      </c>
      <c r="B4611" s="239">
        <v>32258.0</v>
      </c>
    </row>
    <row r="4612">
      <c r="A4612" s="238" t="s">
        <v>4843</v>
      </c>
      <c r="B4612" s="239">
        <v>2372.0</v>
      </c>
    </row>
    <row r="4613">
      <c r="A4613" s="238" t="s">
        <v>4844</v>
      </c>
      <c r="B4613" s="239">
        <v>2549.0</v>
      </c>
    </row>
    <row r="4614">
      <c r="A4614" s="238" t="s">
        <v>4845</v>
      </c>
      <c r="B4614" s="239">
        <v>175.0</v>
      </c>
    </row>
    <row r="4615">
      <c r="A4615" s="238" t="s">
        <v>4846</v>
      </c>
      <c r="B4615" s="239">
        <v>807.0</v>
      </c>
    </row>
    <row r="4616">
      <c r="A4616" s="238" t="s">
        <v>4847</v>
      </c>
      <c r="B4616" s="239">
        <v>661.0</v>
      </c>
    </row>
    <row r="4617">
      <c r="A4617" s="238" t="s">
        <v>4848</v>
      </c>
      <c r="B4617" s="239">
        <v>804.0</v>
      </c>
    </row>
    <row r="4618">
      <c r="A4618" s="238" t="s">
        <v>4849</v>
      </c>
      <c r="B4618" s="239">
        <v>1886.0</v>
      </c>
    </row>
    <row r="4619">
      <c r="A4619" s="238" t="s">
        <v>4850</v>
      </c>
      <c r="B4619" s="239">
        <v>5897.0</v>
      </c>
    </row>
    <row r="4620">
      <c r="A4620" s="238" t="s">
        <v>4851</v>
      </c>
      <c r="B4620" s="239">
        <v>974.0</v>
      </c>
    </row>
    <row r="4621">
      <c r="A4621" s="238" t="s">
        <v>4852</v>
      </c>
      <c r="B4621" s="239">
        <v>1911.0</v>
      </c>
    </row>
    <row r="4622">
      <c r="A4622" s="238" t="s">
        <v>4853</v>
      </c>
      <c r="B4622" s="239">
        <v>2335.0</v>
      </c>
    </row>
    <row r="4623">
      <c r="A4623" s="238" t="s">
        <v>4854</v>
      </c>
      <c r="B4623" s="239">
        <v>4761.0</v>
      </c>
    </row>
    <row r="4624">
      <c r="A4624" s="238" t="s">
        <v>4855</v>
      </c>
      <c r="B4624" s="239">
        <v>5411.0</v>
      </c>
    </row>
    <row r="4625">
      <c r="A4625" s="238" t="s">
        <v>4856</v>
      </c>
      <c r="B4625" s="239">
        <v>230.0</v>
      </c>
    </row>
    <row r="4626">
      <c r="A4626" s="238" t="s">
        <v>4857</v>
      </c>
      <c r="B4626" s="239">
        <v>469.0</v>
      </c>
    </row>
    <row r="4627">
      <c r="A4627" s="238" t="s">
        <v>4858</v>
      </c>
      <c r="B4627" s="239">
        <v>251.0</v>
      </c>
    </row>
    <row r="4628">
      <c r="A4628" s="238" t="s">
        <v>4859</v>
      </c>
      <c r="B4628" s="239">
        <v>1090.0</v>
      </c>
    </row>
    <row r="4629">
      <c r="A4629" s="238" t="s">
        <v>4860</v>
      </c>
      <c r="B4629" s="239">
        <v>512.0</v>
      </c>
    </row>
    <row r="4630">
      <c r="A4630" s="238" t="s">
        <v>4861</v>
      </c>
      <c r="B4630" s="239">
        <v>442.0</v>
      </c>
    </row>
    <row r="4631">
      <c r="A4631" s="238" t="s">
        <v>4862</v>
      </c>
      <c r="B4631" s="239">
        <v>3334.0</v>
      </c>
    </row>
    <row r="4632">
      <c r="A4632" s="238" t="s">
        <v>4863</v>
      </c>
      <c r="B4632" s="239">
        <v>419.0</v>
      </c>
    </row>
    <row r="4633">
      <c r="A4633" s="238" t="s">
        <v>4864</v>
      </c>
      <c r="B4633" s="239">
        <v>1523.0</v>
      </c>
    </row>
    <row r="4634">
      <c r="A4634" s="238" t="s">
        <v>4865</v>
      </c>
      <c r="B4634" s="239">
        <v>311.0</v>
      </c>
    </row>
    <row r="4635">
      <c r="A4635" s="238" t="s">
        <v>4866</v>
      </c>
      <c r="B4635" s="239">
        <v>2914.0</v>
      </c>
    </row>
    <row r="4636">
      <c r="A4636" s="238" t="s">
        <v>4867</v>
      </c>
      <c r="B4636" s="239">
        <v>2208.0</v>
      </c>
    </row>
    <row r="4637">
      <c r="A4637" s="238" t="s">
        <v>4868</v>
      </c>
      <c r="B4637" s="239">
        <v>207.0</v>
      </c>
    </row>
    <row r="4638">
      <c r="A4638" s="238" t="s">
        <v>4869</v>
      </c>
      <c r="B4638" s="239">
        <v>750.0</v>
      </c>
    </row>
    <row r="4639">
      <c r="A4639" s="238" t="s">
        <v>4870</v>
      </c>
      <c r="B4639" s="239">
        <v>2112.0</v>
      </c>
    </row>
    <row r="4640">
      <c r="A4640" s="238" t="s">
        <v>4871</v>
      </c>
      <c r="B4640" s="239">
        <v>3675.0</v>
      </c>
    </row>
    <row r="4641">
      <c r="A4641" s="238" t="s">
        <v>4872</v>
      </c>
      <c r="B4641" s="239">
        <v>111191.0</v>
      </c>
    </row>
    <row r="4642">
      <c r="A4642" s="238" t="s">
        <v>4873</v>
      </c>
      <c r="B4642" s="239">
        <v>155.0</v>
      </c>
    </row>
    <row r="4643">
      <c r="A4643" s="238" t="s">
        <v>4874</v>
      </c>
      <c r="B4643" s="239">
        <v>2597.0</v>
      </c>
    </row>
    <row r="4644">
      <c r="A4644" s="238" t="s">
        <v>4875</v>
      </c>
      <c r="B4644" s="239">
        <v>6786.0</v>
      </c>
    </row>
    <row r="4645">
      <c r="A4645" s="238" t="s">
        <v>4876</v>
      </c>
      <c r="B4645" s="239">
        <v>1028.0</v>
      </c>
    </row>
    <row r="4646">
      <c r="A4646" s="238" t="s">
        <v>4877</v>
      </c>
      <c r="B4646" s="239">
        <v>1780.0</v>
      </c>
    </row>
    <row r="4647">
      <c r="A4647" s="238" t="s">
        <v>4878</v>
      </c>
      <c r="B4647" s="239">
        <v>1101.0</v>
      </c>
    </row>
    <row r="4648">
      <c r="A4648" s="238" t="s">
        <v>4879</v>
      </c>
      <c r="B4648" s="239">
        <v>2161.0</v>
      </c>
    </row>
    <row r="4649">
      <c r="A4649" s="238" t="s">
        <v>4880</v>
      </c>
      <c r="B4649" s="239">
        <v>502.0</v>
      </c>
    </row>
    <row r="4650">
      <c r="A4650" s="238" t="s">
        <v>4881</v>
      </c>
      <c r="B4650" s="239">
        <v>1668.0</v>
      </c>
    </row>
    <row r="4651">
      <c r="A4651" s="238" t="s">
        <v>4882</v>
      </c>
      <c r="B4651" s="239">
        <v>3074.0</v>
      </c>
    </row>
    <row r="4652">
      <c r="A4652" s="238" t="s">
        <v>4883</v>
      </c>
      <c r="B4652" s="239">
        <v>14158.0</v>
      </c>
    </row>
    <row r="4653">
      <c r="A4653" s="238" t="s">
        <v>4884</v>
      </c>
      <c r="B4653" s="239">
        <v>8141.0</v>
      </c>
    </row>
    <row r="4654">
      <c r="A4654" s="238" t="s">
        <v>4885</v>
      </c>
      <c r="B4654" s="239">
        <v>5313.0</v>
      </c>
    </row>
    <row r="4655">
      <c r="A4655" s="238" t="s">
        <v>4886</v>
      </c>
      <c r="B4655" s="239">
        <v>835.0</v>
      </c>
    </row>
    <row r="4656">
      <c r="A4656" s="238" t="s">
        <v>4886</v>
      </c>
      <c r="B4656" s="239">
        <v>728.0</v>
      </c>
    </row>
    <row r="4657">
      <c r="A4657" s="238" t="s">
        <v>4887</v>
      </c>
      <c r="B4657" s="239">
        <v>8207.0</v>
      </c>
    </row>
    <row r="4658">
      <c r="A4658" s="238" t="s">
        <v>4888</v>
      </c>
      <c r="B4658" s="239">
        <v>7228.0</v>
      </c>
    </row>
    <row r="4659">
      <c r="A4659" s="238" t="s">
        <v>4889</v>
      </c>
      <c r="B4659" s="239">
        <v>3202.0</v>
      </c>
    </row>
    <row r="4660">
      <c r="A4660" s="238" t="s">
        <v>4890</v>
      </c>
      <c r="B4660" s="239">
        <v>3414.0</v>
      </c>
    </row>
    <row r="4661">
      <c r="A4661" s="238" t="s">
        <v>4891</v>
      </c>
      <c r="B4661" s="239">
        <v>14847.0</v>
      </c>
    </row>
    <row r="4662">
      <c r="A4662" s="238" t="s">
        <v>4892</v>
      </c>
      <c r="B4662" s="239">
        <v>3446.0</v>
      </c>
    </row>
    <row r="4663">
      <c r="A4663" s="238" t="s">
        <v>4893</v>
      </c>
      <c r="B4663" s="239">
        <v>7592.0</v>
      </c>
    </row>
    <row r="4664">
      <c r="A4664" s="238" t="s">
        <v>4894</v>
      </c>
      <c r="B4664" s="239">
        <v>4006.0</v>
      </c>
    </row>
    <row r="4665">
      <c r="A4665" s="238" t="s">
        <v>4895</v>
      </c>
      <c r="B4665" s="239">
        <v>3783.0</v>
      </c>
    </row>
    <row r="4666">
      <c r="A4666" s="238" t="s">
        <v>4896</v>
      </c>
      <c r="B4666" s="239">
        <v>2489.0</v>
      </c>
    </row>
    <row r="4667">
      <c r="A4667" s="238" t="s">
        <v>4897</v>
      </c>
      <c r="B4667" s="239">
        <v>2495.0</v>
      </c>
    </row>
    <row r="4668">
      <c r="A4668" s="238" t="s">
        <v>4898</v>
      </c>
      <c r="B4668" s="239">
        <v>796.0</v>
      </c>
    </row>
    <row r="4669">
      <c r="A4669" s="238" t="s">
        <v>4899</v>
      </c>
      <c r="B4669" s="239">
        <v>317.0</v>
      </c>
    </row>
    <row r="4670">
      <c r="A4670" s="238" t="s">
        <v>4900</v>
      </c>
      <c r="B4670" s="239">
        <v>1482.0</v>
      </c>
    </row>
    <row r="4671">
      <c r="A4671" s="238" t="s">
        <v>4901</v>
      </c>
      <c r="B4671" s="239">
        <v>1084.0</v>
      </c>
    </row>
    <row r="4672">
      <c r="A4672" s="238" t="s">
        <v>4902</v>
      </c>
      <c r="B4672" s="239">
        <v>12344.0</v>
      </c>
    </row>
    <row r="4673">
      <c r="A4673" s="238" t="s">
        <v>4903</v>
      </c>
      <c r="B4673" s="239">
        <v>801.0</v>
      </c>
    </row>
    <row r="4674">
      <c r="A4674" s="238" t="s">
        <v>4904</v>
      </c>
      <c r="B4674" s="239">
        <v>3453.0</v>
      </c>
    </row>
    <row r="4675">
      <c r="A4675" s="238" t="s">
        <v>4905</v>
      </c>
      <c r="B4675" s="239">
        <v>1559.0</v>
      </c>
    </row>
    <row r="4676">
      <c r="A4676" s="238" t="s">
        <v>4906</v>
      </c>
      <c r="B4676" s="239">
        <v>2716.0</v>
      </c>
    </row>
    <row r="4677">
      <c r="A4677" s="238" t="s">
        <v>4907</v>
      </c>
      <c r="B4677" s="239">
        <v>23940.0</v>
      </c>
    </row>
    <row r="4678">
      <c r="A4678" s="238" t="s">
        <v>4908</v>
      </c>
      <c r="B4678" s="239">
        <v>170.0</v>
      </c>
    </row>
    <row r="4679">
      <c r="A4679" s="238" t="s">
        <v>4909</v>
      </c>
      <c r="B4679" s="239">
        <v>1675.0</v>
      </c>
    </row>
    <row r="4680">
      <c r="A4680" s="238" t="s">
        <v>4910</v>
      </c>
      <c r="B4680" s="239">
        <v>954.0</v>
      </c>
    </row>
    <row r="4681">
      <c r="A4681" s="238" t="s">
        <v>4911</v>
      </c>
      <c r="B4681" s="239">
        <v>1552.0</v>
      </c>
    </row>
    <row r="4682">
      <c r="A4682" s="238" t="s">
        <v>4912</v>
      </c>
      <c r="B4682" s="239">
        <v>2375.0</v>
      </c>
    </row>
    <row r="4683">
      <c r="A4683" s="238" t="s">
        <v>4913</v>
      </c>
      <c r="B4683" s="239">
        <v>33158.0</v>
      </c>
    </row>
    <row r="4684">
      <c r="A4684" s="238" t="s">
        <v>4914</v>
      </c>
      <c r="B4684" s="239">
        <v>189.0</v>
      </c>
    </row>
    <row r="4685">
      <c r="A4685" s="238" t="s">
        <v>4915</v>
      </c>
      <c r="B4685" s="239">
        <v>1375.0</v>
      </c>
    </row>
    <row r="4686">
      <c r="A4686" s="238" t="s">
        <v>4916</v>
      </c>
      <c r="B4686" s="239">
        <v>1836.0</v>
      </c>
    </row>
    <row r="4687">
      <c r="A4687" s="238" t="s">
        <v>4917</v>
      </c>
      <c r="B4687" s="239">
        <v>1151.0</v>
      </c>
    </row>
    <row r="4688">
      <c r="A4688" s="238" t="s">
        <v>4918</v>
      </c>
      <c r="B4688" s="239">
        <v>952.0</v>
      </c>
    </row>
    <row r="4689">
      <c r="A4689" s="238" t="s">
        <v>4919</v>
      </c>
      <c r="B4689" s="239">
        <v>12612.0</v>
      </c>
    </row>
    <row r="4690">
      <c r="A4690" s="238" t="s">
        <v>4920</v>
      </c>
      <c r="B4690" s="239">
        <v>435.0</v>
      </c>
    </row>
    <row r="4691">
      <c r="A4691" s="238" t="s">
        <v>4921</v>
      </c>
      <c r="B4691" s="239">
        <v>44253.0</v>
      </c>
    </row>
    <row r="4692">
      <c r="A4692" s="238" t="s">
        <v>4922</v>
      </c>
      <c r="B4692" s="239">
        <v>407.0</v>
      </c>
    </row>
    <row r="4693">
      <c r="A4693" s="238" t="s">
        <v>4923</v>
      </c>
      <c r="B4693" s="239">
        <v>8981.0</v>
      </c>
    </row>
    <row r="4694">
      <c r="A4694" s="238" t="s">
        <v>4924</v>
      </c>
      <c r="B4694" s="239">
        <v>2749.0</v>
      </c>
    </row>
    <row r="4695">
      <c r="A4695" s="238" t="s">
        <v>4925</v>
      </c>
      <c r="B4695" s="239">
        <v>555.0</v>
      </c>
    </row>
    <row r="4696">
      <c r="A4696" s="238" t="s">
        <v>4926</v>
      </c>
      <c r="B4696" s="239">
        <v>1340.0</v>
      </c>
    </row>
    <row r="4697">
      <c r="A4697" s="238" t="s">
        <v>4927</v>
      </c>
      <c r="B4697" s="239">
        <v>8437.0</v>
      </c>
    </row>
    <row r="4698">
      <c r="A4698" s="238" t="s">
        <v>4928</v>
      </c>
      <c r="B4698" s="239">
        <v>6806.0</v>
      </c>
    </row>
    <row r="4699">
      <c r="A4699" s="238" t="s">
        <v>4929</v>
      </c>
      <c r="B4699" s="239">
        <v>803.0</v>
      </c>
    </row>
    <row r="4700">
      <c r="A4700" s="238" t="s">
        <v>4930</v>
      </c>
      <c r="B4700" s="239">
        <v>298.0</v>
      </c>
    </row>
    <row r="4701">
      <c r="A4701" s="238" t="s">
        <v>4931</v>
      </c>
      <c r="B4701" s="239">
        <v>64.0</v>
      </c>
    </row>
    <row r="4702">
      <c r="A4702" s="238" t="s">
        <v>4932</v>
      </c>
      <c r="B4702" s="239">
        <v>390.0</v>
      </c>
    </row>
    <row r="4703">
      <c r="A4703" s="238" t="s">
        <v>4933</v>
      </c>
      <c r="B4703" s="239">
        <v>0.0</v>
      </c>
    </row>
    <row r="4704">
      <c r="A4704" s="238" t="s">
        <v>4934</v>
      </c>
      <c r="B4704" s="239">
        <v>1652.0</v>
      </c>
    </row>
    <row r="4705">
      <c r="A4705" s="238" t="s">
        <v>4935</v>
      </c>
      <c r="B4705" s="239">
        <v>2436.0</v>
      </c>
    </row>
    <row r="4706">
      <c r="A4706" s="238" t="s">
        <v>4936</v>
      </c>
      <c r="B4706" s="239">
        <v>3254.0</v>
      </c>
    </row>
    <row r="4707">
      <c r="A4707" s="238" t="s">
        <v>4937</v>
      </c>
      <c r="B4707" s="239">
        <v>101228.0</v>
      </c>
    </row>
    <row r="4708">
      <c r="A4708" s="238" t="s">
        <v>4938</v>
      </c>
      <c r="B4708" s="239">
        <v>3993.0</v>
      </c>
    </row>
    <row r="4709">
      <c r="A4709" s="238" t="s">
        <v>4939</v>
      </c>
      <c r="B4709" s="239">
        <v>1527.0</v>
      </c>
    </row>
    <row r="4710">
      <c r="A4710" s="238" t="s">
        <v>4940</v>
      </c>
      <c r="B4710" s="239">
        <v>6511.0</v>
      </c>
    </row>
    <row r="4711">
      <c r="A4711" s="238" t="s">
        <v>4941</v>
      </c>
      <c r="B4711" s="239">
        <v>623.0</v>
      </c>
    </row>
    <row r="4712">
      <c r="A4712" s="238" t="s">
        <v>4942</v>
      </c>
      <c r="B4712" s="239">
        <v>7407.0</v>
      </c>
    </row>
    <row r="4713">
      <c r="A4713" s="238" t="s">
        <v>4943</v>
      </c>
      <c r="B4713" s="239">
        <v>0.0</v>
      </c>
    </row>
    <row r="4714">
      <c r="A4714" s="238" t="s">
        <v>4944</v>
      </c>
      <c r="B4714" s="239">
        <v>603.0</v>
      </c>
    </row>
    <row r="4715">
      <c r="A4715" s="238" t="s">
        <v>4945</v>
      </c>
      <c r="B4715" s="239">
        <v>3037.0</v>
      </c>
    </row>
    <row r="4716">
      <c r="A4716" s="238" t="s">
        <v>4946</v>
      </c>
      <c r="B4716" s="239">
        <v>0.0</v>
      </c>
    </row>
    <row r="4717">
      <c r="A4717" s="238" t="s">
        <v>4947</v>
      </c>
      <c r="B4717" s="239">
        <v>6089.0</v>
      </c>
    </row>
    <row r="4718">
      <c r="A4718" s="238" t="s">
        <v>4948</v>
      </c>
      <c r="B4718" s="239">
        <v>711.0</v>
      </c>
    </row>
    <row r="4719">
      <c r="A4719" s="238" t="s">
        <v>4948</v>
      </c>
      <c r="B4719" s="239">
        <v>250.0</v>
      </c>
    </row>
    <row r="4720">
      <c r="A4720" s="238" t="s">
        <v>4949</v>
      </c>
      <c r="B4720" s="239">
        <v>390.0</v>
      </c>
    </row>
    <row r="4721">
      <c r="A4721" s="238" t="s">
        <v>4950</v>
      </c>
      <c r="B4721" s="239">
        <v>14191.0</v>
      </c>
    </row>
    <row r="4722">
      <c r="A4722" s="238" t="s">
        <v>4951</v>
      </c>
      <c r="B4722" s="239">
        <v>1836.0</v>
      </c>
    </row>
    <row r="4723">
      <c r="A4723" s="238" t="s">
        <v>4952</v>
      </c>
      <c r="B4723" s="239">
        <v>168.0</v>
      </c>
    </row>
    <row r="4724">
      <c r="A4724" s="238" t="s">
        <v>4953</v>
      </c>
      <c r="B4724" s="239">
        <v>11112.0</v>
      </c>
    </row>
    <row r="4725">
      <c r="A4725" s="238" t="s">
        <v>4954</v>
      </c>
      <c r="B4725" s="239">
        <v>13401.0</v>
      </c>
    </row>
    <row r="4726">
      <c r="A4726" s="238" t="s">
        <v>4955</v>
      </c>
      <c r="B4726" s="239">
        <v>2792.0</v>
      </c>
    </row>
    <row r="4727">
      <c r="A4727" s="238" t="s">
        <v>4956</v>
      </c>
      <c r="B4727" s="239">
        <v>1267.0</v>
      </c>
    </row>
    <row r="4728">
      <c r="A4728" s="238" t="s">
        <v>4957</v>
      </c>
      <c r="B4728" s="239">
        <v>456.0</v>
      </c>
    </row>
    <row r="4729">
      <c r="A4729" s="238" t="s">
        <v>4958</v>
      </c>
      <c r="B4729" s="239">
        <v>341.0</v>
      </c>
    </row>
    <row r="4730">
      <c r="A4730" s="238" t="s">
        <v>4959</v>
      </c>
      <c r="B4730" s="239">
        <v>2202.0</v>
      </c>
    </row>
    <row r="4731">
      <c r="A4731" s="238" t="s">
        <v>4960</v>
      </c>
      <c r="B4731" s="239">
        <v>544.0</v>
      </c>
    </row>
    <row r="4732">
      <c r="A4732" s="238" t="s">
        <v>4961</v>
      </c>
      <c r="B4732" s="239">
        <v>23538.0</v>
      </c>
    </row>
    <row r="4733">
      <c r="A4733" s="238" t="s">
        <v>4962</v>
      </c>
      <c r="B4733" s="239">
        <v>5716.0</v>
      </c>
    </row>
    <row r="4734">
      <c r="A4734" s="238" t="s">
        <v>4963</v>
      </c>
      <c r="B4734" s="239">
        <v>1785.0</v>
      </c>
    </row>
    <row r="4735">
      <c r="A4735" s="238" t="s">
        <v>4964</v>
      </c>
      <c r="B4735" s="239">
        <v>561.0</v>
      </c>
    </row>
    <row r="4736">
      <c r="A4736" s="238" t="s">
        <v>4965</v>
      </c>
      <c r="B4736" s="239">
        <v>43058.0</v>
      </c>
    </row>
    <row r="4737">
      <c r="A4737" s="238" t="s">
        <v>4966</v>
      </c>
      <c r="B4737" s="239">
        <v>17015.0</v>
      </c>
    </row>
    <row r="4738">
      <c r="A4738" s="238" t="s">
        <v>4967</v>
      </c>
      <c r="B4738" s="239">
        <v>1202.0</v>
      </c>
    </row>
    <row r="4739">
      <c r="A4739" s="238" t="s">
        <v>4968</v>
      </c>
      <c r="B4739" s="239">
        <v>3340.0</v>
      </c>
    </row>
    <row r="4740">
      <c r="A4740" s="238" t="s">
        <v>4969</v>
      </c>
      <c r="B4740" s="239">
        <v>259.0</v>
      </c>
    </row>
    <row r="4741">
      <c r="A4741" s="238" t="s">
        <v>4969</v>
      </c>
      <c r="B4741" s="239">
        <v>816.0</v>
      </c>
    </row>
    <row r="4742">
      <c r="A4742" s="238" t="s">
        <v>4970</v>
      </c>
      <c r="B4742" s="239">
        <v>3111.0</v>
      </c>
    </row>
    <row r="4743">
      <c r="A4743" s="238" t="s">
        <v>4971</v>
      </c>
      <c r="B4743" s="239">
        <v>244.0</v>
      </c>
    </row>
    <row r="4744">
      <c r="A4744" s="238" t="s">
        <v>4972</v>
      </c>
      <c r="B4744" s="239">
        <v>1867.0</v>
      </c>
    </row>
    <row r="4745">
      <c r="A4745" s="238" t="s">
        <v>4973</v>
      </c>
      <c r="B4745" s="239">
        <v>1583.0</v>
      </c>
    </row>
    <row r="4746">
      <c r="A4746" s="238" t="s">
        <v>4974</v>
      </c>
      <c r="B4746" s="239">
        <v>38665.0</v>
      </c>
    </row>
    <row r="4747">
      <c r="A4747" s="238" t="s">
        <v>4975</v>
      </c>
      <c r="B4747" s="239">
        <v>486.0</v>
      </c>
    </row>
    <row r="4748">
      <c r="A4748" s="238" t="s">
        <v>4976</v>
      </c>
      <c r="B4748" s="239">
        <v>6462.0</v>
      </c>
    </row>
    <row r="4749">
      <c r="A4749" s="238" t="s">
        <v>4977</v>
      </c>
      <c r="B4749" s="239">
        <v>9212.0</v>
      </c>
    </row>
    <row r="4750">
      <c r="A4750" s="238" t="s">
        <v>4978</v>
      </c>
      <c r="B4750" s="239">
        <v>8537.0</v>
      </c>
    </row>
    <row r="4751">
      <c r="A4751" s="238" t="s">
        <v>4979</v>
      </c>
      <c r="B4751" s="239">
        <v>225.0</v>
      </c>
    </row>
    <row r="4752">
      <c r="A4752" s="238" t="s">
        <v>4980</v>
      </c>
      <c r="B4752" s="239">
        <v>495.0</v>
      </c>
    </row>
    <row r="4753">
      <c r="A4753" s="238" t="s">
        <v>4981</v>
      </c>
      <c r="B4753" s="239">
        <v>648.0</v>
      </c>
    </row>
    <row r="4754">
      <c r="A4754" s="238" t="s">
        <v>4982</v>
      </c>
      <c r="B4754" s="239">
        <v>995.0</v>
      </c>
    </row>
    <row r="4755">
      <c r="A4755" s="238" t="s">
        <v>4983</v>
      </c>
      <c r="B4755" s="239">
        <v>435.0</v>
      </c>
    </row>
    <row r="4756">
      <c r="A4756" s="238" t="s">
        <v>4984</v>
      </c>
      <c r="B4756" s="239">
        <v>167.0</v>
      </c>
    </row>
    <row r="4757">
      <c r="A4757" s="238" t="s">
        <v>4985</v>
      </c>
      <c r="B4757" s="239">
        <v>434.0</v>
      </c>
    </row>
    <row r="4758">
      <c r="A4758" s="238" t="s">
        <v>4986</v>
      </c>
      <c r="B4758" s="239">
        <v>5281.0</v>
      </c>
    </row>
    <row r="4759">
      <c r="A4759" s="238" t="s">
        <v>4987</v>
      </c>
      <c r="B4759" s="239">
        <v>194.0</v>
      </c>
    </row>
    <row r="4760">
      <c r="A4760" s="238" t="s">
        <v>4988</v>
      </c>
      <c r="B4760" s="239">
        <v>8607.0</v>
      </c>
    </row>
    <row r="4761">
      <c r="A4761" s="238" t="s">
        <v>4989</v>
      </c>
      <c r="B4761" s="239">
        <v>6176.0</v>
      </c>
    </row>
    <row r="4762">
      <c r="A4762" s="238" t="s">
        <v>4990</v>
      </c>
      <c r="B4762" s="239">
        <v>912.0</v>
      </c>
    </row>
    <row r="4763">
      <c r="A4763" s="238" t="s">
        <v>4991</v>
      </c>
      <c r="B4763" s="239">
        <v>645.0</v>
      </c>
    </row>
    <row r="4764">
      <c r="A4764" s="238" t="s">
        <v>4992</v>
      </c>
      <c r="B4764" s="239">
        <v>1491.0</v>
      </c>
    </row>
    <row r="4765">
      <c r="A4765" s="238" t="s">
        <v>4993</v>
      </c>
      <c r="B4765" s="239">
        <v>23172.0</v>
      </c>
    </row>
    <row r="4766">
      <c r="A4766" s="238" t="s">
        <v>4994</v>
      </c>
      <c r="B4766" s="239">
        <v>565.0</v>
      </c>
    </row>
    <row r="4767">
      <c r="A4767" s="238" t="s">
        <v>4995</v>
      </c>
      <c r="B4767" s="239">
        <v>233.0</v>
      </c>
    </row>
    <row r="4768">
      <c r="A4768" s="238" t="s">
        <v>4996</v>
      </c>
      <c r="B4768" s="239">
        <v>697.0</v>
      </c>
    </row>
    <row r="4769">
      <c r="A4769" s="238" t="s">
        <v>4997</v>
      </c>
      <c r="B4769" s="239">
        <v>203.0</v>
      </c>
    </row>
    <row r="4770">
      <c r="A4770" s="238" t="s">
        <v>4998</v>
      </c>
      <c r="B4770" s="239">
        <v>16099.0</v>
      </c>
    </row>
    <row r="4771">
      <c r="A4771" s="238" t="s">
        <v>4999</v>
      </c>
      <c r="B4771" s="239">
        <v>1874.0</v>
      </c>
    </row>
    <row r="4772">
      <c r="A4772" s="238" t="s">
        <v>5000</v>
      </c>
      <c r="B4772" s="239">
        <v>111.0</v>
      </c>
    </row>
    <row r="4773">
      <c r="A4773" s="238" t="s">
        <v>5001</v>
      </c>
      <c r="B4773" s="239">
        <v>10916.0</v>
      </c>
    </row>
    <row r="4774">
      <c r="A4774" s="238" t="s">
        <v>5002</v>
      </c>
      <c r="B4774" s="239">
        <v>22069.0</v>
      </c>
    </row>
    <row r="4775">
      <c r="A4775" s="238" t="s">
        <v>5003</v>
      </c>
      <c r="B4775" s="239">
        <v>3218.0</v>
      </c>
    </row>
    <row r="4776">
      <c r="A4776" s="238" t="s">
        <v>5004</v>
      </c>
      <c r="B4776" s="239">
        <v>422.0</v>
      </c>
    </row>
    <row r="4777">
      <c r="A4777" s="238" t="s">
        <v>5005</v>
      </c>
      <c r="B4777" s="239">
        <v>6091.0</v>
      </c>
    </row>
    <row r="4778">
      <c r="A4778" s="238" t="s">
        <v>5006</v>
      </c>
      <c r="B4778" s="239">
        <v>5088.0</v>
      </c>
    </row>
    <row r="4779">
      <c r="A4779" s="238" t="s">
        <v>5007</v>
      </c>
      <c r="B4779" s="239">
        <v>308707.0</v>
      </c>
    </row>
    <row r="4780">
      <c r="A4780" s="238" t="s">
        <v>5008</v>
      </c>
      <c r="B4780" s="239">
        <v>14995.0</v>
      </c>
    </row>
    <row r="4781">
      <c r="A4781" s="238" t="s">
        <v>5009</v>
      </c>
      <c r="B4781" s="239">
        <v>8027.0</v>
      </c>
    </row>
    <row r="4782">
      <c r="A4782" s="238" t="s">
        <v>5010</v>
      </c>
      <c r="B4782" s="239">
        <v>211.0</v>
      </c>
    </row>
    <row r="4783">
      <c r="A4783" s="238" t="s">
        <v>5011</v>
      </c>
      <c r="B4783" s="239">
        <v>216.0</v>
      </c>
    </row>
    <row r="4784">
      <c r="A4784" s="238" t="s">
        <v>5012</v>
      </c>
      <c r="B4784" s="239">
        <v>129.0</v>
      </c>
    </row>
    <row r="4785">
      <c r="A4785" s="238" t="s">
        <v>5013</v>
      </c>
      <c r="B4785" s="239">
        <v>547.0</v>
      </c>
    </row>
    <row r="4786">
      <c r="A4786" s="238" t="s">
        <v>5014</v>
      </c>
      <c r="B4786" s="239">
        <v>1725.0</v>
      </c>
    </row>
    <row r="4787">
      <c r="A4787" s="238" t="s">
        <v>5015</v>
      </c>
      <c r="B4787" s="239">
        <v>1453.0</v>
      </c>
    </row>
    <row r="4788">
      <c r="A4788" s="238" t="s">
        <v>5016</v>
      </c>
      <c r="B4788" s="239">
        <v>5980.0</v>
      </c>
    </row>
    <row r="4789">
      <c r="A4789" s="238" t="s">
        <v>5016</v>
      </c>
      <c r="B4789" s="239">
        <v>584.0</v>
      </c>
    </row>
    <row r="4790">
      <c r="A4790" s="238" t="s">
        <v>5017</v>
      </c>
      <c r="B4790" s="239">
        <v>778.0</v>
      </c>
    </row>
    <row r="4791">
      <c r="A4791" s="238" t="s">
        <v>5018</v>
      </c>
      <c r="B4791" s="239">
        <v>1411.0</v>
      </c>
    </row>
    <row r="4792">
      <c r="A4792" s="238" t="s">
        <v>5019</v>
      </c>
      <c r="B4792" s="239">
        <v>61.0</v>
      </c>
    </row>
    <row r="4793">
      <c r="A4793" s="238" t="s">
        <v>5020</v>
      </c>
      <c r="B4793" s="239">
        <v>234.0</v>
      </c>
    </row>
    <row r="4794">
      <c r="A4794" s="238" t="s">
        <v>5021</v>
      </c>
      <c r="B4794" s="239">
        <v>1304.0</v>
      </c>
    </row>
    <row r="4795">
      <c r="A4795" s="238" t="s">
        <v>5022</v>
      </c>
      <c r="B4795" s="239">
        <v>669.0</v>
      </c>
    </row>
    <row r="4796">
      <c r="A4796" s="238" t="s">
        <v>5023</v>
      </c>
      <c r="B4796" s="239">
        <v>2451.0</v>
      </c>
    </row>
    <row r="4797">
      <c r="A4797" s="238" t="s">
        <v>5024</v>
      </c>
      <c r="B4797" s="239">
        <v>626.0</v>
      </c>
    </row>
    <row r="4798">
      <c r="A4798" s="238" t="s">
        <v>5025</v>
      </c>
      <c r="B4798" s="239">
        <v>571.0</v>
      </c>
    </row>
    <row r="4799">
      <c r="A4799" s="238" t="s">
        <v>5026</v>
      </c>
      <c r="B4799" s="239">
        <v>1459.0</v>
      </c>
    </row>
    <row r="4800">
      <c r="A4800" s="238" t="s">
        <v>5027</v>
      </c>
      <c r="B4800" s="239">
        <v>204202.0</v>
      </c>
    </row>
    <row r="4801">
      <c r="A4801" s="238" t="s">
        <v>5028</v>
      </c>
      <c r="B4801" s="239">
        <v>345.0</v>
      </c>
    </row>
    <row r="4802">
      <c r="A4802" s="238" t="s">
        <v>5029</v>
      </c>
      <c r="B4802" s="239">
        <v>432.0</v>
      </c>
    </row>
    <row r="4803">
      <c r="A4803" s="238" t="s">
        <v>5030</v>
      </c>
      <c r="B4803" s="239">
        <v>5732.0</v>
      </c>
    </row>
    <row r="4804">
      <c r="A4804" s="238" t="s">
        <v>5031</v>
      </c>
      <c r="B4804" s="239">
        <v>2838.0</v>
      </c>
    </row>
    <row r="4805">
      <c r="A4805" s="238" t="s">
        <v>5031</v>
      </c>
      <c r="B4805" s="239">
        <v>1440.0</v>
      </c>
    </row>
    <row r="4806">
      <c r="A4806" s="238" t="s">
        <v>5032</v>
      </c>
      <c r="B4806" s="239">
        <v>2561.0</v>
      </c>
    </row>
    <row r="4807">
      <c r="A4807" s="238" t="s">
        <v>5033</v>
      </c>
      <c r="B4807" s="239">
        <v>1179.0</v>
      </c>
    </row>
    <row r="4808">
      <c r="A4808" s="238" t="s">
        <v>5034</v>
      </c>
      <c r="B4808" s="239">
        <v>166.0</v>
      </c>
    </row>
    <row r="4809">
      <c r="A4809" s="238" t="s">
        <v>5035</v>
      </c>
      <c r="B4809" s="239">
        <v>7144.0</v>
      </c>
    </row>
    <row r="4810">
      <c r="A4810" s="238" t="s">
        <v>5036</v>
      </c>
      <c r="B4810" s="239">
        <v>839.0</v>
      </c>
    </row>
    <row r="4811">
      <c r="A4811" s="238" t="s">
        <v>5037</v>
      </c>
      <c r="B4811" s="239">
        <v>486.0</v>
      </c>
    </row>
    <row r="4812">
      <c r="A4812" s="238" t="s">
        <v>5038</v>
      </c>
      <c r="B4812" s="239">
        <v>2261.0</v>
      </c>
    </row>
    <row r="4813">
      <c r="A4813" s="238" t="s">
        <v>5039</v>
      </c>
      <c r="B4813" s="239">
        <v>1257.0</v>
      </c>
    </row>
    <row r="4814">
      <c r="A4814" s="238" t="s">
        <v>5040</v>
      </c>
      <c r="B4814" s="239">
        <v>609.0</v>
      </c>
    </row>
    <row r="4815">
      <c r="A4815" s="238" t="s">
        <v>5041</v>
      </c>
      <c r="B4815" s="239">
        <v>1946.0</v>
      </c>
    </row>
    <row r="4816">
      <c r="A4816" s="238" t="s">
        <v>5042</v>
      </c>
      <c r="B4816" s="239">
        <v>130.0</v>
      </c>
    </row>
    <row r="4817">
      <c r="A4817" s="238" t="s">
        <v>5043</v>
      </c>
      <c r="B4817" s="239">
        <v>1780.0</v>
      </c>
    </row>
    <row r="4818">
      <c r="A4818" s="238" t="s">
        <v>5044</v>
      </c>
      <c r="B4818" s="239">
        <v>828.0</v>
      </c>
    </row>
    <row r="4819">
      <c r="A4819" s="238" t="s">
        <v>5045</v>
      </c>
      <c r="B4819" s="239">
        <v>427.0</v>
      </c>
    </row>
    <row r="4820">
      <c r="A4820" s="238" t="s">
        <v>5046</v>
      </c>
      <c r="B4820" s="239">
        <v>45792.0</v>
      </c>
    </row>
    <row r="4821">
      <c r="A4821" s="238" t="s">
        <v>5047</v>
      </c>
      <c r="B4821" s="239">
        <v>10388.0</v>
      </c>
    </row>
    <row r="4822">
      <c r="A4822" s="238" t="s">
        <v>5048</v>
      </c>
      <c r="B4822" s="239">
        <v>12764.0</v>
      </c>
    </row>
    <row r="4823">
      <c r="A4823" s="238" t="s">
        <v>5049</v>
      </c>
      <c r="B4823" s="239">
        <v>2338.0</v>
      </c>
    </row>
    <row r="4824">
      <c r="A4824" s="238" t="s">
        <v>5050</v>
      </c>
      <c r="B4824" s="239">
        <v>778.0</v>
      </c>
    </row>
    <row r="4825">
      <c r="A4825" s="238" t="s">
        <v>5051</v>
      </c>
      <c r="B4825" s="239">
        <v>1247.0</v>
      </c>
    </row>
    <row r="4826">
      <c r="A4826" s="238" t="s">
        <v>5052</v>
      </c>
      <c r="B4826" s="239">
        <v>2707.0</v>
      </c>
    </row>
    <row r="4827">
      <c r="A4827" s="238" t="s">
        <v>5053</v>
      </c>
      <c r="B4827" s="239">
        <v>38154.0</v>
      </c>
    </row>
    <row r="4828">
      <c r="A4828" s="238" t="s">
        <v>5054</v>
      </c>
      <c r="B4828" s="239">
        <v>171.0</v>
      </c>
    </row>
    <row r="4829">
      <c r="A4829" s="238" t="s">
        <v>5055</v>
      </c>
      <c r="B4829" s="239">
        <v>445.0</v>
      </c>
    </row>
    <row r="4830">
      <c r="A4830" s="238" t="s">
        <v>5056</v>
      </c>
      <c r="B4830" s="239">
        <v>1223.0</v>
      </c>
    </row>
    <row r="4831">
      <c r="A4831" s="238" t="s">
        <v>5057</v>
      </c>
      <c r="B4831" s="239">
        <v>330.0</v>
      </c>
    </row>
    <row r="4832">
      <c r="A4832" s="238" t="s">
        <v>5058</v>
      </c>
      <c r="B4832" s="239">
        <v>72.0</v>
      </c>
    </row>
    <row r="4833">
      <c r="A4833" s="238" t="s">
        <v>5059</v>
      </c>
      <c r="B4833" s="239">
        <v>2054.0</v>
      </c>
    </row>
    <row r="4834">
      <c r="A4834" s="238" t="s">
        <v>5060</v>
      </c>
      <c r="B4834" s="239">
        <v>3220.0</v>
      </c>
    </row>
    <row r="4835">
      <c r="A4835" s="238" t="s">
        <v>5061</v>
      </c>
      <c r="B4835" s="239">
        <v>17044.0</v>
      </c>
    </row>
    <row r="4836">
      <c r="A4836" s="238" t="s">
        <v>5062</v>
      </c>
      <c r="B4836" s="239">
        <v>29112.0</v>
      </c>
    </row>
    <row r="4837">
      <c r="A4837" s="238" t="s">
        <v>5063</v>
      </c>
      <c r="B4837" s="239">
        <v>2018.0</v>
      </c>
    </row>
    <row r="4838">
      <c r="A4838" s="238" t="s">
        <v>5064</v>
      </c>
      <c r="B4838" s="239">
        <v>482.0</v>
      </c>
    </row>
    <row r="4839">
      <c r="A4839" s="238" t="s">
        <v>5065</v>
      </c>
      <c r="B4839" s="239">
        <v>237.0</v>
      </c>
    </row>
    <row r="4840">
      <c r="A4840" s="238" t="s">
        <v>5066</v>
      </c>
      <c r="B4840" s="239">
        <v>1220.0</v>
      </c>
    </row>
    <row r="4841">
      <c r="A4841" s="238" t="s">
        <v>5067</v>
      </c>
      <c r="B4841" s="239">
        <v>8313.0</v>
      </c>
    </row>
    <row r="4842">
      <c r="A4842" s="238" t="s">
        <v>5068</v>
      </c>
      <c r="B4842" s="239">
        <v>1543.0</v>
      </c>
    </row>
    <row r="4843">
      <c r="A4843" s="238" t="s">
        <v>5069</v>
      </c>
      <c r="B4843" s="239">
        <v>17375.0</v>
      </c>
    </row>
    <row r="4844">
      <c r="A4844" s="238" t="s">
        <v>5070</v>
      </c>
      <c r="B4844" s="239">
        <v>9100.0</v>
      </c>
    </row>
    <row r="4845">
      <c r="A4845" s="238" t="s">
        <v>5071</v>
      </c>
      <c r="B4845" s="239">
        <v>9467.0</v>
      </c>
    </row>
    <row r="4846">
      <c r="A4846" s="238" t="s">
        <v>5072</v>
      </c>
      <c r="B4846" s="239">
        <v>517.0</v>
      </c>
    </row>
    <row r="4847">
      <c r="A4847" s="238" t="s">
        <v>5073</v>
      </c>
      <c r="B4847" s="239">
        <v>2560.0</v>
      </c>
    </row>
    <row r="4848">
      <c r="A4848" s="238" t="s">
        <v>5074</v>
      </c>
      <c r="B4848" s="239">
        <v>5622.0</v>
      </c>
    </row>
    <row r="4849">
      <c r="A4849" s="238" t="s">
        <v>5075</v>
      </c>
      <c r="B4849" s="239">
        <v>1155.0</v>
      </c>
    </row>
    <row r="4850">
      <c r="A4850" s="238" t="s">
        <v>5076</v>
      </c>
      <c r="B4850" s="239">
        <v>34841.0</v>
      </c>
    </row>
    <row r="4851">
      <c r="A4851" s="238" t="s">
        <v>5077</v>
      </c>
      <c r="B4851" s="239">
        <v>1902.0</v>
      </c>
    </row>
    <row r="4852">
      <c r="A4852" s="238" t="s">
        <v>5078</v>
      </c>
      <c r="B4852" s="239">
        <v>777.0</v>
      </c>
    </row>
    <row r="4853">
      <c r="A4853" s="238" t="s">
        <v>5079</v>
      </c>
      <c r="B4853" s="239">
        <v>70056.0</v>
      </c>
    </row>
    <row r="4854">
      <c r="A4854" s="238" t="s">
        <v>5080</v>
      </c>
      <c r="B4854" s="239">
        <v>0.0</v>
      </c>
    </row>
    <row r="4855">
      <c r="A4855" s="238" t="s">
        <v>5081</v>
      </c>
      <c r="B4855" s="239">
        <v>2914.0</v>
      </c>
    </row>
    <row r="4856">
      <c r="A4856" s="238" t="s">
        <v>5082</v>
      </c>
      <c r="B4856" s="239">
        <v>203.0</v>
      </c>
    </row>
    <row r="4857">
      <c r="A4857" s="238" t="s">
        <v>5083</v>
      </c>
      <c r="B4857" s="239">
        <v>536.0</v>
      </c>
    </row>
    <row r="4858">
      <c r="A4858" s="238" t="s">
        <v>5084</v>
      </c>
      <c r="B4858" s="239">
        <v>10908.0</v>
      </c>
    </row>
    <row r="4859">
      <c r="A4859" s="238" t="s">
        <v>5085</v>
      </c>
      <c r="B4859" s="239">
        <v>18.0</v>
      </c>
    </row>
    <row r="4860">
      <c r="A4860" s="238" t="s">
        <v>5086</v>
      </c>
      <c r="B4860" s="239">
        <v>502.0</v>
      </c>
    </row>
    <row r="4861">
      <c r="A4861" s="238" t="s">
        <v>5087</v>
      </c>
      <c r="B4861" s="239">
        <v>12750.0</v>
      </c>
    </row>
    <row r="4862">
      <c r="A4862" s="238" t="s">
        <v>5088</v>
      </c>
      <c r="B4862" s="239">
        <v>15361.0</v>
      </c>
    </row>
    <row r="4863">
      <c r="A4863" s="238" t="s">
        <v>5089</v>
      </c>
      <c r="B4863" s="239">
        <v>442.0</v>
      </c>
    </row>
    <row r="4864">
      <c r="A4864" s="238" t="s">
        <v>5090</v>
      </c>
      <c r="B4864" s="239">
        <v>67239.0</v>
      </c>
    </row>
    <row r="4865">
      <c r="A4865" s="238" t="s">
        <v>5091</v>
      </c>
      <c r="B4865" s="239">
        <v>206.0</v>
      </c>
    </row>
    <row r="4866">
      <c r="A4866" s="238" t="s">
        <v>5092</v>
      </c>
      <c r="B4866" s="239">
        <v>2110.0</v>
      </c>
    </row>
    <row r="4867">
      <c r="A4867" s="238" t="s">
        <v>5093</v>
      </c>
      <c r="B4867" s="239">
        <v>132.0</v>
      </c>
    </row>
    <row r="4868">
      <c r="A4868" s="238" t="s">
        <v>5094</v>
      </c>
      <c r="B4868" s="239">
        <v>73.0</v>
      </c>
    </row>
    <row r="4869">
      <c r="A4869" s="238" t="s">
        <v>5095</v>
      </c>
      <c r="B4869" s="239">
        <v>593.0</v>
      </c>
    </row>
    <row r="4870">
      <c r="A4870" s="238" t="s">
        <v>5096</v>
      </c>
      <c r="B4870" s="239">
        <v>330.0</v>
      </c>
    </row>
    <row r="4871">
      <c r="A4871" s="238" t="s">
        <v>5097</v>
      </c>
      <c r="B4871" s="239">
        <v>616.0</v>
      </c>
    </row>
    <row r="4872">
      <c r="A4872" s="238" t="s">
        <v>5098</v>
      </c>
      <c r="B4872" s="239">
        <v>13128.0</v>
      </c>
    </row>
    <row r="4873">
      <c r="A4873" s="238" t="s">
        <v>5099</v>
      </c>
      <c r="B4873" s="239">
        <v>313.0</v>
      </c>
    </row>
    <row r="4874">
      <c r="A4874" s="238" t="s">
        <v>5100</v>
      </c>
      <c r="B4874" s="239">
        <v>330.0</v>
      </c>
    </row>
    <row r="4875">
      <c r="A4875" s="238" t="s">
        <v>5101</v>
      </c>
      <c r="B4875" s="239">
        <v>1810.0</v>
      </c>
    </row>
    <row r="4876">
      <c r="A4876" s="238" t="s">
        <v>5102</v>
      </c>
      <c r="B4876" s="239">
        <v>1852.0</v>
      </c>
    </row>
    <row r="4877">
      <c r="A4877" s="238" t="s">
        <v>5103</v>
      </c>
      <c r="B4877" s="239">
        <v>3493.0</v>
      </c>
    </row>
    <row r="4878">
      <c r="A4878" s="238" t="s">
        <v>5104</v>
      </c>
      <c r="B4878" s="239">
        <v>6726.0</v>
      </c>
    </row>
    <row r="4879">
      <c r="A4879" s="238" t="s">
        <v>5105</v>
      </c>
      <c r="B4879" s="239">
        <v>28232.0</v>
      </c>
    </row>
    <row r="4880">
      <c r="A4880" s="238" t="s">
        <v>5106</v>
      </c>
      <c r="B4880" s="239">
        <v>46.0</v>
      </c>
    </row>
    <row r="4881">
      <c r="A4881" s="238" t="s">
        <v>5107</v>
      </c>
      <c r="B4881" s="239">
        <v>2206.0</v>
      </c>
    </row>
    <row r="4882">
      <c r="A4882" s="238" t="s">
        <v>5108</v>
      </c>
      <c r="B4882" s="239">
        <v>4074.0</v>
      </c>
    </row>
    <row r="4883">
      <c r="A4883" s="238" t="s">
        <v>5109</v>
      </c>
      <c r="B4883" s="239">
        <v>6854.0</v>
      </c>
    </row>
    <row r="4884">
      <c r="A4884" s="238" t="s">
        <v>5110</v>
      </c>
      <c r="B4884" s="239">
        <v>247717.0</v>
      </c>
    </row>
    <row r="4885">
      <c r="A4885" s="238" t="s">
        <v>5111</v>
      </c>
      <c r="B4885" s="239">
        <v>1382.0</v>
      </c>
    </row>
    <row r="4886">
      <c r="A4886" s="238" t="s">
        <v>5112</v>
      </c>
      <c r="B4886" s="239">
        <v>16422.0</v>
      </c>
    </row>
    <row r="4887">
      <c r="A4887" s="238" t="s">
        <v>5113</v>
      </c>
      <c r="B4887" s="239">
        <v>3077.0</v>
      </c>
    </row>
    <row r="4888">
      <c r="A4888" s="238" t="s">
        <v>5114</v>
      </c>
      <c r="B4888" s="239">
        <v>145.0</v>
      </c>
    </row>
    <row r="4889">
      <c r="A4889" s="238" t="s">
        <v>5115</v>
      </c>
      <c r="B4889" s="239">
        <v>175.0</v>
      </c>
    </row>
    <row r="4890">
      <c r="A4890" s="238" t="s">
        <v>5116</v>
      </c>
      <c r="B4890" s="239">
        <v>3989.0</v>
      </c>
    </row>
    <row r="4891">
      <c r="A4891" s="238" t="s">
        <v>5117</v>
      </c>
      <c r="B4891" s="239">
        <v>1030.0</v>
      </c>
    </row>
    <row r="4892">
      <c r="A4892" s="238" t="s">
        <v>5118</v>
      </c>
      <c r="B4892" s="239">
        <v>1004.0</v>
      </c>
    </row>
    <row r="4893">
      <c r="A4893" s="238" t="s">
        <v>5119</v>
      </c>
      <c r="B4893" s="239">
        <v>2527.0</v>
      </c>
    </row>
    <row r="4894">
      <c r="A4894" s="238" t="s">
        <v>5120</v>
      </c>
      <c r="B4894" s="239">
        <v>2514.0</v>
      </c>
    </row>
    <row r="4895">
      <c r="A4895" s="238" t="s">
        <v>5121</v>
      </c>
      <c r="B4895" s="239">
        <v>810.0</v>
      </c>
    </row>
    <row r="4896">
      <c r="A4896" s="238" t="s">
        <v>5122</v>
      </c>
      <c r="B4896" s="239">
        <v>1037.0</v>
      </c>
    </row>
    <row r="4897">
      <c r="A4897" s="238" t="s">
        <v>5123</v>
      </c>
      <c r="B4897" s="239">
        <v>49.0</v>
      </c>
    </row>
    <row r="4898">
      <c r="A4898" s="238" t="s">
        <v>5124</v>
      </c>
      <c r="B4898" s="239">
        <v>5997.0</v>
      </c>
    </row>
    <row r="4899">
      <c r="A4899" s="238" t="s">
        <v>5125</v>
      </c>
      <c r="B4899" s="239">
        <v>5635.0</v>
      </c>
    </row>
    <row r="4900">
      <c r="A4900" s="238" t="s">
        <v>5126</v>
      </c>
      <c r="B4900" s="239">
        <v>576.0</v>
      </c>
    </row>
    <row r="4901">
      <c r="A4901" s="238" t="s">
        <v>5127</v>
      </c>
      <c r="B4901" s="239">
        <v>641.0</v>
      </c>
    </row>
    <row r="4902">
      <c r="A4902" s="238" t="s">
        <v>5128</v>
      </c>
      <c r="B4902" s="239">
        <v>3375.0</v>
      </c>
    </row>
    <row r="4903">
      <c r="A4903" s="238" t="s">
        <v>5129</v>
      </c>
      <c r="B4903" s="239">
        <v>6054.0</v>
      </c>
    </row>
    <row r="4904">
      <c r="A4904" s="238" t="s">
        <v>5130</v>
      </c>
      <c r="B4904" s="239">
        <v>791.0</v>
      </c>
    </row>
    <row r="4905">
      <c r="A4905" s="238" t="s">
        <v>5131</v>
      </c>
      <c r="B4905" s="239">
        <v>1137.0</v>
      </c>
    </row>
    <row r="4906">
      <c r="A4906" s="238" t="s">
        <v>5132</v>
      </c>
      <c r="B4906" s="239">
        <v>4107.0</v>
      </c>
    </row>
    <row r="4907">
      <c r="A4907" s="238" t="s">
        <v>5133</v>
      </c>
      <c r="B4907" s="239">
        <v>2196.0</v>
      </c>
    </row>
    <row r="4908">
      <c r="A4908" s="238" t="s">
        <v>5134</v>
      </c>
      <c r="B4908" s="239">
        <v>4456.0</v>
      </c>
    </row>
    <row r="4909">
      <c r="A4909" s="238" t="s">
        <v>5135</v>
      </c>
      <c r="B4909" s="239">
        <v>4044.0</v>
      </c>
    </row>
    <row r="4910">
      <c r="A4910" s="238" t="s">
        <v>5136</v>
      </c>
      <c r="B4910" s="239">
        <v>4490.0</v>
      </c>
    </row>
    <row r="4911">
      <c r="A4911" s="238" t="s">
        <v>5137</v>
      </c>
      <c r="B4911" s="239">
        <v>8082.0</v>
      </c>
    </row>
    <row r="4912">
      <c r="A4912" s="238" t="s">
        <v>5138</v>
      </c>
      <c r="B4912" s="239">
        <v>970.0</v>
      </c>
    </row>
    <row r="4913">
      <c r="A4913" s="238" t="s">
        <v>5139</v>
      </c>
      <c r="B4913" s="239">
        <v>2343.0</v>
      </c>
    </row>
    <row r="4914">
      <c r="A4914" s="238" t="s">
        <v>5139</v>
      </c>
      <c r="B4914" s="239">
        <v>1331.0</v>
      </c>
    </row>
    <row r="4915">
      <c r="A4915" s="238" t="s">
        <v>5139</v>
      </c>
      <c r="B4915" s="239">
        <v>931.0</v>
      </c>
    </row>
    <row r="4916">
      <c r="A4916" s="238" t="s">
        <v>5140</v>
      </c>
      <c r="B4916" s="239">
        <v>3270.0</v>
      </c>
    </row>
    <row r="4917">
      <c r="A4917" s="238" t="s">
        <v>5141</v>
      </c>
      <c r="B4917" s="239">
        <v>5462.0</v>
      </c>
    </row>
    <row r="4918">
      <c r="A4918" s="238" t="s">
        <v>5142</v>
      </c>
      <c r="B4918" s="239">
        <v>4006.0</v>
      </c>
    </row>
    <row r="4919">
      <c r="A4919" s="238" t="s">
        <v>5143</v>
      </c>
      <c r="B4919" s="239">
        <v>2076.0</v>
      </c>
    </row>
    <row r="4920">
      <c r="A4920" s="238" t="s">
        <v>5144</v>
      </c>
      <c r="B4920" s="239">
        <v>2219.0</v>
      </c>
    </row>
    <row r="4921">
      <c r="A4921" s="238" t="s">
        <v>5145</v>
      </c>
      <c r="B4921" s="239">
        <v>547.0</v>
      </c>
    </row>
    <row r="4922">
      <c r="A4922" s="238" t="s">
        <v>5146</v>
      </c>
      <c r="B4922" s="239">
        <v>8431.0</v>
      </c>
    </row>
    <row r="4923">
      <c r="A4923" s="238" t="s">
        <v>5147</v>
      </c>
      <c r="B4923" s="239">
        <v>884.0</v>
      </c>
    </row>
    <row r="4924">
      <c r="A4924" s="238" t="s">
        <v>5148</v>
      </c>
      <c r="B4924" s="239">
        <v>3153.0</v>
      </c>
    </row>
    <row r="4925">
      <c r="A4925" s="238" t="s">
        <v>5149</v>
      </c>
      <c r="B4925" s="239">
        <v>1270.0</v>
      </c>
    </row>
    <row r="4926">
      <c r="A4926" s="238" t="s">
        <v>5150</v>
      </c>
      <c r="B4926" s="239">
        <v>2095.0</v>
      </c>
    </row>
    <row r="4927">
      <c r="A4927" s="238" t="s">
        <v>5151</v>
      </c>
      <c r="B4927" s="239">
        <v>5689.0</v>
      </c>
    </row>
    <row r="4928">
      <c r="A4928" s="238" t="s">
        <v>5152</v>
      </c>
      <c r="B4928" s="239">
        <v>3240.0</v>
      </c>
    </row>
    <row r="4929">
      <c r="A4929" s="238" t="s">
        <v>5153</v>
      </c>
      <c r="B4929" s="239">
        <v>608.0</v>
      </c>
    </row>
    <row r="4930">
      <c r="A4930" s="238" t="s">
        <v>5154</v>
      </c>
      <c r="B4930" s="239">
        <v>2626.0</v>
      </c>
    </row>
    <row r="4931">
      <c r="A4931" s="238" t="s">
        <v>5155</v>
      </c>
      <c r="B4931" s="239">
        <v>16462.0</v>
      </c>
    </row>
    <row r="4932">
      <c r="A4932" s="238" t="s">
        <v>5156</v>
      </c>
      <c r="B4932" s="239">
        <v>2481.0</v>
      </c>
    </row>
    <row r="4933">
      <c r="A4933" s="238" t="s">
        <v>5157</v>
      </c>
      <c r="B4933" s="239">
        <v>1377.0</v>
      </c>
    </row>
    <row r="4934">
      <c r="A4934" s="238" t="s">
        <v>5158</v>
      </c>
      <c r="B4934" s="239">
        <v>793.0</v>
      </c>
    </row>
    <row r="4935">
      <c r="A4935" s="238" t="s">
        <v>5159</v>
      </c>
      <c r="B4935" s="239">
        <v>3614.0</v>
      </c>
    </row>
    <row r="4936">
      <c r="A4936" s="238" t="s">
        <v>5159</v>
      </c>
      <c r="B4936" s="239">
        <v>2296.0</v>
      </c>
    </row>
    <row r="4937">
      <c r="A4937" s="238" t="s">
        <v>5160</v>
      </c>
      <c r="B4937" s="239">
        <v>6224.0</v>
      </c>
    </row>
    <row r="4938">
      <c r="A4938" s="238" t="s">
        <v>5161</v>
      </c>
      <c r="B4938" s="239">
        <v>1850.0</v>
      </c>
    </row>
    <row r="4939">
      <c r="A4939" s="238" t="s">
        <v>5162</v>
      </c>
      <c r="B4939" s="239">
        <v>1920.0</v>
      </c>
    </row>
    <row r="4940">
      <c r="A4940" s="238" t="s">
        <v>5163</v>
      </c>
      <c r="B4940" s="239">
        <v>12714.0</v>
      </c>
    </row>
    <row r="4941">
      <c r="A4941" s="238" t="s">
        <v>5164</v>
      </c>
      <c r="B4941" s="239">
        <v>2770.0</v>
      </c>
    </row>
    <row r="4942">
      <c r="A4942" s="238" t="s">
        <v>5165</v>
      </c>
      <c r="B4942" s="239">
        <v>41907.0</v>
      </c>
    </row>
    <row r="4943">
      <c r="A4943" s="238" t="s">
        <v>5166</v>
      </c>
      <c r="B4943" s="239">
        <v>7998.0</v>
      </c>
    </row>
    <row r="4944">
      <c r="A4944" s="238" t="s">
        <v>5167</v>
      </c>
      <c r="B4944" s="239">
        <v>11445.0</v>
      </c>
    </row>
    <row r="4945">
      <c r="A4945" s="238" t="s">
        <v>5168</v>
      </c>
      <c r="B4945" s="239">
        <v>1323.0</v>
      </c>
    </row>
    <row r="4946">
      <c r="A4946" s="238" t="s">
        <v>5169</v>
      </c>
      <c r="B4946" s="239">
        <v>16366.0</v>
      </c>
    </row>
    <row r="4947">
      <c r="A4947" s="238" t="s">
        <v>5170</v>
      </c>
      <c r="B4947" s="239">
        <v>10295.0</v>
      </c>
    </row>
    <row r="4948">
      <c r="A4948" s="238" t="s">
        <v>5171</v>
      </c>
      <c r="B4948" s="239">
        <v>196.0</v>
      </c>
    </row>
    <row r="4949">
      <c r="A4949" s="238" t="s">
        <v>5172</v>
      </c>
      <c r="B4949" s="239">
        <v>3878.0</v>
      </c>
    </row>
    <row r="4950">
      <c r="A4950" s="238" t="s">
        <v>5173</v>
      </c>
      <c r="B4950" s="239">
        <v>362.0</v>
      </c>
    </row>
    <row r="4951">
      <c r="A4951" s="238" t="s">
        <v>5174</v>
      </c>
      <c r="B4951" s="239">
        <v>1150.0</v>
      </c>
    </row>
    <row r="4952">
      <c r="A4952" s="238" t="s">
        <v>5175</v>
      </c>
      <c r="B4952" s="239">
        <v>10764.0</v>
      </c>
    </row>
    <row r="4953">
      <c r="A4953" s="238" t="s">
        <v>5176</v>
      </c>
      <c r="B4953" s="239">
        <v>961.0</v>
      </c>
    </row>
    <row r="4954">
      <c r="A4954" s="238" t="s">
        <v>5177</v>
      </c>
      <c r="B4954" s="239">
        <v>1000.0</v>
      </c>
    </row>
    <row r="4955">
      <c r="A4955" s="238" t="s">
        <v>5178</v>
      </c>
      <c r="B4955" s="239">
        <v>1204.0</v>
      </c>
    </row>
    <row r="4956">
      <c r="A4956" s="238" t="s">
        <v>5179</v>
      </c>
      <c r="B4956" s="239">
        <v>2803.0</v>
      </c>
    </row>
    <row r="4957">
      <c r="A4957" s="238" t="s">
        <v>5180</v>
      </c>
      <c r="B4957" s="239">
        <v>402.0</v>
      </c>
    </row>
    <row r="4958">
      <c r="A4958" s="238" t="s">
        <v>5181</v>
      </c>
      <c r="B4958" s="239">
        <v>1336.0</v>
      </c>
    </row>
    <row r="4959">
      <c r="A4959" s="238" t="s">
        <v>5182</v>
      </c>
      <c r="B4959" s="239">
        <v>10252.0</v>
      </c>
    </row>
    <row r="4960">
      <c r="A4960" s="238" t="s">
        <v>5183</v>
      </c>
      <c r="B4960" s="239">
        <v>2225.0</v>
      </c>
    </row>
    <row r="4961">
      <c r="A4961" s="238" t="s">
        <v>5184</v>
      </c>
      <c r="B4961" s="239">
        <v>801.0</v>
      </c>
    </row>
    <row r="4962">
      <c r="A4962" s="238" t="s">
        <v>5185</v>
      </c>
      <c r="B4962" s="239">
        <v>10129.0</v>
      </c>
    </row>
    <row r="4963">
      <c r="A4963" s="238" t="s">
        <v>5186</v>
      </c>
      <c r="B4963" s="239">
        <v>8450.0</v>
      </c>
    </row>
    <row r="4964">
      <c r="A4964" s="238" t="s">
        <v>5187</v>
      </c>
      <c r="B4964" s="239">
        <v>164.0</v>
      </c>
    </row>
    <row r="4965">
      <c r="A4965" s="238" t="s">
        <v>5188</v>
      </c>
      <c r="B4965" s="239">
        <v>2018.0</v>
      </c>
    </row>
    <row r="4966">
      <c r="A4966" s="238" t="s">
        <v>5189</v>
      </c>
      <c r="B4966" s="239">
        <v>77.0</v>
      </c>
    </row>
    <row r="4967">
      <c r="A4967" s="238" t="s">
        <v>5190</v>
      </c>
      <c r="B4967" s="239">
        <v>194.0</v>
      </c>
    </row>
    <row r="4968">
      <c r="A4968" s="238" t="s">
        <v>5191</v>
      </c>
      <c r="B4968" s="239">
        <v>294.0</v>
      </c>
    </row>
    <row r="4969">
      <c r="A4969" s="238" t="s">
        <v>5192</v>
      </c>
      <c r="B4969" s="239">
        <v>1046.0</v>
      </c>
    </row>
    <row r="4970">
      <c r="A4970" s="238" t="s">
        <v>5193</v>
      </c>
      <c r="B4970" s="239">
        <v>3199.0</v>
      </c>
    </row>
    <row r="4971">
      <c r="A4971" s="238" t="s">
        <v>5194</v>
      </c>
      <c r="B4971" s="239">
        <v>4013.0</v>
      </c>
    </row>
    <row r="4972">
      <c r="A4972" s="238" t="s">
        <v>5195</v>
      </c>
      <c r="B4972" s="239">
        <v>606.0</v>
      </c>
    </row>
    <row r="4973">
      <c r="A4973" s="238" t="s">
        <v>5196</v>
      </c>
      <c r="B4973" s="239">
        <v>1693.0</v>
      </c>
    </row>
    <row r="4974">
      <c r="A4974" s="238" t="s">
        <v>5197</v>
      </c>
      <c r="B4974" s="239">
        <v>11691.0</v>
      </c>
    </row>
    <row r="4975">
      <c r="A4975" s="238" t="s">
        <v>5198</v>
      </c>
      <c r="B4975" s="239">
        <v>9290.0</v>
      </c>
    </row>
    <row r="4976">
      <c r="A4976" s="238" t="s">
        <v>5199</v>
      </c>
      <c r="B4976" s="239">
        <v>2698.0</v>
      </c>
    </row>
    <row r="4977">
      <c r="A4977" s="238" t="s">
        <v>5200</v>
      </c>
      <c r="B4977" s="239">
        <v>287.0</v>
      </c>
    </row>
    <row r="4978">
      <c r="A4978" s="238" t="s">
        <v>5201</v>
      </c>
      <c r="B4978" s="239">
        <v>283.0</v>
      </c>
    </row>
    <row r="4979">
      <c r="A4979" s="238" t="s">
        <v>5202</v>
      </c>
      <c r="B4979" s="239">
        <v>22945.0</v>
      </c>
    </row>
    <row r="4980">
      <c r="A4980" s="238" t="s">
        <v>5203</v>
      </c>
      <c r="B4980" s="239">
        <v>5182.0</v>
      </c>
    </row>
    <row r="4981">
      <c r="A4981" s="238" t="s">
        <v>5204</v>
      </c>
      <c r="B4981" s="239">
        <v>636.0</v>
      </c>
    </row>
    <row r="4982">
      <c r="A4982" s="238" t="s">
        <v>5205</v>
      </c>
      <c r="B4982" s="239">
        <v>1042.0</v>
      </c>
    </row>
    <row r="4983">
      <c r="A4983" s="238" t="s">
        <v>5206</v>
      </c>
      <c r="B4983" s="239">
        <v>478.0</v>
      </c>
    </row>
    <row r="4984">
      <c r="A4984" s="238" t="s">
        <v>5207</v>
      </c>
      <c r="B4984" s="239">
        <v>690.0</v>
      </c>
    </row>
    <row r="4985">
      <c r="A4985" s="238" t="s">
        <v>5208</v>
      </c>
      <c r="B4985" s="239">
        <v>1467.0</v>
      </c>
    </row>
    <row r="4986">
      <c r="A4986" s="238" t="s">
        <v>5209</v>
      </c>
      <c r="B4986" s="239">
        <v>276.0</v>
      </c>
    </row>
    <row r="4987">
      <c r="A4987" s="238" t="s">
        <v>5210</v>
      </c>
      <c r="B4987" s="239">
        <v>845.0</v>
      </c>
    </row>
    <row r="4988">
      <c r="A4988" s="238" t="s">
        <v>5211</v>
      </c>
      <c r="B4988" s="239">
        <v>524.0</v>
      </c>
    </row>
    <row r="4989">
      <c r="A4989" s="238" t="s">
        <v>5212</v>
      </c>
      <c r="B4989" s="239">
        <v>1156.0</v>
      </c>
    </row>
    <row r="4990">
      <c r="A4990" s="238" t="s">
        <v>5213</v>
      </c>
      <c r="B4990" s="239">
        <v>679.0</v>
      </c>
    </row>
    <row r="4991">
      <c r="A4991" s="238" t="s">
        <v>5214</v>
      </c>
      <c r="B4991" s="239">
        <v>584.0</v>
      </c>
    </row>
    <row r="4992">
      <c r="A4992" s="238" t="s">
        <v>5215</v>
      </c>
      <c r="B4992" s="239">
        <v>923.0</v>
      </c>
    </row>
    <row r="4993">
      <c r="A4993" s="238" t="s">
        <v>5216</v>
      </c>
      <c r="B4993" s="239">
        <v>3461.0</v>
      </c>
    </row>
    <row r="4994">
      <c r="A4994" s="238" t="s">
        <v>5217</v>
      </c>
      <c r="B4994" s="239">
        <v>3186.0</v>
      </c>
    </row>
    <row r="4995">
      <c r="A4995" s="238" t="s">
        <v>5218</v>
      </c>
      <c r="B4995" s="239">
        <v>688.0</v>
      </c>
    </row>
    <row r="4996">
      <c r="A4996" s="238" t="s">
        <v>5219</v>
      </c>
      <c r="B4996" s="239">
        <v>337.0</v>
      </c>
    </row>
    <row r="4997">
      <c r="A4997" s="238" t="s">
        <v>5220</v>
      </c>
      <c r="B4997" s="239">
        <v>1343.0</v>
      </c>
    </row>
    <row r="4998">
      <c r="A4998" s="238" t="s">
        <v>5221</v>
      </c>
      <c r="B4998" s="239">
        <v>1891.0</v>
      </c>
    </row>
    <row r="4999">
      <c r="A4999" s="238" t="s">
        <v>5222</v>
      </c>
      <c r="B4999" s="239">
        <v>1080.0</v>
      </c>
    </row>
    <row r="5000">
      <c r="A5000" s="238" t="s">
        <v>5223</v>
      </c>
      <c r="B5000" s="239">
        <v>231.0</v>
      </c>
    </row>
    <row r="5001">
      <c r="A5001" s="238" t="s">
        <v>5224</v>
      </c>
      <c r="B5001" s="239">
        <v>636.0</v>
      </c>
    </row>
    <row r="5002">
      <c r="A5002" s="238" t="s">
        <v>5225</v>
      </c>
      <c r="B5002" s="239">
        <v>765.0</v>
      </c>
    </row>
    <row r="5003">
      <c r="A5003" s="238" t="s">
        <v>5226</v>
      </c>
      <c r="B5003" s="239">
        <v>213.0</v>
      </c>
    </row>
    <row r="5004">
      <c r="A5004" s="238" t="s">
        <v>5227</v>
      </c>
      <c r="B5004" s="239">
        <v>237.0</v>
      </c>
    </row>
    <row r="5005">
      <c r="A5005" s="238" t="s">
        <v>5228</v>
      </c>
      <c r="B5005" s="239">
        <v>3746.0</v>
      </c>
    </row>
    <row r="5006">
      <c r="A5006" s="238" t="s">
        <v>5229</v>
      </c>
      <c r="B5006" s="239">
        <v>1374.0</v>
      </c>
    </row>
    <row r="5007">
      <c r="A5007" s="238" t="s">
        <v>5230</v>
      </c>
      <c r="B5007" s="239">
        <v>10747.0</v>
      </c>
    </row>
    <row r="5008">
      <c r="A5008" s="238" t="s">
        <v>5231</v>
      </c>
      <c r="B5008" s="239">
        <v>32.0</v>
      </c>
    </row>
    <row r="5009">
      <c r="A5009" s="238" t="s">
        <v>5232</v>
      </c>
      <c r="B5009" s="239">
        <v>424.0</v>
      </c>
    </row>
    <row r="5010">
      <c r="A5010" s="238" t="s">
        <v>5233</v>
      </c>
      <c r="B5010" s="239">
        <v>180.0</v>
      </c>
    </row>
    <row r="5011">
      <c r="A5011" s="238" t="s">
        <v>5234</v>
      </c>
      <c r="B5011" s="239">
        <v>2818.0</v>
      </c>
    </row>
    <row r="5012">
      <c r="A5012" s="238" t="s">
        <v>5235</v>
      </c>
      <c r="B5012" s="239">
        <v>330.0</v>
      </c>
    </row>
    <row r="5013">
      <c r="A5013" s="238" t="s">
        <v>5236</v>
      </c>
      <c r="B5013" s="239">
        <v>321.0</v>
      </c>
    </row>
    <row r="5014">
      <c r="A5014" s="238" t="s">
        <v>5237</v>
      </c>
      <c r="B5014" s="239">
        <v>1009.0</v>
      </c>
    </row>
    <row r="5015">
      <c r="A5015" s="238" t="s">
        <v>5238</v>
      </c>
      <c r="B5015" s="239">
        <v>3698.0</v>
      </c>
    </row>
    <row r="5016">
      <c r="A5016" s="238" t="s">
        <v>5239</v>
      </c>
      <c r="B5016" s="239">
        <v>687.0</v>
      </c>
    </row>
    <row r="5017">
      <c r="A5017" s="238" t="s">
        <v>5240</v>
      </c>
      <c r="B5017" s="239">
        <v>1866.0</v>
      </c>
    </row>
    <row r="5018">
      <c r="A5018" s="238" t="s">
        <v>5241</v>
      </c>
      <c r="B5018" s="239">
        <v>847.0</v>
      </c>
    </row>
    <row r="5019">
      <c r="A5019" s="238" t="s">
        <v>5242</v>
      </c>
      <c r="B5019" s="239">
        <v>153.0</v>
      </c>
    </row>
    <row r="5020">
      <c r="A5020" s="238" t="s">
        <v>5243</v>
      </c>
      <c r="B5020" s="239">
        <v>1642.0</v>
      </c>
    </row>
    <row r="5021">
      <c r="A5021" s="238" t="s">
        <v>5244</v>
      </c>
      <c r="B5021" s="239">
        <v>20341.0</v>
      </c>
    </row>
    <row r="5022">
      <c r="A5022" s="238" t="s">
        <v>5245</v>
      </c>
      <c r="B5022" s="239">
        <v>1323.0</v>
      </c>
    </row>
    <row r="5023">
      <c r="A5023" s="238" t="s">
        <v>5246</v>
      </c>
      <c r="B5023" s="239">
        <v>296.0</v>
      </c>
    </row>
    <row r="5024">
      <c r="A5024" s="238" t="s">
        <v>5247</v>
      </c>
      <c r="B5024" s="239">
        <v>447.0</v>
      </c>
    </row>
    <row r="5025">
      <c r="A5025" s="238" t="s">
        <v>5248</v>
      </c>
      <c r="B5025" s="239">
        <v>936.0</v>
      </c>
    </row>
    <row r="5026">
      <c r="A5026" s="238" t="s">
        <v>5249</v>
      </c>
      <c r="B5026" s="239">
        <v>8341.0</v>
      </c>
    </row>
    <row r="5027">
      <c r="A5027" s="238" t="s">
        <v>5250</v>
      </c>
      <c r="B5027" s="239">
        <v>2141.0</v>
      </c>
    </row>
    <row r="5028">
      <c r="A5028" s="238" t="s">
        <v>5251</v>
      </c>
      <c r="B5028" s="239">
        <v>233.0</v>
      </c>
    </row>
    <row r="5029">
      <c r="A5029" s="238" t="s">
        <v>5252</v>
      </c>
      <c r="B5029" s="239">
        <v>1464.0</v>
      </c>
    </row>
    <row r="5030">
      <c r="A5030" s="238" t="s">
        <v>5253</v>
      </c>
      <c r="B5030" s="239">
        <v>762.0</v>
      </c>
    </row>
    <row r="5031">
      <c r="A5031" s="238" t="s">
        <v>5254</v>
      </c>
      <c r="B5031" s="239">
        <v>5680.0</v>
      </c>
    </row>
    <row r="5032">
      <c r="A5032" s="238" t="s">
        <v>5255</v>
      </c>
      <c r="B5032" s="239">
        <v>597.0</v>
      </c>
    </row>
    <row r="5033">
      <c r="A5033" s="238" t="s">
        <v>5256</v>
      </c>
      <c r="B5033" s="239">
        <v>353.0</v>
      </c>
    </row>
    <row r="5034">
      <c r="A5034" s="238" t="s">
        <v>5257</v>
      </c>
      <c r="B5034" s="239">
        <v>92.0</v>
      </c>
    </row>
    <row r="5035">
      <c r="A5035" s="238" t="s">
        <v>5258</v>
      </c>
      <c r="B5035" s="239">
        <v>1292.0</v>
      </c>
    </row>
    <row r="5036">
      <c r="A5036" s="238" t="s">
        <v>5259</v>
      </c>
      <c r="B5036" s="239">
        <v>7611.0</v>
      </c>
    </row>
    <row r="5037">
      <c r="A5037" s="238" t="s">
        <v>5260</v>
      </c>
      <c r="B5037" s="239">
        <v>702.0</v>
      </c>
    </row>
    <row r="5038">
      <c r="A5038" s="238" t="s">
        <v>5261</v>
      </c>
      <c r="B5038" s="239">
        <v>400.0</v>
      </c>
    </row>
    <row r="5039">
      <c r="A5039" s="238" t="s">
        <v>5261</v>
      </c>
      <c r="B5039" s="239">
        <v>537.0</v>
      </c>
    </row>
    <row r="5040">
      <c r="A5040" s="238" t="s">
        <v>5262</v>
      </c>
      <c r="B5040" s="239">
        <v>53388.0</v>
      </c>
    </row>
    <row r="5041">
      <c r="A5041" s="238" t="s">
        <v>5263</v>
      </c>
      <c r="B5041" s="239">
        <v>217.0</v>
      </c>
    </row>
    <row r="5042">
      <c r="A5042" s="238" t="s">
        <v>5264</v>
      </c>
      <c r="B5042" s="239">
        <v>1786.0</v>
      </c>
    </row>
    <row r="5043">
      <c r="A5043" s="238" t="s">
        <v>5265</v>
      </c>
      <c r="B5043" s="239">
        <v>746.0</v>
      </c>
    </row>
    <row r="5044">
      <c r="A5044" s="238" t="s">
        <v>5266</v>
      </c>
      <c r="B5044" s="239">
        <v>6840.0</v>
      </c>
    </row>
    <row r="5045">
      <c r="A5045" s="238" t="s">
        <v>5267</v>
      </c>
      <c r="B5045" s="239">
        <v>6270.0</v>
      </c>
    </row>
    <row r="5046">
      <c r="A5046" s="238" t="s">
        <v>5268</v>
      </c>
      <c r="B5046" s="239">
        <v>2340.0</v>
      </c>
    </row>
    <row r="5047">
      <c r="A5047" s="238" t="s">
        <v>5269</v>
      </c>
      <c r="B5047" s="239">
        <v>7764.0</v>
      </c>
    </row>
    <row r="5048">
      <c r="A5048" s="238" t="s">
        <v>5270</v>
      </c>
      <c r="B5048" s="239">
        <v>1169.0</v>
      </c>
    </row>
    <row r="5049">
      <c r="A5049" s="238" t="s">
        <v>5271</v>
      </c>
      <c r="B5049" s="239">
        <v>599.0</v>
      </c>
    </row>
    <row r="5050">
      <c r="A5050" s="238" t="s">
        <v>5272</v>
      </c>
      <c r="B5050" s="239">
        <v>10366.0</v>
      </c>
    </row>
    <row r="5051">
      <c r="A5051" s="238" t="s">
        <v>5273</v>
      </c>
      <c r="B5051" s="239">
        <v>1059.0</v>
      </c>
    </row>
    <row r="5052">
      <c r="A5052" s="238" t="s">
        <v>5274</v>
      </c>
      <c r="B5052" s="239">
        <v>327.0</v>
      </c>
    </row>
    <row r="5053">
      <c r="A5053" s="238" t="s">
        <v>5275</v>
      </c>
      <c r="B5053" s="239">
        <v>11317.0</v>
      </c>
    </row>
    <row r="5054">
      <c r="A5054" s="238" t="s">
        <v>5276</v>
      </c>
      <c r="B5054" s="239">
        <v>558.0</v>
      </c>
    </row>
    <row r="5055">
      <c r="A5055" s="238" t="s">
        <v>5277</v>
      </c>
      <c r="B5055" s="239">
        <v>276.0</v>
      </c>
    </row>
    <row r="5056">
      <c r="A5056" s="238" t="s">
        <v>5278</v>
      </c>
      <c r="B5056" s="239">
        <v>271.0</v>
      </c>
    </row>
    <row r="5057">
      <c r="A5057" s="238" t="s">
        <v>5279</v>
      </c>
      <c r="B5057" s="239">
        <v>2996.0</v>
      </c>
    </row>
    <row r="5058">
      <c r="A5058" s="238" t="s">
        <v>5280</v>
      </c>
      <c r="B5058" s="239">
        <v>2237.0</v>
      </c>
    </row>
    <row r="5059">
      <c r="A5059" s="238" t="s">
        <v>5281</v>
      </c>
      <c r="B5059" s="239">
        <v>1200.0</v>
      </c>
    </row>
    <row r="5060">
      <c r="A5060" s="238" t="s">
        <v>5282</v>
      </c>
      <c r="B5060" s="239">
        <v>9680.0</v>
      </c>
    </row>
    <row r="5061">
      <c r="A5061" s="238" t="s">
        <v>5283</v>
      </c>
      <c r="B5061" s="239">
        <v>120.0</v>
      </c>
    </row>
    <row r="5062">
      <c r="A5062" s="238" t="s">
        <v>5284</v>
      </c>
      <c r="B5062" s="239">
        <v>408.0</v>
      </c>
    </row>
    <row r="5063">
      <c r="A5063" s="238" t="s">
        <v>5285</v>
      </c>
      <c r="B5063" s="239">
        <v>1825.0</v>
      </c>
    </row>
    <row r="5064">
      <c r="A5064" s="238" t="s">
        <v>5286</v>
      </c>
      <c r="B5064" s="239">
        <v>1133.0</v>
      </c>
    </row>
    <row r="5065">
      <c r="A5065" s="238" t="s">
        <v>5287</v>
      </c>
      <c r="B5065" s="239">
        <v>3153.0</v>
      </c>
    </row>
    <row r="5066">
      <c r="A5066" s="238" t="s">
        <v>5288</v>
      </c>
      <c r="B5066" s="239">
        <v>353.0</v>
      </c>
    </row>
    <row r="5067">
      <c r="A5067" s="238" t="s">
        <v>5289</v>
      </c>
      <c r="B5067" s="239">
        <v>781.0</v>
      </c>
    </row>
    <row r="5068">
      <c r="A5068" s="238" t="s">
        <v>5290</v>
      </c>
      <c r="B5068" s="239">
        <v>6594.0</v>
      </c>
    </row>
    <row r="5069">
      <c r="A5069" s="238" t="s">
        <v>5291</v>
      </c>
      <c r="B5069" s="239">
        <v>1031.0</v>
      </c>
    </row>
    <row r="5070">
      <c r="A5070" s="238" t="s">
        <v>5292</v>
      </c>
      <c r="B5070" s="239">
        <v>8255.0</v>
      </c>
    </row>
    <row r="5071">
      <c r="A5071" s="238" t="s">
        <v>5293</v>
      </c>
      <c r="B5071" s="239">
        <v>422.0</v>
      </c>
    </row>
    <row r="5072">
      <c r="A5072" s="238" t="s">
        <v>5294</v>
      </c>
      <c r="B5072" s="239">
        <v>441.0</v>
      </c>
    </row>
    <row r="5073">
      <c r="A5073" s="238" t="s">
        <v>5295</v>
      </c>
      <c r="B5073" s="239">
        <v>539.0</v>
      </c>
    </row>
    <row r="5074">
      <c r="A5074" s="238" t="s">
        <v>5296</v>
      </c>
      <c r="B5074" s="239">
        <v>4447.0</v>
      </c>
    </row>
    <row r="5075">
      <c r="A5075" s="238" t="s">
        <v>5297</v>
      </c>
      <c r="B5075" s="239">
        <v>802.0</v>
      </c>
    </row>
    <row r="5076">
      <c r="A5076" s="238" t="s">
        <v>5298</v>
      </c>
      <c r="B5076" s="239">
        <v>3153.0</v>
      </c>
    </row>
    <row r="5077">
      <c r="A5077" s="238" t="s">
        <v>5299</v>
      </c>
      <c r="B5077" s="239">
        <v>222.0</v>
      </c>
    </row>
    <row r="5078">
      <c r="A5078" s="238" t="s">
        <v>5300</v>
      </c>
      <c r="B5078" s="239">
        <v>115268.0</v>
      </c>
    </row>
    <row r="5079">
      <c r="A5079" s="238" t="s">
        <v>5301</v>
      </c>
      <c r="B5079" s="239">
        <v>405.0</v>
      </c>
    </row>
    <row r="5080">
      <c r="A5080" s="238" t="s">
        <v>5302</v>
      </c>
      <c r="B5080" s="239">
        <v>4165.0</v>
      </c>
    </row>
    <row r="5081">
      <c r="A5081" s="238" t="s">
        <v>5303</v>
      </c>
      <c r="B5081" s="239">
        <v>2342.0</v>
      </c>
    </row>
    <row r="5082">
      <c r="A5082" s="238" t="s">
        <v>5304</v>
      </c>
      <c r="B5082" s="239">
        <v>2460.0</v>
      </c>
    </row>
    <row r="5083">
      <c r="A5083" s="238" t="s">
        <v>5305</v>
      </c>
      <c r="B5083" s="239">
        <v>1505.0</v>
      </c>
    </row>
    <row r="5084">
      <c r="A5084" s="238" t="s">
        <v>5306</v>
      </c>
      <c r="B5084" s="239">
        <v>2769.0</v>
      </c>
    </row>
    <row r="5085">
      <c r="A5085" s="238" t="s">
        <v>5307</v>
      </c>
      <c r="B5085" s="239">
        <v>664.0</v>
      </c>
    </row>
    <row r="5086">
      <c r="A5086" s="238" t="s">
        <v>5308</v>
      </c>
      <c r="B5086" s="239">
        <v>2324.0</v>
      </c>
    </row>
    <row r="5087">
      <c r="A5087" s="238" t="s">
        <v>5309</v>
      </c>
      <c r="B5087" s="239">
        <v>1216.0</v>
      </c>
    </row>
    <row r="5088">
      <c r="A5088" s="238" t="s">
        <v>5310</v>
      </c>
      <c r="B5088" s="239">
        <v>770.0</v>
      </c>
    </row>
    <row r="5089">
      <c r="A5089" s="238" t="s">
        <v>5311</v>
      </c>
      <c r="B5089" s="239">
        <v>18945.0</v>
      </c>
    </row>
    <row r="5090">
      <c r="A5090" s="238" t="s">
        <v>5312</v>
      </c>
      <c r="B5090" s="239">
        <v>1276.0</v>
      </c>
    </row>
    <row r="5091">
      <c r="A5091" s="238" t="s">
        <v>5313</v>
      </c>
      <c r="B5091" s="239">
        <v>989.0</v>
      </c>
    </row>
    <row r="5092">
      <c r="A5092" s="238" t="s">
        <v>5314</v>
      </c>
      <c r="B5092" s="239">
        <v>898.0</v>
      </c>
    </row>
    <row r="5093">
      <c r="A5093" s="238" t="s">
        <v>5315</v>
      </c>
      <c r="B5093" s="239">
        <v>5776.0</v>
      </c>
    </row>
    <row r="5094">
      <c r="A5094" s="238" t="s">
        <v>5316</v>
      </c>
      <c r="B5094" s="239">
        <v>79.0</v>
      </c>
    </row>
    <row r="5095">
      <c r="A5095" s="238" t="s">
        <v>5317</v>
      </c>
      <c r="B5095" s="239">
        <v>9348.0</v>
      </c>
    </row>
    <row r="5096">
      <c r="A5096" s="238" t="s">
        <v>5318</v>
      </c>
      <c r="B5096" s="239">
        <v>6526.0</v>
      </c>
    </row>
    <row r="5097">
      <c r="A5097" s="238" t="s">
        <v>5319</v>
      </c>
      <c r="B5097" s="239">
        <v>606.0</v>
      </c>
    </row>
    <row r="5098">
      <c r="A5098" s="238" t="s">
        <v>5320</v>
      </c>
      <c r="B5098" s="239">
        <v>1631.0</v>
      </c>
    </row>
    <row r="5099">
      <c r="A5099" s="238" t="s">
        <v>5321</v>
      </c>
      <c r="B5099" s="239">
        <v>35.0</v>
      </c>
    </row>
    <row r="5100">
      <c r="A5100" s="238" t="s">
        <v>5322</v>
      </c>
      <c r="B5100" s="239">
        <v>3444.0</v>
      </c>
    </row>
    <row r="5101">
      <c r="A5101" s="238" t="s">
        <v>5323</v>
      </c>
      <c r="B5101" s="239">
        <v>2802.0</v>
      </c>
    </row>
    <row r="5102">
      <c r="A5102" s="238" t="s">
        <v>5324</v>
      </c>
      <c r="B5102" s="239">
        <v>0.0</v>
      </c>
    </row>
    <row r="5103">
      <c r="A5103" s="238" t="s">
        <v>5325</v>
      </c>
      <c r="B5103" s="239">
        <v>608.0</v>
      </c>
    </row>
    <row r="5104">
      <c r="A5104" s="238" t="s">
        <v>5326</v>
      </c>
      <c r="B5104" s="239">
        <v>541.0</v>
      </c>
    </row>
    <row r="5105">
      <c r="A5105" s="238" t="s">
        <v>5327</v>
      </c>
      <c r="B5105" s="239">
        <v>1084831.0</v>
      </c>
    </row>
    <row r="5106">
      <c r="A5106" s="238" t="s">
        <v>5328</v>
      </c>
      <c r="B5106" s="239">
        <v>106.0</v>
      </c>
    </row>
    <row r="5107">
      <c r="A5107" s="238" t="s">
        <v>5329</v>
      </c>
      <c r="B5107" s="239">
        <v>294.0</v>
      </c>
    </row>
    <row r="5108">
      <c r="A5108" s="238" t="s">
        <v>5330</v>
      </c>
      <c r="B5108" s="239">
        <v>9808.0</v>
      </c>
    </row>
    <row r="5109">
      <c r="A5109" s="238" t="s">
        <v>5331</v>
      </c>
      <c r="B5109" s="239">
        <v>1300.0</v>
      </c>
    </row>
    <row r="5110">
      <c r="A5110" s="238" t="s">
        <v>5332</v>
      </c>
      <c r="B5110" s="239">
        <v>3015.0</v>
      </c>
    </row>
    <row r="5111">
      <c r="A5111" s="238" t="s">
        <v>5333</v>
      </c>
      <c r="B5111" s="239">
        <v>38929.0</v>
      </c>
    </row>
    <row r="5112">
      <c r="A5112" s="238" t="s">
        <v>5334</v>
      </c>
      <c r="B5112" s="239">
        <v>62.0</v>
      </c>
    </row>
    <row r="5113">
      <c r="A5113" s="238" t="s">
        <v>5335</v>
      </c>
      <c r="B5113" s="239">
        <v>10235.0</v>
      </c>
    </row>
    <row r="5114">
      <c r="A5114" s="238" t="s">
        <v>5336</v>
      </c>
      <c r="B5114" s="239">
        <v>3624.0</v>
      </c>
    </row>
    <row r="5115">
      <c r="A5115" s="238" t="s">
        <v>5337</v>
      </c>
      <c r="B5115" s="239">
        <v>7063.0</v>
      </c>
    </row>
    <row r="5116">
      <c r="A5116" s="238" t="s">
        <v>5338</v>
      </c>
      <c r="B5116" s="239">
        <v>4651.0</v>
      </c>
    </row>
    <row r="5117">
      <c r="A5117" s="238" t="s">
        <v>5339</v>
      </c>
      <c r="B5117" s="239">
        <v>28231.0</v>
      </c>
    </row>
    <row r="5118">
      <c r="A5118" s="238" t="s">
        <v>5340</v>
      </c>
      <c r="B5118" s="239">
        <v>3154.0</v>
      </c>
    </row>
    <row r="5119">
      <c r="A5119" s="238" t="s">
        <v>5341</v>
      </c>
      <c r="B5119" s="239">
        <v>7176.0</v>
      </c>
    </row>
    <row r="5120">
      <c r="A5120" s="238" t="s">
        <v>5342</v>
      </c>
      <c r="B5120" s="239">
        <v>709.0</v>
      </c>
    </row>
    <row r="5121">
      <c r="A5121" s="238" t="s">
        <v>5343</v>
      </c>
      <c r="B5121" s="239">
        <v>683.0</v>
      </c>
    </row>
    <row r="5122">
      <c r="A5122" s="238" t="s">
        <v>5343</v>
      </c>
      <c r="B5122" s="239">
        <v>1273.0</v>
      </c>
    </row>
    <row r="5123">
      <c r="A5123" s="238" t="s">
        <v>5343</v>
      </c>
      <c r="B5123" s="239">
        <v>984.0</v>
      </c>
    </row>
    <row r="5124">
      <c r="A5124" s="238" t="s">
        <v>5343</v>
      </c>
      <c r="B5124" s="239">
        <v>1356.0</v>
      </c>
    </row>
    <row r="5125">
      <c r="A5125" s="238" t="s">
        <v>5344</v>
      </c>
      <c r="B5125" s="239">
        <v>6111.0</v>
      </c>
    </row>
    <row r="5126">
      <c r="A5126" s="238" t="s">
        <v>5345</v>
      </c>
      <c r="B5126" s="239">
        <v>1179.0</v>
      </c>
    </row>
    <row r="5127">
      <c r="A5127" s="238" t="s">
        <v>5346</v>
      </c>
      <c r="B5127" s="239">
        <v>2585.0</v>
      </c>
    </row>
    <row r="5128">
      <c r="A5128" s="238" t="s">
        <v>5347</v>
      </c>
      <c r="B5128" s="239">
        <v>605.0</v>
      </c>
    </row>
    <row r="5129">
      <c r="A5129" s="238" t="s">
        <v>5348</v>
      </c>
      <c r="B5129" s="239">
        <v>176.0</v>
      </c>
    </row>
    <row r="5130">
      <c r="A5130" s="238" t="s">
        <v>5349</v>
      </c>
      <c r="B5130" s="239">
        <v>15933.0</v>
      </c>
    </row>
    <row r="5131">
      <c r="A5131" s="238" t="s">
        <v>5350</v>
      </c>
      <c r="B5131" s="239">
        <v>0.0</v>
      </c>
    </row>
    <row r="5132">
      <c r="A5132" s="238" t="s">
        <v>5351</v>
      </c>
      <c r="B5132" s="239">
        <v>607.0</v>
      </c>
    </row>
    <row r="5133">
      <c r="A5133" s="238" t="s">
        <v>5352</v>
      </c>
      <c r="B5133" s="239">
        <v>4994.0</v>
      </c>
    </row>
    <row r="5134">
      <c r="A5134" s="238" t="s">
        <v>5353</v>
      </c>
      <c r="B5134" s="239">
        <v>16744.0</v>
      </c>
    </row>
    <row r="5135">
      <c r="A5135" s="238" t="s">
        <v>5354</v>
      </c>
      <c r="B5135" s="239">
        <v>1719.0</v>
      </c>
    </row>
    <row r="5136">
      <c r="A5136" s="238" t="s">
        <v>5355</v>
      </c>
      <c r="B5136" s="239">
        <v>2101.0</v>
      </c>
    </row>
    <row r="5137">
      <c r="A5137" s="238" t="s">
        <v>5356</v>
      </c>
      <c r="B5137" s="239">
        <v>2189.0</v>
      </c>
    </row>
    <row r="5138">
      <c r="A5138" s="238" t="s">
        <v>5357</v>
      </c>
      <c r="B5138" s="239">
        <v>3454.0</v>
      </c>
    </row>
    <row r="5139">
      <c r="A5139" s="238" t="s">
        <v>5358</v>
      </c>
      <c r="B5139" s="239">
        <v>41495.0</v>
      </c>
    </row>
    <row r="5140">
      <c r="A5140" s="238" t="s">
        <v>5359</v>
      </c>
      <c r="B5140" s="239">
        <v>843.0</v>
      </c>
    </row>
    <row r="5141">
      <c r="A5141" s="238" t="s">
        <v>5360</v>
      </c>
      <c r="B5141" s="239">
        <v>8094.0</v>
      </c>
    </row>
    <row r="5142">
      <c r="A5142" s="238" t="s">
        <v>5361</v>
      </c>
      <c r="B5142" s="239">
        <v>1725.0</v>
      </c>
    </row>
    <row r="5143">
      <c r="A5143" s="238" t="s">
        <v>5362</v>
      </c>
      <c r="B5143" s="239">
        <v>3220.0</v>
      </c>
    </row>
    <row r="5144">
      <c r="A5144" s="238" t="s">
        <v>5363</v>
      </c>
      <c r="B5144" s="239">
        <v>85859.0</v>
      </c>
    </row>
    <row r="5145">
      <c r="A5145" s="238" t="s">
        <v>5364</v>
      </c>
      <c r="B5145" s="239">
        <v>18403.0</v>
      </c>
    </row>
    <row r="5146">
      <c r="A5146" s="238" t="s">
        <v>5365</v>
      </c>
      <c r="B5146" s="239">
        <v>1835.0</v>
      </c>
    </row>
    <row r="5147">
      <c r="A5147" s="238" t="s">
        <v>5366</v>
      </c>
      <c r="B5147" s="239">
        <v>159.0</v>
      </c>
    </row>
    <row r="5148">
      <c r="A5148" s="238" t="s">
        <v>5367</v>
      </c>
      <c r="B5148" s="239">
        <v>0.0</v>
      </c>
    </row>
    <row r="5149">
      <c r="A5149" s="238" t="s">
        <v>5368</v>
      </c>
      <c r="B5149" s="239">
        <v>11058.0</v>
      </c>
    </row>
    <row r="5150">
      <c r="A5150" s="238" t="s">
        <v>5369</v>
      </c>
      <c r="B5150" s="239">
        <v>23706.0</v>
      </c>
    </row>
    <row r="5151">
      <c r="A5151" s="238" t="s">
        <v>5370</v>
      </c>
      <c r="B5151" s="239">
        <v>334.0</v>
      </c>
    </row>
    <row r="5152">
      <c r="A5152" s="238" t="s">
        <v>5371</v>
      </c>
      <c r="B5152" s="239">
        <v>439.0</v>
      </c>
    </row>
    <row r="5153">
      <c r="A5153" s="238" t="s">
        <v>5372</v>
      </c>
      <c r="B5153" s="239">
        <v>2159.0</v>
      </c>
    </row>
    <row r="5154">
      <c r="A5154" s="238" t="s">
        <v>5373</v>
      </c>
      <c r="B5154" s="239">
        <v>562.0</v>
      </c>
    </row>
    <row r="5155">
      <c r="A5155" s="238" t="s">
        <v>5374</v>
      </c>
      <c r="B5155" s="239">
        <v>3089.0</v>
      </c>
    </row>
    <row r="5156">
      <c r="A5156" s="238" t="s">
        <v>5375</v>
      </c>
      <c r="B5156" s="239">
        <v>796.0</v>
      </c>
    </row>
    <row r="5157">
      <c r="A5157" s="238" t="s">
        <v>5376</v>
      </c>
      <c r="B5157" s="239">
        <v>1621.0</v>
      </c>
    </row>
    <row r="5158">
      <c r="A5158" s="238" t="s">
        <v>5377</v>
      </c>
      <c r="B5158" s="239">
        <v>19955.0</v>
      </c>
    </row>
    <row r="5159">
      <c r="A5159" s="238" t="s">
        <v>5378</v>
      </c>
      <c r="B5159" s="239">
        <v>34130.0</v>
      </c>
    </row>
    <row r="5160">
      <c r="A5160" s="238" t="s">
        <v>5379</v>
      </c>
      <c r="B5160" s="239">
        <v>1120.0</v>
      </c>
    </row>
    <row r="5161">
      <c r="A5161" s="238" t="s">
        <v>5380</v>
      </c>
      <c r="B5161" s="239">
        <v>34187.0</v>
      </c>
    </row>
    <row r="5162">
      <c r="A5162" s="238" t="s">
        <v>5381</v>
      </c>
      <c r="B5162" s="239">
        <v>592.0</v>
      </c>
    </row>
    <row r="5163">
      <c r="A5163" s="238" t="s">
        <v>5382</v>
      </c>
      <c r="B5163" s="239">
        <v>79.0</v>
      </c>
    </row>
    <row r="5164">
      <c r="A5164" s="238" t="s">
        <v>5383</v>
      </c>
      <c r="B5164" s="239">
        <v>9875.0</v>
      </c>
    </row>
    <row r="5165">
      <c r="A5165" s="238" t="s">
        <v>5384</v>
      </c>
      <c r="B5165" s="239">
        <v>1407.0</v>
      </c>
    </row>
    <row r="5166">
      <c r="A5166" s="238" t="s">
        <v>5385</v>
      </c>
      <c r="B5166" s="239">
        <v>1730.0</v>
      </c>
    </row>
    <row r="5167">
      <c r="A5167" s="238" t="s">
        <v>5386</v>
      </c>
      <c r="B5167" s="239">
        <v>382.0</v>
      </c>
    </row>
    <row r="5168">
      <c r="A5168" s="238" t="s">
        <v>5387</v>
      </c>
      <c r="B5168" s="239">
        <v>1921.0</v>
      </c>
    </row>
    <row r="5169">
      <c r="A5169" s="238" t="s">
        <v>5388</v>
      </c>
      <c r="B5169" s="239">
        <v>301.0</v>
      </c>
    </row>
    <row r="5170">
      <c r="A5170" s="238" t="s">
        <v>5388</v>
      </c>
      <c r="B5170" s="239">
        <v>322.0</v>
      </c>
    </row>
    <row r="5171">
      <c r="A5171" s="238" t="s">
        <v>5389</v>
      </c>
      <c r="B5171" s="239">
        <v>25116.0</v>
      </c>
    </row>
    <row r="5172">
      <c r="A5172" s="238" t="s">
        <v>5390</v>
      </c>
      <c r="B5172" s="239">
        <v>175.0</v>
      </c>
    </row>
    <row r="5173">
      <c r="A5173" s="238" t="s">
        <v>5391</v>
      </c>
      <c r="B5173" s="239">
        <v>2543.0</v>
      </c>
    </row>
    <row r="5174">
      <c r="A5174" s="238" t="s">
        <v>5392</v>
      </c>
      <c r="B5174" s="239">
        <v>125.0</v>
      </c>
    </row>
    <row r="5175">
      <c r="A5175" s="238" t="s">
        <v>5393</v>
      </c>
      <c r="B5175" s="239">
        <v>1619.0</v>
      </c>
    </row>
    <row r="5176">
      <c r="A5176" s="238" t="s">
        <v>5394</v>
      </c>
      <c r="B5176" s="239">
        <v>7126.0</v>
      </c>
    </row>
    <row r="5177">
      <c r="A5177" s="238" t="s">
        <v>5395</v>
      </c>
      <c r="B5177" s="239">
        <v>1292.0</v>
      </c>
    </row>
    <row r="5178">
      <c r="A5178" s="238" t="s">
        <v>5396</v>
      </c>
      <c r="B5178" s="239">
        <v>3290.0</v>
      </c>
    </row>
    <row r="5179">
      <c r="A5179" s="238" t="s">
        <v>5397</v>
      </c>
      <c r="B5179" s="239">
        <v>631.0</v>
      </c>
    </row>
    <row r="5180">
      <c r="A5180" s="238" t="s">
        <v>5398</v>
      </c>
      <c r="B5180" s="239">
        <v>189.0</v>
      </c>
    </row>
    <row r="5181">
      <c r="A5181" s="238" t="s">
        <v>5399</v>
      </c>
      <c r="B5181" s="239">
        <v>394.0</v>
      </c>
    </row>
    <row r="5182">
      <c r="A5182" s="238" t="s">
        <v>5400</v>
      </c>
      <c r="B5182" s="239">
        <v>92.0</v>
      </c>
    </row>
    <row r="5183">
      <c r="A5183" s="238" t="s">
        <v>5401</v>
      </c>
      <c r="B5183" s="239">
        <v>165.0</v>
      </c>
    </row>
    <row r="5184">
      <c r="A5184" s="238" t="s">
        <v>5402</v>
      </c>
      <c r="B5184" s="239">
        <v>613.0</v>
      </c>
    </row>
    <row r="5185">
      <c r="A5185" s="238" t="s">
        <v>5403</v>
      </c>
      <c r="B5185" s="239">
        <v>155.0</v>
      </c>
    </row>
    <row r="5186">
      <c r="A5186" s="238" t="s">
        <v>5404</v>
      </c>
      <c r="B5186" s="239">
        <v>924.0</v>
      </c>
    </row>
    <row r="5187">
      <c r="A5187" s="238" t="s">
        <v>5405</v>
      </c>
      <c r="B5187" s="239">
        <v>3699.0</v>
      </c>
    </row>
    <row r="5188">
      <c r="A5188" s="238" t="s">
        <v>5406</v>
      </c>
      <c r="B5188" s="239">
        <v>0.0</v>
      </c>
    </row>
    <row r="5189">
      <c r="A5189" s="238" t="s">
        <v>5407</v>
      </c>
      <c r="B5189" s="239">
        <v>172.0</v>
      </c>
    </row>
    <row r="5190">
      <c r="A5190" s="238" t="s">
        <v>5408</v>
      </c>
      <c r="B5190" s="239">
        <v>4066.0</v>
      </c>
    </row>
    <row r="5191">
      <c r="A5191" s="238" t="s">
        <v>5409</v>
      </c>
      <c r="B5191" s="239">
        <v>14699.0</v>
      </c>
    </row>
    <row r="5192">
      <c r="A5192" s="238" t="s">
        <v>5410</v>
      </c>
      <c r="B5192" s="239">
        <v>7902.0</v>
      </c>
    </row>
    <row r="5193">
      <c r="A5193" s="238" t="s">
        <v>5411</v>
      </c>
      <c r="B5193" s="239">
        <v>3442.0</v>
      </c>
    </row>
    <row r="5194">
      <c r="A5194" s="238" t="s">
        <v>5412</v>
      </c>
      <c r="B5194" s="239">
        <v>1905.0</v>
      </c>
    </row>
    <row r="5195">
      <c r="A5195" s="238" t="s">
        <v>5413</v>
      </c>
      <c r="B5195" s="239">
        <v>779.0</v>
      </c>
    </row>
    <row r="5196">
      <c r="A5196" s="238" t="s">
        <v>5413</v>
      </c>
      <c r="B5196" s="239">
        <v>11181.0</v>
      </c>
    </row>
    <row r="5197">
      <c r="A5197" s="238" t="s">
        <v>5414</v>
      </c>
      <c r="B5197" s="239">
        <v>3313.0</v>
      </c>
    </row>
    <row r="5198">
      <c r="A5198" s="238" t="s">
        <v>5415</v>
      </c>
      <c r="B5198" s="239">
        <v>4226.0</v>
      </c>
    </row>
    <row r="5199">
      <c r="A5199" s="238" t="s">
        <v>5416</v>
      </c>
      <c r="B5199" s="239">
        <v>553.0</v>
      </c>
    </row>
    <row r="5200">
      <c r="A5200" s="238" t="s">
        <v>5417</v>
      </c>
      <c r="B5200" s="239">
        <v>394.0</v>
      </c>
    </row>
    <row r="5201">
      <c r="A5201" s="238" t="s">
        <v>5418</v>
      </c>
      <c r="B5201" s="239">
        <v>5087.0</v>
      </c>
    </row>
    <row r="5202">
      <c r="A5202" s="238" t="s">
        <v>5419</v>
      </c>
      <c r="B5202" s="239">
        <v>3336.0</v>
      </c>
    </row>
    <row r="5203">
      <c r="A5203" s="238" t="s">
        <v>5420</v>
      </c>
      <c r="B5203" s="239">
        <v>622.0</v>
      </c>
    </row>
    <row r="5204">
      <c r="A5204" s="238" t="s">
        <v>5421</v>
      </c>
      <c r="B5204" s="239">
        <v>1557.0</v>
      </c>
    </row>
    <row r="5205">
      <c r="A5205" s="238" t="s">
        <v>5422</v>
      </c>
      <c r="B5205" s="239">
        <v>4650.0</v>
      </c>
    </row>
    <row r="5206">
      <c r="A5206" s="238" t="s">
        <v>5423</v>
      </c>
      <c r="B5206" s="239">
        <v>214.0</v>
      </c>
    </row>
    <row r="5207">
      <c r="A5207" s="238" t="s">
        <v>5424</v>
      </c>
      <c r="B5207" s="239">
        <v>5018.0</v>
      </c>
    </row>
    <row r="5208">
      <c r="A5208" s="238" t="s">
        <v>5425</v>
      </c>
      <c r="B5208" s="239">
        <v>857.0</v>
      </c>
    </row>
    <row r="5209">
      <c r="A5209" s="238" t="s">
        <v>5426</v>
      </c>
      <c r="B5209" s="239">
        <v>1025.0</v>
      </c>
    </row>
    <row r="5210">
      <c r="A5210" s="238" t="s">
        <v>5427</v>
      </c>
      <c r="B5210" s="239">
        <v>228426.0</v>
      </c>
    </row>
    <row r="5211">
      <c r="A5211" s="238" t="s">
        <v>5428</v>
      </c>
      <c r="B5211" s="239">
        <v>345.0</v>
      </c>
    </row>
    <row r="5212">
      <c r="A5212" s="238" t="s">
        <v>5429</v>
      </c>
      <c r="B5212" s="239">
        <v>726.0</v>
      </c>
    </row>
    <row r="5213">
      <c r="A5213" s="238" t="s">
        <v>5430</v>
      </c>
      <c r="B5213" s="239">
        <v>4629.0</v>
      </c>
    </row>
    <row r="5214">
      <c r="A5214" s="238" t="s">
        <v>5431</v>
      </c>
      <c r="B5214" s="239">
        <v>886.0</v>
      </c>
    </row>
    <row r="5215">
      <c r="A5215" s="238" t="s">
        <v>5432</v>
      </c>
      <c r="B5215" s="239">
        <v>775.0</v>
      </c>
    </row>
    <row r="5216">
      <c r="A5216" s="238" t="s">
        <v>5433</v>
      </c>
      <c r="B5216" s="239">
        <v>7781.0</v>
      </c>
    </row>
    <row r="5217">
      <c r="A5217" s="238" t="s">
        <v>5434</v>
      </c>
      <c r="B5217" s="239">
        <v>243.0</v>
      </c>
    </row>
    <row r="5218">
      <c r="A5218" s="238" t="s">
        <v>5435</v>
      </c>
      <c r="B5218" s="239">
        <v>242.0</v>
      </c>
    </row>
    <row r="5219">
      <c r="A5219" s="238" t="s">
        <v>5436</v>
      </c>
      <c r="B5219" s="239">
        <v>2411.0</v>
      </c>
    </row>
    <row r="5220">
      <c r="A5220" s="238" t="s">
        <v>5437</v>
      </c>
      <c r="B5220" s="239">
        <v>605.0</v>
      </c>
    </row>
    <row r="5221">
      <c r="A5221" s="238" t="s">
        <v>5438</v>
      </c>
      <c r="B5221" s="239">
        <v>2298.0</v>
      </c>
    </row>
    <row r="5222">
      <c r="A5222" s="238" t="s">
        <v>5439</v>
      </c>
      <c r="B5222" s="239">
        <v>534.0</v>
      </c>
    </row>
    <row r="5223">
      <c r="A5223" s="238" t="s">
        <v>5440</v>
      </c>
      <c r="B5223" s="239">
        <v>381.0</v>
      </c>
    </row>
    <row r="5224">
      <c r="A5224" s="238" t="s">
        <v>5441</v>
      </c>
      <c r="B5224" s="239">
        <v>4056.0</v>
      </c>
    </row>
    <row r="5225">
      <c r="A5225" s="238" t="s">
        <v>5442</v>
      </c>
      <c r="B5225" s="239">
        <v>8829.0</v>
      </c>
    </row>
    <row r="5226">
      <c r="A5226" s="238" t="s">
        <v>5443</v>
      </c>
      <c r="B5226" s="239">
        <v>716.0</v>
      </c>
    </row>
    <row r="5227">
      <c r="A5227" s="238" t="s">
        <v>5444</v>
      </c>
      <c r="B5227" s="239">
        <v>2376.0</v>
      </c>
    </row>
    <row r="5228">
      <c r="A5228" s="238" t="s">
        <v>5445</v>
      </c>
      <c r="B5228" s="239">
        <v>3575.0</v>
      </c>
    </row>
    <row r="5229">
      <c r="A5229" s="238" t="s">
        <v>5446</v>
      </c>
      <c r="B5229" s="239">
        <v>0.0</v>
      </c>
    </row>
    <row r="5230">
      <c r="A5230" s="238" t="s">
        <v>5447</v>
      </c>
      <c r="B5230" s="239">
        <v>17687.0</v>
      </c>
    </row>
    <row r="5231">
      <c r="A5231" s="238" t="s">
        <v>5448</v>
      </c>
      <c r="B5231" s="239">
        <v>31197.0</v>
      </c>
    </row>
    <row r="5232">
      <c r="A5232" s="238" t="s">
        <v>5449</v>
      </c>
      <c r="B5232" s="239">
        <v>3931.0</v>
      </c>
    </row>
    <row r="5233">
      <c r="A5233" s="238" t="s">
        <v>5450</v>
      </c>
      <c r="B5233" s="239">
        <v>1191.0</v>
      </c>
    </row>
    <row r="5234">
      <c r="A5234" s="238" t="s">
        <v>5451</v>
      </c>
      <c r="B5234" s="239">
        <v>1017.0</v>
      </c>
    </row>
    <row r="5235">
      <c r="A5235" s="238" t="s">
        <v>5452</v>
      </c>
      <c r="B5235" s="239">
        <v>1992.0</v>
      </c>
    </row>
    <row r="5236">
      <c r="A5236" s="238" t="s">
        <v>5453</v>
      </c>
      <c r="B5236" s="239">
        <v>984.0</v>
      </c>
    </row>
    <row r="5237">
      <c r="A5237" s="238" t="s">
        <v>5454</v>
      </c>
      <c r="B5237" s="239">
        <v>679.0</v>
      </c>
    </row>
    <row r="5238">
      <c r="A5238" s="238" t="s">
        <v>5455</v>
      </c>
      <c r="B5238" s="239">
        <v>322.0</v>
      </c>
    </row>
    <row r="5239">
      <c r="A5239" s="238" t="s">
        <v>5456</v>
      </c>
      <c r="B5239" s="239">
        <v>11151.0</v>
      </c>
    </row>
    <row r="5240">
      <c r="A5240" s="238" t="s">
        <v>5457</v>
      </c>
      <c r="B5240" s="239">
        <v>3927.0</v>
      </c>
    </row>
    <row r="5241">
      <c r="A5241" s="238" t="s">
        <v>5458</v>
      </c>
      <c r="B5241" s="239">
        <v>471.0</v>
      </c>
    </row>
    <row r="5242">
      <c r="A5242" s="238" t="s">
        <v>5459</v>
      </c>
      <c r="B5242" s="239">
        <v>448.0</v>
      </c>
    </row>
    <row r="5243">
      <c r="A5243" s="238" t="s">
        <v>5460</v>
      </c>
      <c r="B5243" s="239">
        <v>414.0</v>
      </c>
    </row>
    <row r="5244">
      <c r="A5244" s="238" t="s">
        <v>5461</v>
      </c>
      <c r="B5244" s="239">
        <v>2526.0</v>
      </c>
    </row>
    <row r="5245">
      <c r="A5245" s="238" t="s">
        <v>5462</v>
      </c>
      <c r="B5245" s="239">
        <v>2121.0</v>
      </c>
    </row>
    <row r="5246">
      <c r="A5246" s="238" t="s">
        <v>5462</v>
      </c>
      <c r="B5246" s="239">
        <v>167.0</v>
      </c>
    </row>
    <row r="5247">
      <c r="A5247" s="238" t="s">
        <v>5463</v>
      </c>
      <c r="B5247" s="239">
        <v>16906.0</v>
      </c>
    </row>
    <row r="5248">
      <c r="A5248" s="238" t="s">
        <v>5464</v>
      </c>
      <c r="B5248" s="239">
        <v>5983.0</v>
      </c>
    </row>
    <row r="5249">
      <c r="A5249" s="238" t="s">
        <v>5465</v>
      </c>
      <c r="B5249" s="239">
        <v>18416.0</v>
      </c>
    </row>
    <row r="5250">
      <c r="A5250" s="238" t="s">
        <v>5466</v>
      </c>
      <c r="B5250" s="239">
        <v>1832.0</v>
      </c>
    </row>
    <row r="5251">
      <c r="A5251" s="238" t="s">
        <v>5467</v>
      </c>
      <c r="B5251" s="239">
        <v>2058.0</v>
      </c>
    </row>
    <row r="5252">
      <c r="A5252" s="238" t="s">
        <v>5468</v>
      </c>
      <c r="B5252" s="239">
        <v>844.0</v>
      </c>
    </row>
    <row r="5253">
      <c r="A5253" s="238" t="s">
        <v>5469</v>
      </c>
      <c r="B5253" s="239">
        <v>247.0</v>
      </c>
    </row>
    <row r="5254">
      <c r="A5254" s="238" t="s">
        <v>5470</v>
      </c>
      <c r="B5254" s="239">
        <v>11908.0</v>
      </c>
    </row>
    <row r="5255">
      <c r="A5255" s="238" t="s">
        <v>5471</v>
      </c>
      <c r="B5255" s="239">
        <v>174.0</v>
      </c>
    </row>
    <row r="5256">
      <c r="A5256" s="238" t="s">
        <v>5472</v>
      </c>
      <c r="B5256" s="239">
        <v>311.0</v>
      </c>
    </row>
    <row r="5257">
      <c r="A5257" s="238" t="s">
        <v>5473</v>
      </c>
      <c r="B5257" s="239">
        <v>4829.0</v>
      </c>
    </row>
    <row r="5258">
      <c r="A5258" s="238" t="s">
        <v>5474</v>
      </c>
      <c r="B5258" s="239">
        <v>6692.0</v>
      </c>
    </row>
    <row r="5259">
      <c r="A5259" s="238" t="s">
        <v>5475</v>
      </c>
      <c r="B5259" s="239">
        <v>700.0</v>
      </c>
    </row>
    <row r="5260">
      <c r="A5260" s="238" t="s">
        <v>5476</v>
      </c>
      <c r="B5260" s="239">
        <v>1345.0</v>
      </c>
    </row>
    <row r="5261">
      <c r="A5261" s="238" t="s">
        <v>5477</v>
      </c>
      <c r="B5261" s="239">
        <v>720.0</v>
      </c>
    </row>
    <row r="5262">
      <c r="A5262" s="238" t="s">
        <v>5478</v>
      </c>
      <c r="B5262" s="239">
        <v>684.0</v>
      </c>
    </row>
    <row r="5263">
      <c r="A5263" s="238" t="s">
        <v>5479</v>
      </c>
      <c r="B5263" s="239">
        <v>1397.0</v>
      </c>
    </row>
    <row r="5264">
      <c r="A5264" s="238" t="s">
        <v>5480</v>
      </c>
      <c r="B5264" s="239">
        <v>1743.0</v>
      </c>
    </row>
    <row r="5265">
      <c r="A5265" s="238" t="s">
        <v>5481</v>
      </c>
      <c r="B5265" s="239">
        <v>4155.0</v>
      </c>
    </row>
    <row r="5266">
      <c r="A5266" s="238" t="s">
        <v>5482</v>
      </c>
      <c r="B5266" s="239">
        <v>646.0</v>
      </c>
    </row>
    <row r="5267">
      <c r="A5267" s="238" t="s">
        <v>5483</v>
      </c>
      <c r="B5267" s="239">
        <v>2233.0</v>
      </c>
    </row>
    <row r="5268">
      <c r="A5268" s="238" t="s">
        <v>5484</v>
      </c>
      <c r="B5268" s="239">
        <v>398.0</v>
      </c>
    </row>
    <row r="5269">
      <c r="A5269" s="238" t="s">
        <v>5485</v>
      </c>
      <c r="B5269" s="239">
        <v>644.0</v>
      </c>
    </row>
    <row r="5270">
      <c r="A5270" s="238" t="s">
        <v>5486</v>
      </c>
      <c r="B5270" s="239">
        <v>4603.0</v>
      </c>
    </row>
    <row r="5271">
      <c r="A5271" s="238" t="s">
        <v>5487</v>
      </c>
      <c r="B5271" s="239">
        <v>483.0</v>
      </c>
    </row>
    <row r="5272">
      <c r="A5272" s="238" t="s">
        <v>5488</v>
      </c>
      <c r="B5272" s="239">
        <v>155.0</v>
      </c>
    </row>
    <row r="5273">
      <c r="A5273" s="238" t="s">
        <v>5489</v>
      </c>
      <c r="B5273" s="239">
        <v>13807.0</v>
      </c>
    </row>
    <row r="5274">
      <c r="A5274" s="238" t="s">
        <v>5490</v>
      </c>
      <c r="B5274" s="239">
        <v>393.0</v>
      </c>
    </row>
    <row r="5275">
      <c r="A5275" s="238" t="s">
        <v>5491</v>
      </c>
      <c r="B5275" s="239">
        <v>312.0</v>
      </c>
    </row>
    <row r="5276">
      <c r="A5276" s="238" t="s">
        <v>5492</v>
      </c>
      <c r="B5276" s="239">
        <v>154.0</v>
      </c>
    </row>
    <row r="5277">
      <c r="A5277" s="238" t="s">
        <v>5493</v>
      </c>
      <c r="B5277" s="239">
        <v>482.0</v>
      </c>
    </row>
    <row r="5278">
      <c r="A5278" s="238" t="s">
        <v>5494</v>
      </c>
      <c r="B5278" s="239">
        <v>87.0</v>
      </c>
    </row>
    <row r="5279">
      <c r="A5279" s="238" t="s">
        <v>5495</v>
      </c>
      <c r="B5279" s="239">
        <v>1437.0</v>
      </c>
    </row>
    <row r="5280">
      <c r="A5280" s="238" t="s">
        <v>5496</v>
      </c>
      <c r="B5280" s="239">
        <v>1669.0</v>
      </c>
    </row>
    <row r="5281">
      <c r="A5281" s="238" t="s">
        <v>5497</v>
      </c>
      <c r="B5281" s="239">
        <v>11838.0</v>
      </c>
    </row>
    <row r="5282">
      <c r="A5282" s="238" t="s">
        <v>5498</v>
      </c>
      <c r="B5282" s="239">
        <v>228.0</v>
      </c>
    </row>
    <row r="5283">
      <c r="A5283" s="238" t="s">
        <v>5499</v>
      </c>
      <c r="B5283" s="239">
        <v>714.0</v>
      </c>
    </row>
    <row r="5284">
      <c r="A5284" s="238" t="s">
        <v>5500</v>
      </c>
      <c r="B5284" s="239">
        <v>502.0</v>
      </c>
    </row>
    <row r="5285">
      <c r="A5285" s="238" t="s">
        <v>5501</v>
      </c>
      <c r="B5285" s="239">
        <v>1967.0</v>
      </c>
    </row>
    <row r="5286">
      <c r="A5286" s="238" t="s">
        <v>5502</v>
      </c>
      <c r="B5286" s="239">
        <v>598.0</v>
      </c>
    </row>
    <row r="5287">
      <c r="A5287" s="238" t="s">
        <v>5503</v>
      </c>
      <c r="B5287" s="239">
        <v>152.0</v>
      </c>
    </row>
    <row r="5288">
      <c r="A5288" s="238" t="s">
        <v>5504</v>
      </c>
      <c r="B5288" s="239">
        <v>590.0</v>
      </c>
    </row>
    <row r="5289">
      <c r="A5289" s="238" t="s">
        <v>5505</v>
      </c>
      <c r="B5289" s="239">
        <v>364.0</v>
      </c>
    </row>
    <row r="5290">
      <c r="A5290" s="238" t="s">
        <v>5506</v>
      </c>
      <c r="B5290" s="239">
        <v>163.0</v>
      </c>
    </row>
    <row r="5291">
      <c r="A5291" s="238" t="s">
        <v>5507</v>
      </c>
      <c r="B5291" s="239">
        <v>2515.0</v>
      </c>
    </row>
    <row r="5292">
      <c r="A5292" s="238" t="s">
        <v>5508</v>
      </c>
      <c r="B5292" s="239">
        <v>652.0</v>
      </c>
    </row>
    <row r="5293">
      <c r="A5293" s="238" t="s">
        <v>5509</v>
      </c>
      <c r="B5293" s="239">
        <v>5706.0</v>
      </c>
    </row>
    <row r="5294">
      <c r="A5294" s="238" t="s">
        <v>5510</v>
      </c>
      <c r="B5294" s="239">
        <v>547.0</v>
      </c>
    </row>
    <row r="5295">
      <c r="A5295" s="238" t="s">
        <v>5511</v>
      </c>
      <c r="B5295" s="239">
        <v>1512.0</v>
      </c>
    </row>
    <row r="5296">
      <c r="A5296" s="238" t="s">
        <v>5512</v>
      </c>
      <c r="B5296" s="239">
        <v>621.0</v>
      </c>
    </row>
    <row r="5297">
      <c r="A5297" s="238" t="s">
        <v>5513</v>
      </c>
      <c r="B5297" s="239">
        <v>114.0</v>
      </c>
    </row>
    <row r="5298">
      <c r="A5298" s="238" t="s">
        <v>5514</v>
      </c>
      <c r="B5298" s="239">
        <v>1933.0</v>
      </c>
    </row>
    <row r="5299">
      <c r="A5299" s="238" t="s">
        <v>5515</v>
      </c>
      <c r="B5299" s="239">
        <v>4268.0</v>
      </c>
    </row>
    <row r="5300">
      <c r="A5300" s="238" t="s">
        <v>5516</v>
      </c>
      <c r="B5300" s="239">
        <v>1071.0</v>
      </c>
    </row>
    <row r="5301">
      <c r="A5301" s="238" t="s">
        <v>5517</v>
      </c>
      <c r="B5301" s="239">
        <v>811.0</v>
      </c>
    </row>
    <row r="5302">
      <c r="A5302" s="238" t="s">
        <v>5518</v>
      </c>
      <c r="B5302" s="239">
        <v>855.0</v>
      </c>
    </row>
    <row r="5303">
      <c r="A5303" s="238" t="s">
        <v>5519</v>
      </c>
      <c r="B5303" s="239">
        <v>8037.0</v>
      </c>
    </row>
    <row r="5304">
      <c r="A5304" s="238" t="s">
        <v>5520</v>
      </c>
      <c r="B5304" s="239">
        <v>899.0</v>
      </c>
    </row>
    <row r="5305">
      <c r="A5305" s="238" t="s">
        <v>5521</v>
      </c>
      <c r="B5305" s="239">
        <v>156.0</v>
      </c>
    </row>
    <row r="5306">
      <c r="A5306" s="238" t="s">
        <v>5522</v>
      </c>
      <c r="B5306" s="239">
        <v>613.0</v>
      </c>
    </row>
    <row r="5307">
      <c r="A5307" s="238" t="s">
        <v>5523</v>
      </c>
      <c r="B5307" s="239">
        <v>305.0</v>
      </c>
    </row>
    <row r="5308">
      <c r="A5308" s="238" t="s">
        <v>5524</v>
      </c>
      <c r="B5308" s="239">
        <v>359.0</v>
      </c>
    </row>
    <row r="5309">
      <c r="A5309" s="238" t="s">
        <v>5525</v>
      </c>
      <c r="B5309" s="239">
        <v>727.0</v>
      </c>
    </row>
    <row r="5310">
      <c r="A5310" s="238" t="s">
        <v>5526</v>
      </c>
      <c r="B5310" s="239">
        <v>459.0</v>
      </c>
    </row>
    <row r="5311">
      <c r="A5311" s="238" t="s">
        <v>5527</v>
      </c>
      <c r="B5311" s="239">
        <v>1323.0</v>
      </c>
    </row>
    <row r="5312">
      <c r="A5312" s="238" t="s">
        <v>5528</v>
      </c>
      <c r="B5312" s="239">
        <v>2276.0</v>
      </c>
    </row>
    <row r="5313">
      <c r="A5313" s="238" t="s">
        <v>5529</v>
      </c>
      <c r="B5313" s="239">
        <v>25818.0</v>
      </c>
    </row>
    <row r="5314">
      <c r="A5314" s="238" t="s">
        <v>5530</v>
      </c>
      <c r="B5314" s="239">
        <v>199.0</v>
      </c>
    </row>
    <row r="5315">
      <c r="A5315" s="238" t="s">
        <v>5531</v>
      </c>
      <c r="B5315" s="239">
        <v>5321.0</v>
      </c>
    </row>
    <row r="5316">
      <c r="A5316" s="238" t="s">
        <v>5532</v>
      </c>
      <c r="B5316" s="239">
        <v>483.0</v>
      </c>
    </row>
    <row r="5317">
      <c r="A5317" s="238" t="s">
        <v>5533</v>
      </c>
      <c r="B5317" s="239">
        <v>504.0</v>
      </c>
    </row>
    <row r="5318">
      <c r="A5318" s="238" t="s">
        <v>5534</v>
      </c>
      <c r="B5318" s="239">
        <v>5629.0</v>
      </c>
    </row>
    <row r="5319">
      <c r="A5319" s="238" t="s">
        <v>5535</v>
      </c>
      <c r="B5319" s="239">
        <v>2408.0</v>
      </c>
    </row>
    <row r="5320">
      <c r="A5320" s="238" t="s">
        <v>5536</v>
      </c>
      <c r="B5320" s="239">
        <v>373.0</v>
      </c>
    </row>
    <row r="5321">
      <c r="A5321" s="238" t="s">
        <v>5537</v>
      </c>
      <c r="B5321" s="239">
        <v>551.0</v>
      </c>
    </row>
    <row r="5322">
      <c r="A5322" s="238" t="s">
        <v>5538</v>
      </c>
      <c r="B5322" s="239">
        <v>9894.0</v>
      </c>
    </row>
    <row r="5323">
      <c r="A5323" s="238" t="s">
        <v>5539</v>
      </c>
      <c r="B5323" s="239">
        <v>276.0</v>
      </c>
    </row>
    <row r="5324">
      <c r="A5324" s="238" t="s">
        <v>5540</v>
      </c>
      <c r="B5324" s="239">
        <v>1419.0</v>
      </c>
    </row>
    <row r="5325">
      <c r="A5325" s="238" t="s">
        <v>5541</v>
      </c>
      <c r="B5325" s="239">
        <v>17062.0</v>
      </c>
    </row>
    <row r="5326">
      <c r="A5326" s="238" t="s">
        <v>5542</v>
      </c>
      <c r="B5326" s="239">
        <v>16228.0</v>
      </c>
    </row>
    <row r="5327">
      <c r="A5327" s="238" t="s">
        <v>5543</v>
      </c>
      <c r="B5327" s="239">
        <v>3197.0</v>
      </c>
    </row>
    <row r="5328">
      <c r="A5328" s="238" t="s">
        <v>5544</v>
      </c>
      <c r="B5328" s="239">
        <v>1058.0</v>
      </c>
    </row>
    <row r="5329">
      <c r="A5329" s="238" t="s">
        <v>5545</v>
      </c>
      <c r="B5329" s="239">
        <v>6532.0</v>
      </c>
    </row>
    <row r="5330">
      <c r="A5330" s="238" t="s">
        <v>5546</v>
      </c>
      <c r="B5330" s="239">
        <v>8488.0</v>
      </c>
    </row>
    <row r="5331">
      <c r="A5331" s="238" t="s">
        <v>5547</v>
      </c>
      <c r="B5331" s="239">
        <v>7802.0</v>
      </c>
    </row>
    <row r="5332">
      <c r="A5332" s="238" t="s">
        <v>5548</v>
      </c>
      <c r="B5332" s="239">
        <v>4921.0</v>
      </c>
    </row>
    <row r="5333">
      <c r="A5333" s="238" t="s">
        <v>5549</v>
      </c>
      <c r="B5333" s="239">
        <v>2350.0</v>
      </c>
    </row>
    <row r="5334">
      <c r="A5334" s="238" t="s">
        <v>5550</v>
      </c>
      <c r="B5334" s="239">
        <v>20128.0</v>
      </c>
    </row>
    <row r="5335">
      <c r="A5335" s="238" t="s">
        <v>5551</v>
      </c>
      <c r="B5335" s="239">
        <v>997.0</v>
      </c>
    </row>
    <row r="5336">
      <c r="A5336" s="238" t="s">
        <v>5552</v>
      </c>
      <c r="B5336" s="239">
        <v>6470.0</v>
      </c>
    </row>
    <row r="5337">
      <c r="A5337" s="238" t="s">
        <v>5553</v>
      </c>
      <c r="B5337" s="239">
        <v>5500.0</v>
      </c>
    </row>
    <row r="5338">
      <c r="A5338" s="238" t="s">
        <v>5554</v>
      </c>
      <c r="B5338" s="239">
        <v>1352.0</v>
      </c>
    </row>
    <row r="5339">
      <c r="A5339" s="238" t="s">
        <v>5555</v>
      </c>
      <c r="B5339" s="239">
        <v>0.0</v>
      </c>
    </row>
    <row r="5340">
      <c r="A5340" s="238" t="s">
        <v>5556</v>
      </c>
      <c r="B5340" s="239">
        <v>8863.0</v>
      </c>
    </row>
    <row r="5341">
      <c r="A5341" s="238" t="s">
        <v>5557</v>
      </c>
      <c r="B5341" s="239">
        <v>2549.0</v>
      </c>
    </row>
    <row r="5342">
      <c r="A5342" s="238" t="s">
        <v>5558</v>
      </c>
      <c r="B5342" s="239">
        <v>4743.0</v>
      </c>
    </row>
    <row r="5343">
      <c r="A5343" s="238" t="s">
        <v>5559</v>
      </c>
      <c r="B5343" s="239">
        <v>2611.0</v>
      </c>
    </row>
    <row r="5344">
      <c r="A5344" s="238" t="s">
        <v>5560</v>
      </c>
      <c r="B5344" s="239">
        <v>591.0</v>
      </c>
    </row>
    <row r="5345">
      <c r="A5345" s="238" t="s">
        <v>5561</v>
      </c>
      <c r="B5345" s="239">
        <v>3887.0</v>
      </c>
    </row>
    <row r="5346">
      <c r="A5346" s="238" t="s">
        <v>5562</v>
      </c>
      <c r="B5346" s="239">
        <v>981.0</v>
      </c>
    </row>
    <row r="5347">
      <c r="A5347" s="238" t="s">
        <v>5563</v>
      </c>
      <c r="B5347" s="239">
        <v>100.0</v>
      </c>
    </row>
    <row r="5348">
      <c r="A5348" s="238" t="s">
        <v>5564</v>
      </c>
      <c r="B5348" s="239">
        <v>9152.0</v>
      </c>
    </row>
    <row r="5349">
      <c r="A5349" s="238" t="s">
        <v>5565</v>
      </c>
      <c r="B5349" s="239">
        <v>5387.0</v>
      </c>
    </row>
    <row r="5350">
      <c r="A5350" s="238" t="s">
        <v>5566</v>
      </c>
      <c r="B5350" s="239">
        <v>6549.0</v>
      </c>
    </row>
    <row r="5351">
      <c r="A5351" s="238" t="s">
        <v>5567</v>
      </c>
      <c r="B5351" s="239">
        <v>2128.0</v>
      </c>
    </row>
    <row r="5352">
      <c r="A5352" s="238" t="s">
        <v>5568</v>
      </c>
      <c r="B5352" s="239">
        <v>553.0</v>
      </c>
    </row>
    <row r="5353">
      <c r="A5353" s="238" t="s">
        <v>5569</v>
      </c>
      <c r="B5353" s="239">
        <v>42675.0</v>
      </c>
    </row>
    <row r="5354">
      <c r="A5354" s="238" t="s">
        <v>5570</v>
      </c>
      <c r="B5354" s="239">
        <v>897.0</v>
      </c>
    </row>
    <row r="5355">
      <c r="A5355" s="238" t="s">
        <v>5571</v>
      </c>
      <c r="B5355" s="239">
        <v>3485.0</v>
      </c>
    </row>
    <row r="5356">
      <c r="A5356" s="238" t="s">
        <v>5572</v>
      </c>
      <c r="B5356" s="239">
        <v>5467.0</v>
      </c>
    </row>
    <row r="5357">
      <c r="A5357" s="238" t="s">
        <v>5573</v>
      </c>
      <c r="B5357" s="239">
        <v>1710.0</v>
      </c>
    </row>
    <row r="5358">
      <c r="A5358" s="238" t="s">
        <v>5574</v>
      </c>
      <c r="B5358" s="239">
        <v>6577.0</v>
      </c>
    </row>
    <row r="5359">
      <c r="A5359" s="238" t="s">
        <v>5575</v>
      </c>
      <c r="B5359" s="239">
        <v>7007.0</v>
      </c>
    </row>
    <row r="5360">
      <c r="A5360" s="238" t="s">
        <v>5576</v>
      </c>
      <c r="B5360" s="239">
        <v>1455.0</v>
      </c>
    </row>
    <row r="5361">
      <c r="A5361" s="238" t="s">
        <v>5577</v>
      </c>
      <c r="B5361" s="239">
        <v>12517.0</v>
      </c>
    </row>
    <row r="5362">
      <c r="A5362" s="238" t="s">
        <v>5578</v>
      </c>
      <c r="B5362" s="239">
        <v>6805.0</v>
      </c>
    </row>
    <row r="5363">
      <c r="A5363" s="238" t="s">
        <v>5579</v>
      </c>
      <c r="B5363" s="239">
        <v>1027.0</v>
      </c>
    </row>
    <row r="5364">
      <c r="A5364" s="238" t="s">
        <v>5580</v>
      </c>
      <c r="B5364" s="239">
        <v>35423.0</v>
      </c>
    </row>
    <row r="5365">
      <c r="A5365" s="238" t="s">
        <v>5581</v>
      </c>
      <c r="B5365" s="239">
        <v>2745.0</v>
      </c>
    </row>
    <row r="5366">
      <c r="A5366" s="238" t="s">
        <v>5582</v>
      </c>
      <c r="B5366" s="239">
        <v>4835.0</v>
      </c>
    </row>
    <row r="5367">
      <c r="A5367" s="238" t="s">
        <v>5583</v>
      </c>
      <c r="B5367" s="239">
        <v>846.0</v>
      </c>
    </row>
    <row r="5368">
      <c r="A5368" s="238" t="s">
        <v>5584</v>
      </c>
      <c r="B5368" s="239">
        <v>8284.0</v>
      </c>
    </row>
    <row r="5369">
      <c r="A5369" s="238" t="s">
        <v>5585</v>
      </c>
      <c r="B5369" s="239">
        <v>18433.0</v>
      </c>
    </row>
    <row r="5370">
      <c r="A5370" s="238" t="s">
        <v>5586</v>
      </c>
      <c r="B5370" s="239">
        <v>7102.0</v>
      </c>
    </row>
    <row r="5371">
      <c r="A5371" s="238" t="s">
        <v>5587</v>
      </c>
      <c r="B5371" s="239">
        <v>167.0</v>
      </c>
    </row>
    <row r="5372">
      <c r="A5372" s="238" t="s">
        <v>5587</v>
      </c>
      <c r="B5372" s="239">
        <v>206.0</v>
      </c>
    </row>
    <row r="5373">
      <c r="A5373" s="238" t="s">
        <v>5588</v>
      </c>
      <c r="B5373" s="239">
        <v>49074.0</v>
      </c>
    </row>
    <row r="5374">
      <c r="A5374" s="238" t="s">
        <v>5589</v>
      </c>
      <c r="B5374" s="239">
        <v>12250.0</v>
      </c>
    </row>
    <row r="5375">
      <c r="A5375" s="238" t="s">
        <v>5590</v>
      </c>
      <c r="B5375" s="239">
        <v>3542.0</v>
      </c>
    </row>
    <row r="5376">
      <c r="A5376" s="238" t="s">
        <v>5591</v>
      </c>
      <c r="B5376" s="239">
        <v>1631.0</v>
      </c>
    </row>
    <row r="5377">
      <c r="A5377" s="238" t="s">
        <v>5592</v>
      </c>
      <c r="B5377" s="239">
        <v>2708.0</v>
      </c>
    </row>
    <row r="5378">
      <c r="A5378" s="238" t="s">
        <v>5593</v>
      </c>
      <c r="B5378" s="239">
        <v>410.0</v>
      </c>
    </row>
    <row r="5379">
      <c r="A5379" s="238" t="s">
        <v>5594</v>
      </c>
      <c r="B5379" s="239">
        <v>4170.0</v>
      </c>
    </row>
    <row r="5380">
      <c r="A5380" s="238" t="s">
        <v>5595</v>
      </c>
      <c r="B5380" s="239">
        <v>2961.0</v>
      </c>
    </row>
    <row r="5381">
      <c r="A5381" s="238" t="s">
        <v>5596</v>
      </c>
      <c r="B5381" s="239">
        <v>701.0</v>
      </c>
    </row>
    <row r="5382">
      <c r="A5382" s="238" t="s">
        <v>5597</v>
      </c>
      <c r="B5382" s="239">
        <v>7077.0</v>
      </c>
    </row>
    <row r="5383">
      <c r="A5383" s="238" t="s">
        <v>5598</v>
      </c>
      <c r="B5383" s="239">
        <v>2222.0</v>
      </c>
    </row>
    <row r="5384">
      <c r="A5384" s="238" t="s">
        <v>5599</v>
      </c>
      <c r="B5384" s="239">
        <v>238.0</v>
      </c>
    </row>
    <row r="5385">
      <c r="A5385" s="238" t="s">
        <v>5600</v>
      </c>
      <c r="B5385" s="239">
        <v>557.0</v>
      </c>
    </row>
    <row r="5386">
      <c r="A5386" s="238" t="s">
        <v>5601</v>
      </c>
      <c r="B5386" s="239">
        <v>32870.0</v>
      </c>
    </row>
    <row r="5387">
      <c r="A5387" s="238" t="s">
        <v>5602</v>
      </c>
      <c r="B5387" s="239">
        <v>2521.0</v>
      </c>
    </row>
    <row r="5388">
      <c r="A5388" s="238" t="s">
        <v>5603</v>
      </c>
      <c r="B5388" s="239">
        <v>5637.0</v>
      </c>
    </row>
    <row r="5389">
      <c r="A5389" s="238" t="s">
        <v>5604</v>
      </c>
      <c r="B5389" s="239">
        <v>3412.0</v>
      </c>
    </row>
    <row r="5390">
      <c r="A5390" s="238" t="s">
        <v>5605</v>
      </c>
      <c r="B5390" s="239">
        <v>491.0</v>
      </c>
    </row>
    <row r="5391">
      <c r="A5391" s="238" t="s">
        <v>5606</v>
      </c>
      <c r="B5391" s="239">
        <v>14121.0</v>
      </c>
    </row>
    <row r="5392">
      <c r="A5392" s="238" t="s">
        <v>5607</v>
      </c>
      <c r="B5392" s="239">
        <v>47610.0</v>
      </c>
    </row>
    <row r="5393">
      <c r="A5393" s="238" t="s">
        <v>5608</v>
      </c>
      <c r="B5393" s="239">
        <v>703.0</v>
      </c>
    </row>
    <row r="5394">
      <c r="A5394" s="238" t="s">
        <v>5609</v>
      </c>
      <c r="B5394" s="239">
        <v>2738.0</v>
      </c>
    </row>
    <row r="5395">
      <c r="A5395" s="238" t="s">
        <v>5610</v>
      </c>
      <c r="B5395" s="239">
        <v>950.0</v>
      </c>
    </row>
    <row r="5396">
      <c r="A5396" s="238" t="s">
        <v>5611</v>
      </c>
      <c r="B5396" s="239">
        <v>1098.0</v>
      </c>
    </row>
    <row r="5397">
      <c r="A5397" s="238" t="s">
        <v>5612</v>
      </c>
      <c r="B5397" s="239">
        <v>112.0</v>
      </c>
    </row>
    <row r="5398">
      <c r="A5398" s="238" t="s">
        <v>5613</v>
      </c>
      <c r="B5398" s="239">
        <v>29551.0</v>
      </c>
    </row>
    <row r="5399">
      <c r="A5399" s="238" t="s">
        <v>5614</v>
      </c>
      <c r="B5399" s="239">
        <v>15015.0</v>
      </c>
    </row>
    <row r="5400">
      <c r="A5400" s="238" t="s">
        <v>5615</v>
      </c>
      <c r="B5400" s="239">
        <v>1645.0</v>
      </c>
    </row>
    <row r="5401">
      <c r="A5401" s="238" t="s">
        <v>5616</v>
      </c>
      <c r="B5401" s="239">
        <v>2239.0</v>
      </c>
    </row>
    <row r="5402">
      <c r="A5402" s="238" t="s">
        <v>5617</v>
      </c>
      <c r="B5402" s="239">
        <v>256.0</v>
      </c>
    </row>
    <row r="5403">
      <c r="A5403" s="238" t="s">
        <v>5618</v>
      </c>
      <c r="B5403" s="239">
        <v>75457.0</v>
      </c>
    </row>
    <row r="5404">
      <c r="A5404" s="238" t="s">
        <v>5619</v>
      </c>
      <c r="B5404" s="239">
        <v>8336.0</v>
      </c>
    </row>
    <row r="5405">
      <c r="A5405" s="238" t="s">
        <v>5620</v>
      </c>
      <c r="B5405" s="239">
        <v>1614.0</v>
      </c>
    </row>
    <row r="5406">
      <c r="A5406" s="238" t="s">
        <v>5621</v>
      </c>
      <c r="B5406" s="239">
        <v>1871.0</v>
      </c>
    </row>
    <row r="5407">
      <c r="A5407" s="238" t="s">
        <v>5622</v>
      </c>
      <c r="B5407" s="239">
        <v>602.0</v>
      </c>
    </row>
    <row r="5408">
      <c r="A5408" s="238" t="s">
        <v>5623</v>
      </c>
      <c r="B5408" s="239">
        <v>15043.0</v>
      </c>
    </row>
    <row r="5409">
      <c r="A5409" s="238" t="s">
        <v>5624</v>
      </c>
      <c r="B5409" s="239">
        <v>1461.0</v>
      </c>
    </row>
    <row r="5410">
      <c r="A5410" s="238" t="s">
        <v>5625</v>
      </c>
      <c r="B5410" s="239">
        <v>39217.0</v>
      </c>
    </row>
    <row r="5411">
      <c r="A5411" s="238" t="s">
        <v>5626</v>
      </c>
      <c r="B5411" s="239">
        <v>487.0</v>
      </c>
    </row>
    <row r="5412">
      <c r="A5412" s="238" t="s">
        <v>5627</v>
      </c>
      <c r="B5412" s="239">
        <v>2335.0</v>
      </c>
    </row>
    <row r="5413">
      <c r="A5413" s="238" t="s">
        <v>5628</v>
      </c>
      <c r="B5413" s="239">
        <v>7810.0</v>
      </c>
    </row>
    <row r="5414">
      <c r="A5414" s="238" t="s">
        <v>5629</v>
      </c>
      <c r="B5414" s="239">
        <v>15633.0</v>
      </c>
    </row>
    <row r="5415">
      <c r="A5415" s="238" t="s">
        <v>5630</v>
      </c>
      <c r="B5415" s="239">
        <v>458.0</v>
      </c>
    </row>
    <row r="5416">
      <c r="A5416" s="238" t="s">
        <v>5630</v>
      </c>
      <c r="B5416" s="239">
        <v>4105.0</v>
      </c>
    </row>
    <row r="5417">
      <c r="A5417" s="238" t="s">
        <v>5631</v>
      </c>
      <c r="B5417" s="239">
        <v>1082.0</v>
      </c>
    </row>
    <row r="5418">
      <c r="A5418" s="238" t="s">
        <v>5632</v>
      </c>
      <c r="B5418" s="239">
        <v>0.0</v>
      </c>
    </row>
    <row r="5419">
      <c r="A5419" s="238" t="s">
        <v>5633</v>
      </c>
      <c r="B5419" s="239">
        <v>8747.0</v>
      </c>
    </row>
    <row r="5420">
      <c r="A5420" s="238" t="s">
        <v>5634</v>
      </c>
      <c r="B5420" s="239">
        <v>3524.0</v>
      </c>
    </row>
    <row r="5421">
      <c r="A5421" s="238" t="s">
        <v>5635</v>
      </c>
      <c r="B5421" s="239">
        <v>3942.0</v>
      </c>
    </row>
    <row r="5422">
      <c r="A5422" s="238" t="s">
        <v>5636</v>
      </c>
      <c r="B5422" s="239">
        <v>1934.0</v>
      </c>
    </row>
    <row r="5423">
      <c r="A5423" s="238" t="s">
        <v>5637</v>
      </c>
      <c r="B5423" s="239">
        <v>701.0</v>
      </c>
    </row>
    <row r="5424">
      <c r="A5424" s="238" t="s">
        <v>5638</v>
      </c>
      <c r="B5424" s="239">
        <v>3618.0</v>
      </c>
    </row>
    <row r="5425">
      <c r="A5425" s="238" t="s">
        <v>5639</v>
      </c>
      <c r="B5425" s="239">
        <v>132.0</v>
      </c>
    </row>
    <row r="5426">
      <c r="A5426" s="238" t="s">
        <v>5640</v>
      </c>
      <c r="B5426" s="239">
        <v>668.0</v>
      </c>
    </row>
    <row r="5427">
      <c r="A5427" s="238" t="s">
        <v>5640</v>
      </c>
      <c r="B5427" s="239">
        <v>1057.0</v>
      </c>
    </row>
    <row r="5428">
      <c r="A5428" s="238" t="s">
        <v>5641</v>
      </c>
      <c r="B5428" s="239">
        <v>59783.0</v>
      </c>
    </row>
    <row r="5429">
      <c r="A5429" s="238" t="s">
        <v>5642</v>
      </c>
      <c r="B5429" s="239">
        <v>55367.0</v>
      </c>
    </row>
    <row r="5430">
      <c r="A5430" s="238" t="s">
        <v>5643</v>
      </c>
      <c r="B5430" s="239">
        <v>1375.0</v>
      </c>
    </row>
    <row r="5431">
      <c r="A5431" s="238" t="s">
        <v>5644</v>
      </c>
      <c r="B5431" s="239">
        <v>3368.0</v>
      </c>
    </row>
    <row r="5432">
      <c r="A5432" s="238" t="s">
        <v>5645</v>
      </c>
      <c r="B5432" s="239">
        <v>172.0</v>
      </c>
    </row>
    <row r="5433">
      <c r="A5433" s="238" t="s">
        <v>5646</v>
      </c>
      <c r="B5433" s="239">
        <v>1739.0</v>
      </c>
    </row>
    <row r="5434">
      <c r="A5434" s="238" t="s">
        <v>5647</v>
      </c>
      <c r="B5434" s="239">
        <v>4126.0</v>
      </c>
    </row>
    <row r="5435">
      <c r="A5435" s="238" t="s">
        <v>5648</v>
      </c>
      <c r="B5435" s="239">
        <v>1663.0</v>
      </c>
    </row>
    <row r="5436">
      <c r="A5436" s="238" t="s">
        <v>5649</v>
      </c>
      <c r="B5436" s="239">
        <v>1873.0</v>
      </c>
    </row>
    <row r="5437">
      <c r="A5437" s="238" t="s">
        <v>5650</v>
      </c>
      <c r="B5437" s="239">
        <v>1196.0</v>
      </c>
    </row>
    <row r="5438">
      <c r="A5438" s="238" t="s">
        <v>5651</v>
      </c>
      <c r="B5438" s="239">
        <v>2936.0</v>
      </c>
    </row>
    <row r="5439">
      <c r="A5439" s="238" t="s">
        <v>5652</v>
      </c>
      <c r="B5439" s="239">
        <v>0.0</v>
      </c>
    </row>
    <row r="5440">
      <c r="A5440" s="238" t="s">
        <v>5653</v>
      </c>
      <c r="B5440" s="239">
        <v>519.0</v>
      </c>
    </row>
    <row r="5441">
      <c r="A5441" s="238" t="s">
        <v>5654</v>
      </c>
      <c r="B5441" s="239">
        <v>14608.0</v>
      </c>
    </row>
    <row r="5442">
      <c r="A5442" s="238" t="s">
        <v>5655</v>
      </c>
      <c r="B5442" s="239">
        <v>3104.0</v>
      </c>
    </row>
    <row r="5443">
      <c r="A5443" s="238" t="s">
        <v>5656</v>
      </c>
      <c r="B5443" s="239">
        <v>85.0</v>
      </c>
    </row>
    <row r="5444">
      <c r="A5444" s="238" t="s">
        <v>5657</v>
      </c>
      <c r="B5444" s="239">
        <v>2418.0</v>
      </c>
    </row>
    <row r="5445">
      <c r="A5445" s="238" t="s">
        <v>5658</v>
      </c>
      <c r="B5445" s="239">
        <v>4117.0</v>
      </c>
    </row>
    <row r="5446">
      <c r="A5446" s="238" t="s">
        <v>5659</v>
      </c>
      <c r="B5446" s="239">
        <v>830.0</v>
      </c>
    </row>
    <row r="5447">
      <c r="A5447" s="238" t="s">
        <v>5660</v>
      </c>
      <c r="B5447" s="239">
        <v>10887.0</v>
      </c>
    </row>
    <row r="5448">
      <c r="A5448" s="238" t="s">
        <v>5661</v>
      </c>
      <c r="B5448" s="239">
        <v>1747.0</v>
      </c>
    </row>
    <row r="5449">
      <c r="A5449" s="238" t="s">
        <v>5662</v>
      </c>
      <c r="B5449" s="239">
        <v>4136.0</v>
      </c>
    </row>
    <row r="5450">
      <c r="A5450" s="238" t="s">
        <v>5663</v>
      </c>
      <c r="B5450" s="239">
        <v>14257.0</v>
      </c>
    </row>
    <row r="5451">
      <c r="A5451" s="238" t="s">
        <v>5664</v>
      </c>
      <c r="B5451" s="239">
        <v>854.0</v>
      </c>
    </row>
    <row r="5452">
      <c r="A5452" s="238" t="s">
        <v>5665</v>
      </c>
      <c r="B5452" s="239">
        <v>2048.0</v>
      </c>
    </row>
    <row r="5453">
      <c r="A5453" s="238" t="s">
        <v>5666</v>
      </c>
      <c r="B5453" s="239">
        <v>11813.0</v>
      </c>
    </row>
    <row r="5454">
      <c r="A5454" s="238" t="s">
        <v>5667</v>
      </c>
      <c r="B5454" s="239">
        <v>2226.0</v>
      </c>
    </row>
    <row r="5455">
      <c r="A5455" s="238" t="s">
        <v>5668</v>
      </c>
      <c r="B5455" s="239">
        <v>5929.0</v>
      </c>
    </row>
    <row r="5456">
      <c r="A5456" s="238" t="s">
        <v>5669</v>
      </c>
      <c r="B5456" s="239">
        <v>84.0</v>
      </c>
    </row>
    <row r="5457">
      <c r="A5457" s="238" t="s">
        <v>5670</v>
      </c>
      <c r="B5457" s="239">
        <v>1054.0</v>
      </c>
    </row>
    <row r="5458">
      <c r="A5458" s="238" t="s">
        <v>5671</v>
      </c>
      <c r="B5458" s="239">
        <v>1877.0</v>
      </c>
    </row>
    <row r="5459">
      <c r="A5459" s="238" t="s">
        <v>5672</v>
      </c>
      <c r="B5459" s="239">
        <v>1582.0</v>
      </c>
    </row>
    <row r="5460">
      <c r="A5460" s="238" t="s">
        <v>5673</v>
      </c>
      <c r="B5460" s="239">
        <v>14654.0</v>
      </c>
    </row>
    <row r="5461">
      <c r="A5461" s="238" t="s">
        <v>5674</v>
      </c>
      <c r="B5461" s="239">
        <v>8757.0</v>
      </c>
    </row>
    <row r="5462">
      <c r="A5462" s="238" t="s">
        <v>5675</v>
      </c>
      <c r="B5462" s="239">
        <v>245.0</v>
      </c>
    </row>
    <row r="5463">
      <c r="A5463" s="238" t="s">
        <v>5675</v>
      </c>
      <c r="B5463" s="239">
        <v>220.0</v>
      </c>
    </row>
    <row r="5464">
      <c r="A5464" s="238" t="s">
        <v>5676</v>
      </c>
      <c r="B5464" s="239">
        <v>270.0</v>
      </c>
    </row>
    <row r="5465">
      <c r="A5465" s="238" t="s">
        <v>5677</v>
      </c>
      <c r="B5465" s="239">
        <v>1050.0</v>
      </c>
    </row>
    <row r="5466">
      <c r="A5466" s="238" t="s">
        <v>5678</v>
      </c>
      <c r="B5466" s="239">
        <v>458.0</v>
      </c>
    </row>
    <row r="5467">
      <c r="A5467" s="238" t="s">
        <v>5679</v>
      </c>
      <c r="B5467" s="239">
        <v>708.0</v>
      </c>
    </row>
    <row r="5468">
      <c r="A5468" s="238" t="s">
        <v>5680</v>
      </c>
      <c r="B5468" s="239">
        <v>270.0</v>
      </c>
    </row>
    <row r="5469">
      <c r="A5469" s="238" t="s">
        <v>5681</v>
      </c>
      <c r="B5469" s="239">
        <v>13568.0</v>
      </c>
    </row>
    <row r="5470">
      <c r="A5470" s="238" t="s">
        <v>5682</v>
      </c>
      <c r="B5470" s="239">
        <v>504.0</v>
      </c>
    </row>
    <row r="5471">
      <c r="A5471" s="238" t="s">
        <v>5683</v>
      </c>
      <c r="B5471" s="239">
        <v>1374.0</v>
      </c>
    </row>
    <row r="5472">
      <c r="A5472" s="238" t="s">
        <v>5684</v>
      </c>
      <c r="B5472" s="239">
        <v>84.0</v>
      </c>
    </row>
    <row r="5473">
      <c r="A5473" s="238" t="s">
        <v>5685</v>
      </c>
      <c r="B5473" s="239">
        <v>310.0</v>
      </c>
    </row>
    <row r="5474">
      <c r="A5474" s="238" t="s">
        <v>5686</v>
      </c>
      <c r="B5474" s="239">
        <v>1491.0</v>
      </c>
    </row>
    <row r="5475">
      <c r="A5475" s="238" t="s">
        <v>5687</v>
      </c>
      <c r="B5475" s="239">
        <v>7614.0</v>
      </c>
    </row>
    <row r="5476">
      <c r="A5476" s="238" t="s">
        <v>5688</v>
      </c>
      <c r="B5476" s="239">
        <v>617.0</v>
      </c>
    </row>
    <row r="5477">
      <c r="A5477" s="238" t="s">
        <v>5689</v>
      </c>
      <c r="B5477" s="239">
        <v>7041.0</v>
      </c>
    </row>
    <row r="5478">
      <c r="A5478" s="238" t="s">
        <v>5690</v>
      </c>
      <c r="B5478" s="239">
        <v>641.0</v>
      </c>
    </row>
    <row r="5479">
      <c r="A5479" s="238" t="s">
        <v>5690</v>
      </c>
      <c r="B5479" s="239">
        <v>425.0</v>
      </c>
    </row>
    <row r="5480">
      <c r="A5480" s="238" t="s">
        <v>5691</v>
      </c>
      <c r="B5480" s="239">
        <v>9801.0</v>
      </c>
    </row>
    <row r="5481">
      <c r="A5481" s="238" t="s">
        <v>5692</v>
      </c>
      <c r="B5481" s="239">
        <v>1430.0</v>
      </c>
    </row>
    <row r="5482">
      <c r="A5482" s="238" t="s">
        <v>5692</v>
      </c>
      <c r="B5482" s="239">
        <v>3520.0</v>
      </c>
    </row>
    <row r="5483">
      <c r="A5483" s="238" t="s">
        <v>5693</v>
      </c>
      <c r="B5483" s="239">
        <v>820.0</v>
      </c>
    </row>
    <row r="5484">
      <c r="A5484" s="238" t="s">
        <v>5694</v>
      </c>
      <c r="B5484" s="239">
        <v>2798.0</v>
      </c>
    </row>
    <row r="5485">
      <c r="A5485" s="238" t="s">
        <v>5695</v>
      </c>
      <c r="B5485" s="239">
        <v>14143.0</v>
      </c>
    </row>
    <row r="5486">
      <c r="A5486" s="238" t="s">
        <v>5696</v>
      </c>
      <c r="B5486" s="239">
        <v>4827.0</v>
      </c>
    </row>
    <row r="5487">
      <c r="A5487" s="238" t="s">
        <v>5697</v>
      </c>
      <c r="B5487" s="239">
        <v>8034.0</v>
      </c>
    </row>
    <row r="5488">
      <c r="A5488" s="238" t="s">
        <v>5698</v>
      </c>
      <c r="B5488" s="239">
        <v>14578.0</v>
      </c>
    </row>
    <row r="5489">
      <c r="A5489" s="238" t="s">
        <v>5699</v>
      </c>
      <c r="B5489" s="239">
        <v>6499.0</v>
      </c>
    </row>
    <row r="5490">
      <c r="A5490" s="238" t="s">
        <v>5699</v>
      </c>
      <c r="B5490" s="239">
        <v>1500.0</v>
      </c>
    </row>
    <row r="5491">
      <c r="A5491" s="238" t="s">
        <v>5700</v>
      </c>
      <c r="B5491" s="239">
        <v>453.0</v>
      </c>
    </row>
    <row r="5492">
      <c r="A5492" s="238" t="s">
        <v>5701</v>
      </c>
      <c r="B5492" s="239">
        <v>4367.0</v>
      </c>
    </row>
    <row r="5493">
      <c r="A5493" s="238" t="s">
        <v>5702</v>
      </c>
      <c r="B5493" s="239">
        <v>2590.0</v>
      </c>
    </row>
    <row r="5494">
      <c r="A5494" s="238" t="s">
        <v>5703</v>
      </c>
      <c r="B5494" s="239">
        <v>11855.0</v>
      </c>
    </row>
    <row r="5495">
      <c r="A5495" s="238" t="s">
        <v>5704</v>
      </c>
      <c r="B5495" s="239">
        <v>2390.0</v>
      </c>
    </row>
    <row r="5496">
      <c r="A5496" s="238" t="s">
        <v>5705</v>
      </c>
      <c r="B5496" s="239">
        <v>1331.0</v>
      </c>
    </row>
    <row r="5497">
      <c r="A5497" s="238" t="s">
        <v>5706</v>
      </c>
      <c r="B5497" s="239">
        <v>3987.0</v>
      </c>
    </row>
    <row r="5498">
      <c r="A5498" s="238" t="s">
        <v>5707</v>
      </c>
      <c r="B5498" s="239">
        <v>26420.0</v>
      </c>
    </row>
    <row r="5499">
      <c r="A5499" s="238" t="s">
        <v>5708</v>
      </c>
      <c r="B5499" s="239">
        <v>5317.0</v>
      </c>
    </row>
    <row r="5500">
      <c r="A5500" s="238" t="s">
        <v>5709</v>
      </c>
      <c r="B5500" s="239">
        <v>0.0</v>
      </c>
    </row>
    <row r="5501">
      <c r="A5501" s="238" t="s">
        <v>5710</v>
      </c>
      <c r="B5501" s="239">
        <v>517.0</v>
      </c>
    </row>
    <row r="5502">
      <c r="A5502" s="238" t="s">
        <v>5711</v>
      </c>
      <c r="B5502" s="239">
        <v>7431.0</v>
      </c>
    </row>
    <row r="5503">
      <c r="A5503" s="238" t="s">
        <v>5712</v>
      </c>
      <c r="B5503" s="239">
        <v>9136.0</v>
      </c>
    </row>
    <row r="5504">
      <c r="A5504" s="238" t="s">
        <v>5713</v>
      </c>
      <c r="B5504" s="239">
        <v>811.0</v>
      </c>
    </row>
    <row r="5505">
      <c r="A5505" s="238" t="s">
        <v>5714</v>
      </c>
      <c r="B5505" s="239">
        <v>11816.0</v>
      </c>
    </row>
    <row r="5506">
      <c r="A5506" s="238" t="s">
        <v>5715</v>
      </c>
      <c r="B5506" s="239">
        <v>1610.0</v>
      </c>
    </row>
    <row r="5507">
      <c r="A5507" s="238" t="s">
        <v>5716</v>
      </c>
      <c r="B5507" s="239">
        <v>11229.0</v>
      </c>
    </row>
    <row r="5508">
      <c r="A5508" s="238" t="s">
        <v>5717</v>
      </c>
      <c r="B5508" s="239">
        <v>889.0</v>
      </c>
    </row>
    <row r="5509">
      <c r="A5509" s="238" t="s">
        <v>5718</v>
      </c>
      <c r="B5509" s="239">
        <v>103.0</v>
      </c>
    </row>
    <row r="5510">
      <c r="A5510" s="238" t="s">
        <v>5719</v>
      </c>
      <c r="B5510" s="239">
        <v>22863.0</v>
      </c>
    </row>
    <row r="5511">
      <c r="A5511" s="238" t="s">
        <v>5720</v>
      </c>
      <c r="B5511" s="239">
        <v>292.0</v>
      </c>
    </row>
    <row r="5512">
      <c r="A5512" s="238" t="s">
        <v>5721</v>
      </c>
      <c r="B5512" s="239">
        <v>3188.0</v>
      </c>
    </row>
    <row r="5513">
      <c r="A5513" s="238" t="s">
        <v>5722</v>
      </c>
      <c r="B5513" s="239">
        <v>545.0</v>
      </c>
    </row>
    <row r="5514">
      <c r="A5514" s="238" t="s">
        <v>5723</v>
      </c>
      <c r="B5514" s="239">
        <v>306.0</v>
      </c>
    </row>
    <row r="5515">
      <c r="A5515" s="238" t="s">
        <v>5724</v>
      </c>
      <c r="B5515" s="239">
        <v>3536.0</v>
      </c>
    </row>
    <row r="5516">
      <c r="A5516" s="238" t="s">
        <v>5725</v>
      </c>
      <c r="B5516" s="239">
        <v>1847.0</v>
      </c>
    </row>
    <row r="5517">
      <c r="A5517" s="238" t="s">
        <v>5726</v>
      </c>
      <c r="B5517" s="239">
        <v>8082.0</v>
      </c>
    </row>
    <row r="5518">
      <c r="A5518" s="238" t="s">
        <v>5727</v>
      </c>
      <c r="B5518" s="239">
        <v>1986.0</v>
      </c>
    </row>
    <row r="5519">
      <c r="A5519" s="238" t="s">
        <v>5728</v>
      </c>
      <c r="B5519" s="239">
        <v>1172.0</v>
      </c>
    </row>
    <row r="5520">
      <c r="A5520" s="238" t="s">
        <v>5729</v>
      </c>
      <c r="B5520" s="239">
        <v>8410.0</v>
      </c>
    </row>
    <row r="5521">
      <c r="A5521" s="238" t="s">
        <v>5730</v>
      </c>
      <c r="B5521" s="239">
        <v>621.0</v>
      </c>
    </row>
    <row r="5522">
      <c r="A5522" s="238" t="s">
        <v>5731</v>
      </c>
      <c r="B5522" s="239">
        <v>2892.0</v>
      </c>
    </row>
    <row r="5523">
      <c r="A5523" s="238" t="s">
        <v>5731</v>
      </c>
      <c r="B5523" s="239">
        <v>653.0</v>
      </c>
    </row>
    <row r="5524">
      <c r="A5524" s="238" t="s">
        <v>5732</v>
      </c>
      <c r="B5524" s="239">
        <v>13880.0</v>
      </c>
    </row>
    <row r="5525">
      <c r="A5525" s="238" t="s">
        <v>5733</v>
      </c>
      <c r="B5525" s="239">
        <v>1996.0</v>
      </c>
    </row>
    <row r="5526">
      <c r="A5526" s="238" t="s">
        <v>5734</v>
      </c>
      <c r="B5526" s="239">
        <v>3761.0</v>
      </c>
    </row>
    <row r="5527">
      <c r="A5527" s="238" t="s">
        <v>5735</v>
      </c>
      <c r="B5527" s="239">
        <v>622.0</v>
      </c>
    </row>
    <row r="5528">
      <c r="A5528" s="238" t="s">
        <v>5736</v>
      </c>
      <c r="B5528" s="239">
        <v>2564.0</v>
      </c>
    </row>
    <row r="5529">
      <c r="A5529" s="238" t="s">
        <v>5737</v>
      </c>
      <c r="B5529" s="239">
        <v>245.0</v>
      </c>
    </row>
    <row r="5530">
      <c r="A5530" s="238" t="s">
        <v>5738</v>
      </c>
      <c r="B5530" s="239">
        <v>4520.0</v>
      </c>
    </row>
    <row r="5531">
      <c r="A5531" s="238" t="s">
        <v>5739</v>
      </c>
      <c r="B5531" s="239">
        <v>7214.0</v>
      </c>
    </row>
    <row r="5532">
      <c r="A5532" s="238" t="s">
        <v>5740</v>
      </c>
      <c r="B5532" s="239">
        <v>2274.0</v>
      </c>
    </row>
    <row r="5533">
      <c r="A5533" s="238" t="s">
        <v>5741</v>
      </c>
      <c r="B5533" s="239">
        <v>1254.0</v>
      </c>
    </row>
    <row r="5534">
      <c r="A5534" s="238" t="s">
        <v>5742</v>
      </c>
      <c r="B5534" s="239">
        <v>456.0</v>
      </c>
    </row>
    <row r="5535">
      <c r="A5535" s="238" t="s">
        <v>5743</v>
      </c>
      <c r="B5535" s="239">
        <v>409.0</v>
      </c>
    </row>
    <row r="5536">
      <c r="A5536" s="238" t="s">
        <v>5744</v>
      </c>
      <c r="B5536" s="239">
        <v>1781.0</v>
      </c>
    </row>
    <row r="5537">
      <c r="A5537" s="238" t="s">
        <v>5745</v>
      </c>
      <c r="B5537" s="239">
        <v>555.0</v>
      </c>
    </row>
    <row r="5538">
      <c r="A5538" s="238" t="s">
        <v>5746</v>
      </c>
      <c r="B5538" s="239">
        <v>19095.0</v>
      </c>
    </row>
    <row r="5539">
      <c r="A5539" s="238" t="s">
        <v>5747</v>
      </c>
      <c r="B5539" s="239">
        <v>607.0</v>
      </c>
    </row>
    <row r="5540">
      <c r="A5540" s="238" t="s">
        <v>5748</v>
      </c>
      <c r="B5540" s="239">
        <v>3161.0</v>
      </c>
    </row>
    <row r="5541">
      <c r="A5541" s="238" t="s">
        <v>5749</v>
      </c>
      <c r="B5541" s="239">
        <v>793.0</v>
      </c>
    </row>
    <row r="5542">
      <c r="A5542" s="238" t="s">
        <v>5750</v>
      </c>
      <c r="B5542" s="239">
        <v>2832.0</v>
      </c>
    </row>
    <row r="5543">
      <c r="A5543" s="238" t="s">
        <v>5751</v>
      </c>
      <c r="B5543" s="239">
        <v>7860.0</v>
      </c>
    </row>
    <row r="5544">
      <c r="A5544" s="238" t="s">
        <v>5752</v>
      </c>
      <c r="B5544" s="239">
        <v>267.0</v>
      </c>
    </row>
    <row r="5545">
      <c r="A5545" s="238" t="s">
        <v>5753</v>
      </c>
      <c r="B5545" s="239">
        <v>6914.0</v>
      </c>
    </row>
    <row r="5546">
      <c r="A5546" s="238" t="s">
        <v>5754</v>
      </c>
      <c r="B5546" s="239">
        <v>35663.0</v>
      </c>
    </row>
    <row r="5547">
      <c r="A5547" s="238" t="s">
        <v>5755</v>
      </c>
      <c r="B5547" s="239">
        <v>1676.0</v>
      </c>
    </row>
    <row r="5548">
      <c r="A5548" s="238" t="s">
        <v>5756</v>
      </c>
      <c r="B5548" s="239">
        <v>1821.0</v>
      </c>
    </row>
    <row r="5549">
      <c r="A5549" s="238" t="s">
        <v>5757</v>
      </c>
      <c r="B5549" s="239">
        <v>1801.0</v>
      </c>
    </row>
    <row r="5550">
      <c r="A5550" s="238" t="s">
        <v>5757</v>
      </c>
      <c r="B5550" s="239">
        <v>2190.0</v>
      </c>
    </row>
    <row r="5551">
      <c r="A5551" s="238" t="s">
        <v>5758</v>
      </c>
      <c r="B5551" s="239">
        <v>3382.0</v>
      </c>
    </row>
    <row r="5552">
      <c r="A5552" s="238" t="s">
        <v>5759</v>
      </c>
      <c r="B5552" s="239">
        <v>591.0</v>
      </c>
    </row>
    <row r="5553">
      <c r="A5553" s="238" t="s">
        <v>5760</v>
      </c>
      <c r="B5553" s="239">
        <v>7564.0</v>
      </c>
    </row>
    <row r="5554">
      <c r="A5554" s="238" t="s">
        <v>5761</v>
      </c>
      <c r="B5554" s="239">
        <v>1079.0</v>
      </c>
    </row>
    <row r="5555">
      <c r="A5555" s="238" t="s">
        <v>5761</v>
      </c>
      <c r="B5555" s="239">
        <v>1002.0</v>
      </c>
    </row>
    <row r="5556">
      <c r="A5556" s="238" t="s">
        <v>5762</v>
      </c>
      <c r="B5556" s="239">
        <v>663.0</v>
      </c>
    </row>
    <row r="5557">
      <c r="A5557" s="238" t="s">
        <v>5763</v>
      </c>
      <c r="B5557" s="239">
        <v>1614.0</v>
      </c>
    </row>
    <row r="5558">
      <c r="A5558" s="238" t="s">
        <v>5764</v>
      </c>
      <c r="B5558" s="239">
        <v>1302.0</v>
      </c>
    </row>
    <row r="5559">
      <c r="A5559" s="238" t="s">
        <v>5765</v>
      </c>
      <c r="B5559" s="239">
        <v>1295.0</v>
      </c>
    </row>
    <row r="5560">
      <c r="A5560" s="238" t="s">
        <v>5766</v>
      </c>
      <c r="B5560" s="239">
        <v>577.0</v>
      </c>
    </row>
    <row r="5561">
      <c r="A5561" s="238" t="s">
        <v>5767</v>
      </c>
      <c r="B5561" s="239">
        <v>337.0</v>
      </c>
    </row>
    <row r="5562">
      <c r="A5562" s="238" t="s">
        <v>5768</v>
      </c>
      <c r="B5562" s="239">
        <v>3129.0</v>
      </c>
    </row>
    <row r="5563">
      <c r="A5563" s="238" t="s">
        <v>5769</v>
      </c>
      <c r="B5563" s="239">
        <v>12097.0</v>
      </c>
    </row>
    <row r="5564">
      <c r="A5564" s="238" t="s">
        <v>5770</v>
      </c>
      <c r="B5564" s="239">
        <v>2709.0</v>
      </c>
    </row>
    <row r="5565">
      <c r="A5565" s="238" t="s">
        <v>5771</v>
      </c>
      <c r="B5565" s="239">
        <v>44823.0</v>
      </c>
    </row>
    <row r="5566">
      <c r="A5566" s="238" t="s">
        <v>5772</v>
      </c>
      <c r="B5566" s="239">
        <v>2169.0</v>
      </c>
    </row>
    <row r="5567">
      <c r="A5567" s="238" t="s">
        <v>5773</v>
      </c>
      <c r="B5567" s="239">
        <v>4354.0</v>
      </c>
    </row>
    <row r="5568">
      <c r="A5568" s="238" t="s">
        <v>5774</v>
      </c>
      <c r="B5568" s="239">
        <v>28048.0</v>
      </c>
    </row>
    <row r="5569">
      <c r="A5569" s="238" t="s">
        <v>5775</v>
      </c>
      <c r="B5569" s="239">
        <v>196.0</v>
      </c>
    </row>
    <row r="5570">
      <c r="A5570" s="238" t="s">
        <v>5776</v>
      </c>
      <c r="B5570" s="239">
        <v>4795.0</v>
      </c>
    </row>
    <row r="5571">
      <c r="A5571" s="238" t="s">
        <v>5777</v>
      </c>
      <c r="B5571" s="239">
        <v>378.0</v>
      </c>
    </row>
    <row r="5572">
      <c r="A5572" s="238" t="s">
        <v>5778</v>
      </c>
      <c r="B5572" s="239">
        <v>4445.0</v>
      </c>
    </row>
    <row r="5573">
      <c r="A5573" s="238" t="s">
        <v>5779</v>
      </c>
      <c r="B5573" s="239">
        <v>441.0</v>
      </c>
    </row>
    <row r="5574">
      <c r="A5574" s="238" t="s">
        <v>5779</v>
      </c>
      <c r="B5574" s="239">
        <v>46.0</v>
      </c>
    </row>
    <row r="5575">
      <c r="A5575" s="238" t="s">
        <v>5779</v>
      </c>
      <c r="B5575" s="239">
        <v>1722.0</v>
      </c>
    </row>
    <row r="5576">
      <c r="A5576" s="238" t="s">
        <v>5780</v>
      </c>
      <c r="B5576" s="239">
        <v>965.0</v>
      </c>
    </row>
    <row r="5577">
      <c r="A5577" s="238" t="s">
        <v>5781</v>
      </c>
      <c r="B5577" s="239">
        <v>27142.0</v>
      </c>
    </row>
    <row r="5578">
      <c r="A5578" s="238" t="s">
        <v>5782</v>
      </c>
      <c r="B5578" s="239">
        <v>2583.0</v>
      </c>
    </row>
    <row r="5579">
      <c r="A5579" s="238" t="s">
        <v>5783</v>
      </c>
      <c r="B5579" s="239">
        <v>3203.0</v>
      </c>
    </row>
    <row r="5580">
      <c r="A5580" s="238" t="s">
        <v>5784</v>
      </c>
      <c r="B5580" s="239">
        <v>6838.0</v>
      </c>
    </row>
    <row r="5581">
      <c r="A5581" s="238" t="s">
        <v>5784</v>
      </c>
      <c r="B5581" s="239">
        <v>0.0</v>
      </c>
    </row>
    <row r="5582">
      <c r="A5582" s="238" t="s">
        <v>5785</v>
      </c>
      <c r="B5582" s="239">
        <v>20119.0</v>
      </c>
    </row>
    <row r="5583">
      <c r="A5583" s="238" t="s">
        <v>5786</v>
      </c>
      <c r="B5583" s="239">
        <v>40420.0</v>
      </c>
    </row>
    <row r="5584">
      <c r="A5584" s="238" t="s">
        <v>5787</v>
      </c>
      <c r="B5584" s="239">
        <v>11816.0</v>
      </c>
    </row>
    <row r="5585">
      <c r="A5585" s="238" t="s">
        <v>5788</v>
      </c>
      <c r="B5585" s="239">
        <v>731.0</v>
      </c>
    </row>
    <row r="5586">
      <c r="A5586" s="238" t="s">
        <v>5789</v>
      </c>
      <c r="B5586" s="239">
        <v>532.0</v>
      </c>
    </row>
    <row r="5587">
      <c r="A5587" s="238" t="s">
        <v>5790</v>
      </c>
      <c r="B5587" s="239">
        <v>2083.0</v>
      </c>
    </row>
    <row r="5588">
      <c r="A5588" s="238" t="s">
        <v>5791</v>
      </c>
      <c r="B5588" s="239">
        <v>7500.0</v>
      </c>
    </row>
    <row r="5589">
      <c r="A5589" s="238" t="s">
        <v>5792</v>
      </c>
      <c r="B5589" s="239">
        <v>616093.0</v>
      </c>
    </row>
    <row r="5590">
      <c r="A5590" s="238" t="s">
        <v>5793</v>
      </c>
      <c r="B5590" s="239">
        <v>525.0</v>
      </c>
    </row>
    <row r="5591">
      <c r="A5591" s="238" t="s">
        <v>5794</v>
      </c>
      <c r="B5591" s="239">
        <v>8249.0</v>
      </c>
    </row>
    <row r="5592">
      <c r="A5592" s="238" t="s">
        <v>5795</v>
      </c>
      <c r="B5592" s="239">
        <v>112.0</v>
      </c>
    </row>
    <row r="5593">
      <c r="A5593" s="238" t="s">
        <v>5796</v>
      </c>
      <c r="B5593" s="239">
        <v>1656.0</v>
      </c>
    </row>
    <row r="5594">
      <c r="A5594" s="238" t="s">
        <v>5797</v>
      </c>
      <c r="B5594" s="239">
        <v>466.0</v>
      </c>
    </row>
    <row r="5595">
      <c r="A5595" s="238" t="s">
        <v>5798</v>
      </c>
      <c r="B5595" s="239">
        <v>425.0</v>
      </c>
    </row>
    <row r="5596">
      <c r="A5596" s="238" t="s">
        <v>5799</v>
      </c>
      <c r="B5596" s="239">
        <v>3676.0</v>
      </c>
    </row>
    <row r="5597">
      <c r="A5597" s="238" t="s">
        <v>5800</v>
      </c>
      <c r="B5597" s="239">
        <v>1178.0</v>
      </c>
    </row>
    <row r="5598">
      <c r="A5598" s="238" t="s">
        <v>5801</v>
      </c>
      <c r="B5598" s="239">
        <v>3415.0</v>
      </c>
    </row>
    <row r="5599">
      <c r="A5599" s="238" t="s">
        <v>5802</v>
      </c>
      <c r="B5599" s="239">
        <v>40594.0</v>
      </c>
    </row>
    <row r="5600">
      <c r="A5600" s="238" t="s">
        <v>5803</v>
      </c>
      <c r="B5600" s="239">
        <v>1396.0</v>
      </c>
    </row>
    <row r="5601">
      <c r="A5601" s="238" t="s">
        <v>5804</v>
      </c>
      <c r="B5601" s="239">
        <v>377.0</v>
      </c>
    </row>
    <row r="5602">
      <c r="A5602" s="238" t="s">
        <v>5805</v>
      </c>
      <c r="B5602" s="239">
        <v>7147.0</v>
      </c>
    </row>
    <row r="5603">
      <c r="A5603" s="238" t="s">
        <v>5806</v>
      </c>
      <c r="B5603" s="239">
        <v>2775.0</v>
      </c>
    </row>
    <row r="5604">
      <c r="A5604" s="238" t="s">
        <v>5807</v>
      </c>
      <c r="B5604" s="239">
        <v>14308.0</v>
      </c>
    </row>
    <row r="5605">
      <c r="A5605" s="238" t="s">
        <v>5808</v>
      </c>
      <c r="B5605" s="239">
        <v>502.0</v>
      </c>
    </row>
    <row r="5606">
      <c r="A5606" s="238" t="s">
        <v>5809</v>
      </c>
      <c r="B5606" s="239">
        <v>7013.0</v>
      </c>
    </row>
    <row r="5607">
      <c r="A5607" s="238" t="s">
        <v>5810</v>
      </c>
      <c r="B5607" s="239">
        <v>1518.0</v>
      </c>
    </row>
    <row r="5608">
      <c r="A5608" s="238" t="s">
        <v>5811</v>
      </c>
      <c r="B5608" s="239">
        <v>2822.0</v>
      </c>
    </row>
    <row r="5609">
      <c r="A5609" s="238" t="s">
        <v>5812</v>
      </c>
      <c r="B5609" s="239">
        <v>22980.0</v>
      </c>
    </row>
    <row r="5610">
      <c r="A5610" s="238" t="s">
        <v>5813</v>
      </c>
      <c r="B5610" s="239">
        <v>388.0</v>
      </c>
    </row>
    <row r="5611">
      <c r="A5611" s="238" t="s">
        <v>5814</v>
      </c>
      <c r="B5611" s="239">
        <v>10146.0</v>
      </c>
    </row>
    <row r="5612">
      <c r="A5612" s="238" t="s">
        <v>5815</v>
      </c>
      <c r="B5612" s="239">
        <v>674.0</v>
      </c>
    </row>
    <row r="5613">
      <c r="A5613" s="238" t="s">
        <v>5816</v>
      </c>
      <c r="B5613" s="239">
        <v>25352.0</v>
      </c>
    </row>
    <row r="5614">
      <c r="A5614" s="238" t="s">
        <v>5817</v>
      </c>
      <c r="B5614" s="239">
        <v>8269.0</v>
      </c>
    </row>
    <row r="5615">
      <c r="A5615" s="238" t="s">
        <v>5818</v>
      </c>
      <c r="B5615" s="239">
        <v>5101.0</v>
      </c>
    </row>
    <row r="5616">
      <c r="A5616" s="238" t="s">
        <v>5819</v>
      </c>
      <c r="B5616" s="239">
        <v>2679.0</v>
      </c>
    </row>
    <row r="5617">
      <c r="A5617" s="238" t="s">
        <v>5820</v>
      </c>
      <c r="B5617" s="239">
        <v>4930.0</v>
      </c>
    </row>
    <row r="5618">
      <c r="A5618" s="238" t="s">
        <v>5821</v>
      </c>
      <c r="B5618" s="239">
        <v>2038.0</v>
      </c>
    </row>
    <row r="5619">
      <c r="A5619" s="238" t="s">
        <v>5822</v>
      </c>
      <c r="B5619" s="239">
        <v>456.0</v>
      </c>
    </row>
    <row r="5620">
      <c r="A5620" s="238" t="s">
        <v>5823</v>
      </c>
      <c r="B5620" s="239">
        <v>5138.0</v>
      </c>
    </row>
    <row r="5621">
      <c r="A5621" s="238" t="s">
        <v>5824</v>
      </c>
      <c r="B5621" s="239">
        <v>1028.0</v>
      </c>
    </row>
    <row r="5622">
      <c r="A5622" s="238" t="s">
        <v>5825</v>
      </c>
      <c r="B5622" s="239">
        <v>49512.0</v>
      </c>
    </row>
    <row r="5623">
      <c r="A5623" s="238" t="s">
        <v>5826</v>
      </c>
      <c r="B5623" s="239">
        <v>618.0</v>
      </c>
    </row>
    <row r="5624">
      <c r="A5624" s="238" t="s">
        <v>5827</v>
      </c>
      <c r="B5624" s="239">
        <v>16614.0</v>
      </c>
    </row>
    <row r="5625">
      <c r="A5625" s="238" t="s">
        <v>5828</v>
      </c>
      <c r="B5625" s="239">
        <v>0.0</v>
      </c>
    </row>
    <row r="5626">
      <c r="A5626" s="238" t="s">
        <v>5829</v>
      </c>
      <c r="B5626" s="239">
        <v>3926.0</v>
      </c>
    </row>
    <row r="5627">
      <c r="A5627" s="238" t="s">
        <v>5830</v>
      </c>
      <c r="B5627" s="239">
        <v>204.0</v>
      </c>
    </row>
    <row r="5628">
      <c r="A5628" s="238" t="s">
        <v>5831</v>
      </c>
      <c r="B5628" s="239">
        <v>1640.0</v>
      </c>
    </row>
    <row r="5629">
      <c r="A5629" s="238" t="s">
        <v>5831</v>
      </c>
      <c r="B5629" s="239">
        <v>3265.0</v>
      </c>
    </row>
    <row r="5630">
      <c r="A5630" s="238" t="s">
        <v>5832</v>
      </c>
      <c r="B5630" s="239">
        <v>1133.0</v>
      </c>
    </row>
    <row r="5631">
      <c r="A5631" s="238" t="s">
        <v>5833</v>
      </c>
      <c r="B5631" s="239">
        <v>5813.0</v>
      </c>
    </row>
    <row r="5632">
      <c r="A5632" s="238" t="s">
        <v>5834</v>
      </c>
      <c r="B5632" s="239">
        <v>14011.0</v>
      </c>
    </row>
    <row r="5633">
      <c r="A5633" s="238" t="s">
        <v>5835</v>
      </c>
      <c r="B5633" s="239">
        <v>1210.0</v>
      </c>
    </row>
    <row r="5634">
      <c r="A5634" s="238" t="s">
        <v>5836</v>
      </c>
      <c r="B5634" s="239">
        <v>11777.0</v>
      </c>
    </row>
    <row r="5635">
      <c r="A5635" s="238" t="s">
        <v>5836</v>
      </c>
      <c r="B5635" s="239">
        <v>1637.0</v>
      </c>
    </row>
    <row r="5636">
      <c r="A5636" s="238" t="s">
        <v>5837</v>
      </c>
      <c r="B5636" s="239">
        <v>2027.0</v>
      </c>
    </row>
    <row r="5637">
      <c r="A5637" s="238" t="s">
        <v>5838</v>
      </c>
      <c r="B5637" s="239">
        <v>864.0</v>
      </c>
    </row>
    <row r="5638">
      <c r="A5638" s="238" t="s">
        <v>5839</v>
      </c>
      <c r="B5638" s="239">
        <v>3450.0</v>
      </c>
    </row>
    <row r="5639">
      <c r="A5639" s="238" t="s">
        <v>5839</v>
      </c>
      <c r="B5639" s="239">
        <v>210.0</v>
      </c>
    </row>
    <row r="5640">
      <c r="A5640" s="238" t="s">
        <v>5840</v>
      </c>
      <c r="B5640" s="239">
        <v>5669.0</v>
      </c>
    </row>
    <row r="5641">
      <c r="A5641" s="238" t="s">
        <v>5841</v>
      </c>
      <c r="B5641" s="239">
        <v>1746.0</v>
      </c>
    </row>
    <row r="5642">
      <c r="A5642" s="238" t="s">
        <v>5842</v>
      </c>
      <c r="B5642" s="239">
        <v>23345.0</v>
      </c>
    </row>
    <row r="5643">
      <c r="A5643" s="238" t="s">
        <v>5843</v>
      </c>
      <c r="B5643" s="239">
        <v>414.0</v>
      </c>
    </row>
    <row r="5644">
      <c r="A5644" s="238" t="s">
        <v>5844</v>
      </c>
      <c r="B5644" s="239">
        <v>165748.0</v>
      </c>
    </row>
    <row r="5645">
      <c r="A5645" s="238" t="s">
        <v>5845</v>
      </c>
      <c r="B5645" s="239">
        <v>1377.0</v>
      </c>
    </row>
    <row r="5646">
      <c r="A5646" s="238" t="s">
        <v>5846</v>
      </c>
      <c r="B5646" s="239">
        <v>54.0</v>
      </c>
    </row>
    <row r="5647">
      <c r="A5647" s="238" t="s">
        <v>5847</v>
      </c>
      <c r="B5647" s="239">
        <v>14218.0</v>
      </c>
    </row>
    <row r="5648">
      <c r="A5648" s="238" t="s">
        <v>5848</v>
      </c>
      <c r="B5648" s="239">
        <v>7008.0</v>
      </c>
    </row>
    <row r="5649">
      <c r="A5649" s="238" t="s">
        <v>5849</v>
      </c>
      <c r="B5649" s="239">
        <v>3841.0</v>
      </c>
    </row>
    <row r="5650">
      <c r="A5650" s="238" t="s">
        <v>5850</v>
      </c>
      <c r="B5650" s="239">
        <v>10867.0</v>
      </c>
    </row>
    <row r="5651">
      <c r="A5651" s="238" t="s">
        <v>5850</v>
      </c>
      <c r="B5651" s="239">
        <v>5035.0</v>
      </c>
    </row>
    <row r="5652">
      <c r="A5652" s="238" t="s">
        <v>5851</v>
      </c>
      <c r="B5652" s="239">
        <v>1634.0</v>
      </c>
    </row>
    <row r="5653">
      <c r="A5653" s="238" t="s">
        <v>5852</v>
      </c>
      <c r="B5653" s="239">
        <v>1023.0</v>
      </c>
    </row>
    <row r="5654">
      <c r="A5654" s="238" t="s">
        <v>5853</v>
      </c>
      <c r="B5654" s="239">
        <v>2658.0</v>
      </c>
    </row>
    <row r="5655">
      <c r="A5655" s="238" t="s">
        <v>5854</v>
      </c>
      <c r="B5655" s="239">
        <v>333.0</v>
      </c>
    </row>
    <row r="5656">
      <c r="A5656" s="238" t="s">
        <v>5855</v>
      </c>
      <c r="B5656" s="239">
        <v>20217.0</v>
      </c>
    </row>
    <row r="5657">
      <c r="A5657" s="238" t="s">
        <v>5856</v>
      </c>
      <c r="B5657" s="239">
        <v>4133.0</v>
      </c>
    </row>
    <row r="5658">
      <c r="A5658" s="238" t="s">
        <v>5857</v>
      </c>
      <c r="B5658" s="239">
        <v>9312.0</v>
      </c>
    </row>
    <row r="5659">
      <c r="A5659" s="238" t="s">
        <v>5858</v>
      </c>
      <c r="B5659" s="239">
        <v>10946.0</v>
      </c>
    </row>
    <row r="5660">
      <c r="A5660" s="238" t="s">
        <v>5859</v>
      </c>
      <c r="B5660" s="239">
        <v>6129.0</v>
      </c>
    </row>
    <row r="5661">
      <c r="A5661" s="238" t="s">
        <v>5860</v>
      </c>
      <c r="B5661" s="239">
        <v>2656.0</v>
      </c>
    </row>
    <row r="5662">
      <c r="A5662" s="238" t="s">
        <v>5861</v>
      </c>
      <c r="B5662" s="239">
        <v>940.0</v>
      </c>
    </row>
    <row r="5663">
      <c r="A5663" s="238" t="s">
        <v>5862</v>
      </c>
      <c r="B5663" s="239">
        <v>3930.0</v>
      </c>
    </row>
    <row r="5664">
      <c r="A5664" s="238" t="s">
        <v>5863</v>
      </c>
      <c r="B5664" s="239">
        <v>2989.0</v>
      </c>
    </row>
    <row r="5665">
      <c r="A5665" s="238" t="s">
        <v>5864</v>
      </c>
      <c r="B5665" s="239">
        <v>7658.0</v>
      </c>
    </row>
    <row r="5666">
      <c r="A5666" s="238" t="s">
        <v>5865</v>
      </c>
      <c r="B5666" s="239">
        <v>827.0</v>
      </c>
    </row>
    <row r="5667">
      <c r="A5667" s="238" t="s">
        <v>5866</v>
      </c>
      <c r="B5667" s="239">
        <v>4481.0</v>
      </c>
    </row>
    <row r="5668">
      <c r="A5668" s="238" t="s">
        <v>5867</v>
      </c>
      <c r="B5668" s="239">
        <v>1329.0</v>
      </c>
    </row>
    <row r="5669">
      <c r="A5669" s="238" t="s">
        <v>5868</v>
      </c>
      <c r="B5669" s="239">
        <v>2937.0</v>
      </c>
    </row>
    <row r="5670">
      <c r="A5670" s="238" t="s">
        <v>5869</v>
      </c>
      <c r="B5670" s="239">
        <v>494.0</v>
      </c>
    </row>
    <row r="5671">
      <c r="A5671" s="238" t="s">
        <v>5870</v>
      </c>
      <c r="B5671" s="239">
        <v>1268.0</v>
      </c>
    </row>
    <row r="5672">
      <c r="A5672" s="238" t="s">
        <v>5871</v>
      </c>
      <c r="B5672" s="239">
        <v>9062.0</v>
      </c>
    </row>
    <row r="5673">
      <c r="A5673" s="238" t="s">
        <v>5872</v>
      </c>
      <c r="B5673" s="239">
        <v>370.0</v>
      </c>
    </row>
    <row r="5674">
      <c r="A5674" s="238" t="s">
        <v>5873</v>
      </c>
      <c r="B5674" s="239">
        <v>8783.0</v>
      </c>
    </row>
    <row r="5675">
      <c r="A5675" s="238" t="s">
        <v>5874</v>
      </c>
      <c r="B5675" s="239">
        <v>621.0</v>
      </c>
    </row>
    <row r="5676">
      <c r="A5676" s="238" t="s">
        <v>5875</v>
      </c>
      <c r="B5676" s="239">
        <v>801.0</v>
      </c>
    </row>
    <row r="5677">
      <c r="A5677" s="238" t="s">
        <v>5876</v>
      </c>
      <c r="B5677" s="239">
        <v>85.0</v>
      </c>
    </row>
    <row r="5678">
      <c r="A5678" s="238" t="s">
        <v>5877</v>
      </c>
      <c r="B5678" s="239">
        <v>491.0</v>
      </c>
    </row>
    <row r="5679">
      <c r="A5679" s="238" t="s">
        <v>5878</v>
      </c>
      <c r="B5679" s="239">
        <v>312.0</v>
      </c>
    </row>
    <row r="5680">
      <c r="A5680" s="238" t="s">
        <v>5879</v>
      </c>
      <c r="B5680" s="239">
        <v>1245.0</v>
      </c>
    </row>
    <row r="5681">
      <c r="A5681" s="238" t="s">
        <v>5880</v>
      </c>
      <c r="B5681" s="239">
        <v>75.0</v>
      </c>
    </row>
    <row r="5682">
      <c r="A5682" s="238" t="s">
        <v>5881</v>
      </c>
      <c r="B5682" s="239">
        <v>369.0</v>
      </c>
    </row>
    <row r="5683">
      <c r="A5683" s="238" t="s">
        <v>5882</v>
      </c>
      <c r="B5683" s="239">
        <v>695.0</v>
      </c>
    </row>
    <row r="5684">
      <c r="A5684" s="238" t="s">
        <v>5883</v>
      </c>
      <c r="B5684" s="239">
        <v>240.0</v>
      </c>
    </row>
    <row r="5685">
      <c r="A5685" s="238" t="s">
        <v>5884</v>
      </c>
      <c r="B5685" s="239">
        <v>20293.0</v>
      </c>
    </row>
    <row r="5686">
      <c r="A5686" s="238" t="s">
        <v>5885</v>
      </c>
      <c r="B5686" s="239">
        <v>287.0</v>
      </c>
    </row>
    <row r="5687">
      <c r="A5687" s="238" t="s">
        <v>5885</v>
      </c>
      <c r="B5687" s="239">
        <v>410.0</v>
      </c>
    </row>
    <row r="5688">
      <c r="A5688" s="238" t="s">
        <v>5885</v>
      </c>
      <c r="B5688" s="239">
        <v>4600.0</v>
      </c>
    </row>
    <row r="5689">
      <c r="A5689" s="238" t="s">
        <v>5885</v>
      </c>
      <c r="B5689" s="239">
        <v>1401.0</v>
      </c>
    </row>
    <row r="5690">
      <c r="A5690" s="238" t="s">
        <v>5886</v>
      </c>
      <c r="B5690" s="239">
        <v>23833.0</v>
      </c>
    </row>
    <row r="5691">
      <c r="A5691" s="238" t="s">
        <v>5887</v>
      </c>
      <c r="B5691" s="239">
        <v>36053.0</v>
      </c>
    </row>
    <row r="5692">
      <c r="A5692" s="238" t="s">
        <v>5888</v>
      </c>
      <c r="B5692" s="239">
        <v>11669.0</v>
      </c>
    </row>
    <row r="5693">
      <c r="A5693" s="238" t="s">
        <v>5889</v>
      </c>
      <c r="B5693" s="239">
        <v>5856.0</v>
      </c>
    </row>
    <row r="5694">
      <c r="A5694" s="238" t="s">
        <v>5890</v>
      </c>
      <c r="B5694" s="239">
        <v>1199.0</v>
      </c>
    </row>
    <row r="5695">
      <c r="A5695" s="238" t="s">
        <v>5891</v>
      </c>
      <c r="B5695" s="239">
        <v>575.0</v>
      </c>
    </row>
    <row r="5696">
      <c r="A5696" s="238" t="s">
        <v>5891</v>
      </c>
      <c r="B5696" s="239">
        <v>56.0</v>
      </c>
    </row>
    <row r="5697">
      <c r="A5697" s="238" t="s">
        <v>5892</v>
      </c>
      <c r="B5697" s="239">
        <v>417.0</v>
      </c>
    </row>
    <row r="5698">
      <c r="A5698" s="238" t="s">
        <v>5893</v>
      </c>
      <c r="B5698" s="239">
        <v>0.0</v>
      </c>
    </row>
    <row r="5699">
      <c r="A5699" s="238" t="s">
        <v>5894</v>
      </c>
      <c r="B5699" s="239">
        <v>1403.0</v>
      </c>
    </row>
    <row r="5700">
      <c r="A5700" s="238" t="s">
        <v>5895</v>
      </c>
      <c r="B5700" s="239">
        <v>25846.0</v>
      </c>
    </row>
    <row r="5701">
      <c r="A5701" s="238" t="s">
        <v>5896</v>
      </c>
      <c r="B5701" s="239">
        <v>2321.0</v>
      </c>
    </row>
    <row r="5702">
      <c r="A5702" s="238" t="s">
        <v>5897</v>
      </c>
      <c r="B5702" s="239">
        <v>875.0</v>
      </c>
    </row>
    <row r="5703">
      <c r="A5703" s="238" t="s">
        <v>5897</v>
      </c>
      <c r="B5703" s="239">
        <v>146.0</v>
      </c>
    </row>
    <row r="5704">
      <c r="A5704" s="238" t="s">
        <v>5897</v>
      </c>
      <c r="B5704" s="239">
        <v>1111.0</v>
      </c>
    </row>
    <row r="5705">
      <c r="A5705" s="238" t="s">
        <v>5898</v>
      </c>
      <c r="B5705" s="239">
        <v>13583.0</v>
      </c>
    </row>
    <row r="5706">
      <c r="A5706" s="238" t="s">
        <v>5899</v>
      </c>
      <c r="B5706" s="239">
        <v>749.0</v>
      </c>
    </row>
    <row r="5707">
      <c r="A5707" s="238" t="s">
        <v>5900</v>
      </c>
      <c r="B5707" s="239">
        <v>1108.0</v>
      </c>
    </row>
    <row r="5708">
      <c r="A5708" s="238" t="s">
        <v>5900</v>
      </c>
      <c r="B5708" s="239">
        <v>212.0</v>
      </c>
    </row>
    <row r="5709">
      <c r="A5709" s="238" t="s">
        <v>5901</v>
      </c>
      <c r="B5709" s="239">
        <v>11739.0</v>
      </c>
    </row>
    <row r="5710">
      <c r="A5710" s="238" t="s">
        <v>5902</v>
      </c>
      <c r="B5710" s="239">
        <v>1354.0</v>
      </c>
    </row>
    <row r="5711">
      <c r="A5711" s="238" t="s">
        <v>5903</v>
      </c>
      <c r="B5711" s="239">
        <v>5411.0</v>
      </c>
    </row>
    <row r="5712">
      <c r="A5712" s="238" t="s">
        <v>5904</v>
      </c>
      <c r="B5712" s="239">
        <v>425.0</v>
      </c>
    </row>
    <row r="5713">
      <c r="A5713" s="238" t="s">
        <v>5905</v>
      </c>
      <c r="B5713" s="239">
        <v>177.0</v>
      </c>
    </row>
    <row r="5714">
      <c r="A5714" s="238" t="s">
        <v>5906</v>
      </c>
      <c r="B5714" s="239">
        <v>5098.0</v>
      </c>
    </row>
    <row r="5715">
      <c r="A5715" s="238" t="s">
        <v>5907</v>
      </c>
      <c r="B5715" s="239">
        <v>1162.0</v>
      </c>
    </row>
    <row r="5716">
      <c r="A5716" s="238" t="s">
        <v>5908</v>
      </c>
      <c r="B5716" s="239">
        <v>259.0</v>
      </c>
    </row>
    <row r="5717">
      <c r="A5717" s="238" t="s">
        <v>5909</v>
      </c>
      <c r="B5717" s="239">
        <v>2020.0</v>
      </c>
    </row>
    <row r="5718">
      <c r="A5718" s="238" t="s">
        <v>5910</v>
      </c>
      <c r="B5718" s="239">
        <v>641.0</v>
      </c>
    </row>
    <row r="5719">
      <c r="A5719" s="238" t="s">
        <v>5911</v>
      </c>
      <c r="B5719" s="239">
        <v>4482.0</v>
      </c>
    </row>
    <row r="5720">
      <c r="A5720" s="238" t="s">
        <v>5912</v>
      </c>
      <c r="B5720" s="239">
        <v>226.0</v>
      </c>
    </row>
    <row r="5721">
      <c r="A5721" s="238" t="s">
        <v>5913</v>
      </c>
      <c r="B5721" s="239">
        <v>21665.0</v>
      </c>
    </row>
    <row r="5722">
      <c r="A5722" s="238" t="s">
        <v>5914</v>
      </c>
      <c r="B5722" s="239">
        <v>3048.0</v>
      </c>
    </row>
    <row r="5723">
      <c r="A5723" s="238" t="s">
        <v>5915</v>
      </c>
      <c r="B5723" s="239">
        <v>2782.0</v>
      </c>
    </row>
    <row r="5724">
      <c r="A5724" s="238" t="s">
        <v>5916</v>
      </c>
      <c r="B5724" s="239">
        <v>56542.0</v>
      </c>
    </row>
    <row r="5725">
      <c r="A5725" s="238" t="s">
        <v>5917</v>
      </c>
      <c r="B5725" s="239">
        <v>5832.0</v>
      </c>
    </row>
    <row r="5726">
      <c r="A5726" s="238" t="s">
        <v>5918</v>
      </c>
      <c r="B5726" s="239">
        <v>521.0</v>
      </c>
    </row>
    <row r="5727">
      <c r="A5727" s="238" t="s">
        <v>5919</v>
      </c>
      <c r="B5727" s="239">
        <v>546.0</v>
      </c>
    </row>
    <row r="5728">
      <c r="A5728" s="238" t="s">
        <v>5920</v>
      </c>
      <c r="B5728" s="239">
        <v>12238.0</v>
      </c>
    </row>
    <row r="5729">
      <c r="A5729" s="238" t="s">
        <v>5921</v>
      </c>
      <c r="B5729" s="239">
        <v>13015.0</v>
      </c>
    </row>
    <row r="5730">
      <c r="A5730" s="238" t="s">
        <v>5922</v>
      </c>
      <c r="B5730" s="239">
        <v>986.0</v>
      </c>
    </row>
    <row r="5731">
      <c r="A5731" s="238" t="s">
        <v>5923</v>
      </c>
      <c r="B5731" s="239">
        <v>9883.0</v>
      </c>
    </row>
    <row r="5732">
      <c r="A5732" s="238" t="s">
        <v>5924</v>
      </c>
      <c r="B5732" s="239">
        <v>937.0</v>
      </c>
    </row>
    <row r="5733">
      <c r="A5733" s="238" t="s">
        <v>5925</v>
      </c>
      <c r="B5733" s="239">
        <v>6412.0</v>
      </c>
    </row>
    <row r="5734">
      <c r="A5734" s="238" t="s">
        <v>5926</v>
      </c>
      <c r="B5734" s="239">
        <v>446.0</v>
      </c>
    </row>
    <row r="5735">
      <c r="A5735" s="238" t="s">
        <v>5927</v>
      </c>
      <c r="B5735" s="239">
        <v>11966.0</v>
      </c>
    </row>
    <row r="5736">
      <c r="A5736" s="238" t="s">
        <v>5928</v>
      </c>
      <c r="B5736" s="239">
        <v>273.0</v>
      </c>
    </row>
    <row r="5737">
      <c r="A5737" s="238" t="s">
        <v>5929</v>
      </c>
      <c r="B5737" s="239">
        <v>484.0</v>
      </c>
    </row>
    <row r="5738">
      <c r="A5738" s="238" t="s">
        <v>5930</v>
      </c>
      <c r="B5738" s="239">
        <v>68890.0</v>
      </c>
    </row>
    <row r="5739">
      <c r="A5739" s="238" t="s">
        <v>5931</v>
      </c>
      <c r="B5739" s="239">
        <v>202.0</v>
      </c>
    </row>
    <row r="5740">
      <c r="A5740" s="238" t="s">
        <v>5932</v>
      </c>
      <c r="B5740" s="239">
        <v>1712.0</v>
      </c>
    </row>
    <row r="5741">
      <c r="A5741" s="238" t="s">
        <v>5933</v>
      </c>
      <c r="B5741" s="239">
        <v>1158.0</v>
      </c>
    </row>
    <row r="5742">
      <c r="A5742" s="238" t="s">
        <v>5934</v>
      </c>
      <c r="B5742" s="239">
        <v>1618.0</v>
      </c>
    </row>
    <row r="5743">
      <c r="A5743" s="238" t="s">
        <v>5935</v>
      </c>
      <c r="B5743" s="239">
        <v>6220.0</v>
      </c>
    </row>
    <row r="5744">
      <c r="A5744" s="238" t="s">
        <v>5936</v>
      </c>
      <c r="B5744" s="239">
        <v>14352.0</v>
      </c>
    </row>
    <row r="5745">
      <c r="A5745" s="238" t="s">
        <v>5937</v>
      </c>
      <c r="B5745" s="239">
        <v>2352.0</v>
      </c>
    </row>
    <row r="5746">
      <c r="A5746" s="238" t="s">
        <v>5938</v>
      </c>
      <c r="B5746" s="239">
        <v>151.0</v>
      </c>
    </row>
    <row r="5747">
      <c r="A5747" s="238" t="s">
        <v>5939</v>
      </c>
      <c r="B5747" s="239">
        <v>978.0</v>
      </c>
    </row>
    <row r="5748">
      <c r="A5748" s="238" t="s">
        <v>5940</v>
      </c>
      <c r="B5748" s="239">
        <v>598.0</v>
      </c>
    </row>
    <row r="5749">
      <c r="A5749" s="238" t="s">
        <v>5940</v>
      </c>
      <c r="B5749" s="239">
        <v>2126.0</v>
      </c>
    </row>
    <row r="5750">
      <c r="A5750" s="238" t="s">
        <v>5941</v>
      </c>
      <c r="B5750" s="239">
        <v>5920.0</v>
      </c>
    </row>
    <row r="5751">
      <c r="A5751" s="238" t="s">
        <v>5942</v>
      </c>
      <c r="B5751" s="239">
        <v>319.0</v>
      </c>
    </row>
    <row r="5752">
      <c r="A5752" s="238" t="s">
        <v>5943</v>
      </c>
      <c r="B5752" s="239">
        <v>3342.0</v>
      </c>
    </row>
    <row r="5753">
      <c r="A5753" s="238" t="s">
        <v>5944</v>
      </c>
      <c r="B5753" s="239">
        <v>152.0</v>
      </c>
    </row>
    <row r="5754">
      <c r="A5754" s="238" t="s">
        <v>5945</v>
      </c>
      <c r="B5754" s="239">
        <v>960.0</v>
      </c>
    </row>
    <row r="5755">
      <c r="A5755" s="238" t="s">
        <v>5946</v>
      </c>
      <c r="B5755" s="239">
        <v>707.0</v>
      </c>
    </row>
    <row r="5756">
      <c r="A5756" s="238" t="s">
        <v>5947</v>
      </c>
      <c r="B5756" s="239">
        <v>1470.0</v>
      </c>
    </row>
    <row r="5757">
      <c r="A5757" s="238" t="s">
        <v>5948</v>
      </c>
      <c r="B5757" s="239">
        <v>2594.0</v>
      </c>
    </row>
    <row r="5758">
      <c r="A5758" s="238" t="s">
        <v>5949</v>
      </c>
      <c r="B5758" s="239">
        <v>7744.0</v>
      </c>
    </row>
    <row r="5759">
      <c r="A5759" s="238" t="s">
        <v>5950</v>
      </c>
      <c r="B5759" s="239">
        <v>803.0</v>
      </c>
    </row>
    <row r="5760">
      <c r="A5760" s="238" t="s">
        <v>5951</v>
      </c>
      <c r="B5760" s="239">
        <v>1856.0</v>
      </c>
    </row>
    <row r="5761">
      <c r="A5761" s="238" t="s">
        <v>5952</v>
      </c>
      <c r="B5761" s="239">
        <v>448.0</v>
      </c>
    </row>
    <row r="5762">
      <c r="A5762" s="238" t="s">
        <v>5953</v>
      </c>
      <c r="B5762" s="239">
        <v>2083.0</v>
      </c>
    </row>
    <row r="5763">
      <c r="A5763" s="238" t="s">
        <v>5954</v>
      </c>
      <c r="B5763" s="239">
        <v>14393.0</v>
      </c>
    </row>
    <row r="5764">
      <c r="A5764" s="238" t="s">
        <v>5955</v>
      </c>
      <c r="B5764" s="239">
        <v>748.0</v>
      </c>
    </row>
    <row r="5765">
      <c r="A5765" s="238" t="s">
        <v>5956</v>
      </c>
      <c r="B5765" s="239">
        <v>864.0</v>
      </c>
    </row>
    <row r="5766">
      <c r="A5766" s="238" t="s">
        <v>5957</v>
      </c>
      <c r="B5766" s="239">
        <v>287.0</v>
      </c>
    </row>
    <row r="5767">
      <c r="A5767" s="238" t="s">
        <v>5958</v>
      </c>
      <c r="B5767" s="239">
        <v>30846.0</v>
      </c>
    </row>
    <row r="5768">
      <c r="A5768" s="238" t="s">
        <v>5959</v>
      </c>
      <c r="B5768" s="239">
        <v>465.0</v>
      </c>
    </row>
    <row r="5769">
      <c r="A5769" s="238" t="s">
        <v>5960</v>
      </c>
      <c r="B5769" s="239">
        <v>797.0</v>
      </c>
    </row>
    <row r="5770">
      <c r="A5770" s="238" t="s">
        <v>5960</v>
      </c>
      <c r="B5770" s="239">
        <v>3092.0</v>
      </c>
    </row>
    <row r="5771">
      <c r="A5771" s="238" t="s">
        <v>5961</v>
      </c>
      <c r="B5771" s="239">
        <v>4645.0</v>
      </c>
    </row>
    <row r="5772">
      <c r="A5772" s="238" t="s">
        <v>5962</v>
      </c>
      <c r="B5772" s="239">
        <v>27814.0</v>
      </c>
    </row>
    <row r="5773">
      <c r="A5773" s="238" t="s">
        <v>5963</v>
      </c>
      <c r="B5773" s="239">
        <v>40265.0</v>
      </c>
    </row>
    <row r="5774">
      <c r="A5774" s="238" t="s">
        <v>5964</v>
      </c>
      <c r="B5774" s="239">
        <v>947.0</v>
      </c>
    </row>
    <row r="5775">
      <c r="A5775" s="238" t="s">
        <v>5965</v>
      </c>
      <c r="B5775" s="239">
        <v>384.0</v>
      </c>
    </row>
    <row r="5776">
      <c r="A5776" s="238" t="s">
        <v>5966</v>
      </c>
      <c r="B5776" s="239">
        <v>15168.0</v>
      </c>
    </row>
    <row r="5777">
      <c r="A5777" s="238" t="s">
        <v>5967</v>
      </c>
      <c r="B5777" s="239">
        <v>5597.0</v>
      </c>
    </row>
    <row r="5778">
      <c r="A5778" s="238" t="s">
        <v>5968</v>
      </c>
      <c r="B5778" s="239">
        <v>609.0</v>
      </c>
    </row>
    <row r="5779">
      <c r="A5779" s="238" t="s">
        <v>5969</v>
      </c>
      <c r="B5779" s="239">
        <v>5145.0</v>
      </c>
    </row>
    <row r="5780">
      <c r="A5780" s="238" t="s">
        <v>5970</v>
      </c>
      <c r="B5780" s="239">
        <v>3768.0</v>
      </c>
    </row>
    <row r="5781">
      <c r="A5781" s="238" t="s">
        <v>5971</v>
      </c>
      <c r="B5781" s="239">
        <v>798.0</v>
      </c>
    </row>
    <row r="5782">
      <c r="A5782" s="238" t="s">
        <v>5972</v>
      </c>
      <c r="B5782" s="239">
        <v>264.0</v>
      </c>
    </row>
    <row r="5783">
      <c r="A5783" s="238" t="s">
        <v>5973</v>
      </c>
      <c r="B5783" s="239">
        <v>969.0</v>
      </c>
    </row>
    <row r="5784">
      <c r="A5784" s="238" t="s">
        <v>5974</v>
      </c>
      <c r="B5784" s="239">
        <v>4262.0</v>
      </c>
    </row>
    <row r="5785">
      <c r="A5785" s="238" t="s">
        <v>5975</v>
      </c>
      <c r="B5785" s="239">
        <v>646.0</v>
      </c>
    </row>
    <row r="5786">
      <c r="A5786" s="238" t="s">
        <v>5976</v>
      </c>
      <c r="B5786" s="239">
        <v>10454.0</v>
      </c>
    </row>
    <row r="5787">
      <c r="A5787" s="238" t="s">
        <v>5977</v>
      </c>
      <c r="B5787" s="239">
        <v>194.0</v>
      </c>
    </row>
    <row r="5788">
      <c r="A5788" s="238" t="s">
        <v>5978</v>
      </c>
      <c r="B5788" s="239">
        <v>188.0</v>
      </c>
    </row>
    <row r="5789">
      <c r="A5789" s="238" t="s">
        <v>5979</v>
      </c>
      <c r="B5789" s="239">
        <v>4805.0</v>
      </c>
    </row>
    <row r="5790">
      <c r="A5790" s="238" t="s">
        <v>5980</v>
      </c>
      <c r="B5790" s="239">
        <v>116.0</v>
      </c>
    </row>
    <row r="5791">
      <c r="A5791" s="238" t="s">
        <v>5981</v>
      </c>
      <c r="B5791" s="239">
        <v>1110.0</v>
      </c>
    </row>
    <row r="5792">
      <c r="A5792" s="238" t="s">
        <v>5982</v>
      </c>
      <c r="B5792" s="239">
        <v>1401.0</v>
      </c>
    </row>
    <row r="5793">
      <c r="A5793" s="238" t="s">
        <v>5983</v>
      </c>
      <c r="B5793" s="239">
        <v>13796.0</v>
      </c>
    </row>
    <row r="5794">
      <c r="A5794" s="238" t="s">
        <v>5984</v>
      </c>
      <c r="B5794" s="239">
        <v>2109.0</v>
      </c>
    </row>
    <row r="5795">
      <c r="A5795" s="238" t="s">
        <v>5985</v>
      </c>
      <c r="B5795" s="239">
        <v>1255.0</v>
      </c>
    </row>
    <row r="5796">
      <c r="A5796" s="238" t="s">
        <v>5986</v>
      </c>
      <c r="B5796" s="239">
        <v>5157.0</v>
      </c>
    </row>
    <row r="5797">
      <c r="A5797" s="238" t="s">
        <v>5987</v>
      </c>
      <c r="B5797" s="239">
        <v>590.0</v>
      </c>
    </row>
    <row r="5798">
      <c r="A5798" s="238" t="s">
        <v>5988</v>
      </c>
      <c r="B5798" s="239">
        <v>402.0</v>
      </c>
    </row>
    <row r="5799">
      <c r="A5799" s="238" t="s">
        <v>5989</v>
      </c>
      <c r="B5799" s="239">
        <v>193.0</v>
      </c>
    </row>
    <row r="5800">
      <c r="A5800" s="238" t="s">
        <v>5990</v>
      </c>
      <c r="B5800" s="239">
        <v>858.0</v>
      </c>
    </row>
    <row r="5801">
      <c r="A5801" s="238" t="s">
        <v>5991</v>
      </c>
      <c r="B5801" s="239">
        <v>279.0</v>
      </c>
    </row>
    <row r="5802">
      <c r="A5802" s="238" t="s">
        <v>5992</v>
      </c>
      <c r="B5802" s="239">
        <v>4017.0</v>
      </c>
    </row>
    <row r="5803">
      <c r="A5803" s="238" t="s">
        <v>5992</v>
      </c>
      <c r="B5803" s="239">
        <v>11003.0</v>
      </c>
    </row>
    <row r="5804">
      <c r="A5804" s="238" t="s">
        <v>5993</v>
      </c>
      <c r="B5804" s="239">
        <v>49876.0</v>
      </c>
    </row>
    <row r="5805">
      <c r="A5805" s="238" t="s">
        <v>5994</v>
      </c>
      <c r="B5805" s="239">
        <v>13989.0</v>
      </c>
    </row>
    <row r="5806">
      <c r="A5806" s="238" t="s">
        <v>5995</v>
      </c>
      <c r="B5806" s="239">
        <v>547.0</v>
      </c>
    </row>
    <row r="5807">
      <c r="A5807" s="238" t="s">
        <v>5996</v>
      </c>
      <c r="B5807" s="239">
        <v>3296.0</v>
      </c>
    </row>
    <row r="5808">
      <c r="A5808" s="238" t="s">
        <v>5997</v>
      </c>
      <c r="B5808" s="239">
        <v>2334.0</v>
      </c>
    </row>
    <row r="5809">
      <c r="A5809" s="238" t="s">
        <v>5998</v>
      </c>
      <c r="B5809" s="239">
        <v>16133.0</v>
      </c>
    </row>
    <row r="5810">
      <c r="A5810" s="238" t="s">
        <v>5999</v>
      </c>
      <c r="B5810" s="239">
        <v>487.0</v>
      </c>
    </row>
    <row r="5811">
      <c r="A5811" s="238" t="s">
        <v>6000</v>
      </c>
      <c r="B5811" s="239">
        <v>6178.0</v>
      </c>
    </row>
    <row r="5812">
      <c r="A5812" s="238" t="s">
        <v>6001</v>
      </c>
      <c r="B5812" s="239">
        <v>7798.0</v>
      </c>
    </row>
    <row r="5813">
      <c r="A5813" s="238" t="s">
        <v>6002</v>
      </c>
      <c r="B5813" s="239">
        <v>7871.0</v>
      </c>
    </row>
    <row r="5814">
      <c r="A5814" s="238" t="s">
        <v>6003</v>
      </c>
      <c r="B5814" s="239">
        <v>14314.0</v>
      </c>
    </row>
    <row r="5815">
      <c r="A5815" s="238" t="s">
        <v>6004</v>
      </c>
      <c r="B5815" s="239">
        <v>234.0</v>
      </c>
    </row>
    <row r="5816">
      <c r="A5816" s="238" t="s">
        <v>6005</v>
      </c>
      <c r="B5816" s="239">
        <v>2386.0</v>
      </c>
    </row>
    <row r="5817">
      <c r="A5817" s="238" t="s">
        <v>6006</v>
      </c>
      <c r="B5817" s="239">
        <v>484.0</v>
      </c>
    </row>
    <row r="5818">
      <c r="A5818" s="238" t="s">
        <v>6007</v>
      </c>
      <c r="B5818" s="239">
        <v>8732.0</v>
      </c>
    </row>
    <row r="5819">
      <c r="A5819" s="238" t="s">
        <v>6008</v>
      </c>
      <c r="B5819" s="239">
        <v>693.0</v>
      </c>
    </row>
    <row r="5820">
      <c r="A5820" s="238" t="s">
        <v>6009</v>
      </c>
      <c r="B5820" s="239">
        <v>3419.0</v>
      </c>
    </row>
    <row r="5821">
      <c r="A5821" s="238" t="s">
        <v>6010</v>
      </c>
      <c r="B5821" s="239">
        <v>16651.0</v>
      </c>
    </row>
    <row r="5822">
      <c r="A5822" s="238" t="s">
        <v>6011</v>
      </c>
      <c r="B5822" s="239">
        <v>26027.0</v>
      </c>
    </row>
    <row r="5823">
      <c r="A5823" s="238" t="s">
        <v>6012</v>
      </c>
      <c r="B5823" s="239">
        <v>13966.0</v>
      </c>
    </row>
    <row r="5824">
      <c r="A5824" s="238" t="s">
        <v>6013</v>
      </c>
      <c r="B5824" s="239">
        <v>15726.0</v>
      </c>
    </row>
    <row r="5825">
      <c r="A5825" s="238" t="s">
        <v>6014</v>
      </c>
      <c r="B5825" s="239">
        <v>706.0</v>
      </c>
    </row>
    <row r="5826">
      <c r="A5826" s="238" t="s">
        <v>6015</v>
      </c>
      <c r="B5826" s="239">
        <v>233.0</v>
      </c>
    </row>
    <row r="5827">
      <c r="A5827" s="238" t="s">
        <v>6016</v>
      </c>
      <c r="B5827" s="239">
        <v>812.0</v>
      </c>
    </row>
    <row r="5828">
      <c r="A5828" s="238" t="s">
        <v>6017</v>
      </c>
      <c r="B5828" s="239">
        <v>218095.0</v>
      </c>
    </row>
    <row r="5829">
      <c r="A5829" s="238" t="s">
        <v>6018</v>
      </c>
      <c r="B5829" s="239">
        <v>703.0</v>
      </c>
    </row>
    <row r="5830">
      <c r="A5830" s="238" t="s">
        <v>6019</v>
      </c>
      <c r="B5830" s="239">
        <v>569.0</v>
      </c>
    </row>
    <row r="5831">
      <c r="A5831" s="238" t="s">
        <v>6020</v>
      </c>
      <c r="B5831" s="239">
        <v>2176.0</v>
      </c>
    </row>
    <row r="5832">
      <c r="A5832" s="238" t="s">
        <v>6021</v>
      </c>
      <c r="B5832" s="239">
        <v>1587.0</v>
      </c>
    </row>
    <row r="5833">
      <c r="A5833" s="238" t="s">
        <v>6022</v>
      </c>
      <c r="B5833" s="239">
        <v>356.0</v>
      </c>
    </row>
    <row r="5834">
      <c r="A5834" s="238" t="s">
        <v>6023</v>
      </c>
      <c r="B5834" s="239">
        <v>1486.0</v>
      </c>
    </row>
    <row r="5835">
      <c r="A5835" s="238" t="s">
        <v>6024</v>
      </c>
      <c r="B5835" s="239">
        <v>4715.0</v>
      </c>
    </row>
    <row r="5836">
      <c r="A5836" s="238" t="s">
        <v>6025</v>
      </c>
      <c r="B5836" s="239">
        <v>6183.0</v>
      </c>
    </row>
    <row r="5837">
      <c r="A5837" s="238" t="s">
        <v>6026</v>
      </c>
      <c r="B5837" s="239">
        <v>292.0</v>
      </c>
    </row>
    <row r="5838">
      <c r="A5838" s="238" t="s">
        <v>6027</v>
      </c>
      <c r="B5838" s="239">
        <v>9612.0</v>
      </c>
    </row>
    <row r="5839">
      <c r="A5839" s="238" t="s">
        <v>6028</v>
      </c>
      <c r="B5839" s="239">
        <v>3530.0</v>
      </c>
    </row>
    <row r="5840">
      <c r="A5840" s="238" t="s">
        <v>6029</v>
      </c>
      <c r="B5840" s="239">
        <v>767.0</v>
      </c>
    </row>
    <row r="5841">
      <c r="A5841" s="238" t="s">
        <v>6030</v>
      </c>
      <c r="B5841" s="239">
        <v>569.0</v>
      </c>
    </row>
    <row r="5842">
      <c r="A5842" s="238" t="s">
        <v>6031</v>
      </c>
      <c r="B5842" s="239">
        <v>9501.0</v>
      </c>
    </row>
    <row r="5843">
      <c r="A5843" s="238" t="s">
        <v>6032</v>
      </c>
      <c r="B5843" s="239">
        <v>659.0</v>
      </c>
    </row>
    <row r="5844">
      <c r="A5844" s="238" t="s">
        <v>6033</v>
      </c>
      <c r="B5844" s="239">
        <v>96.0</v>
      </c>
    </row>
    <row r="5845">
      <c r="A5845" s="238" t="s">
        <v>6034</v>
      </c>
      <c r="B5845" s="239">
        <v>20839.0</v>
      </c>
    </row>
    <row r="5846">
      <c r="A5846" s="238" t="s">
        <v>6035</v>
      </c>
      <c r="B5846" s="239">
        <v>561.0</v>
      </c>
    </row>
    <row r="5847">
      <c r="A5847" s="238" t="s">
        <v>6036</v>
      </c>
      <c r="B5847" s="239">
        <v>71865.0</v>
      </c>
    </row>
    <row r="5848">
      <c r="A5848" s="238" t="s">
        <v>6037</v>
      </c>
      <c r="B5848" s="239">
        <v>1240.0</v>
      </c>
    </row>
    <row r="5849">
      <c r="A5849" s="238" t="s">
        <v>6038</v>
      </c>
      <c r="B5849" s="239">
        <v>656.0</v>
      </c>
    </row>
    <row r="5850">
      <c r="A5850" s="238" t="s">
        <v>6039</v>
      </c>
      <c r="B5850" s="239">
        <v>5330.0</v>
      </c>
    </row>
    <row r="5851">
      <c r="A5851" s="238" t="s">
        <v>6040</v>
      </c>
      <c r="B5851" s="239">
        <v>1069.0</v>
      </c>
    </row>
    <row r="5852">
      <c r="A5852" s="238" t="s">
        <v>6041</v>
      </c>
      <c r="B5852" s="239">
        <v>572.0</v>
      </c>
    </row>
    <row r="5853">
      <c r="A5853" s="238" t="s">
        <v>6042</v>
      </c>
      <c r="B5853" s="239">
        <v>25259.0</v>
      </c>
    </row>
    <row r="5854">
      <c r="A5854" s="238" t="s">
        <v>6043</v>
      </c>
      <c r="B5854" s="239">
        <v>5569.0</v>
      </c>
    </row>
    <row r="5855">
      <c r="A5855" s="238" t="s">
        <v>6044</v>
      </c>
      <c r="B5855" s="239">
        <v>94157.0</v>
      </c>
    </row>
    <row r="5856">
      <c r="A5856" s="238" t="s">
        <v>6045</v>
      </c>
      <c r="B5856" s="239">
        <v>994.0</v>
      </c>
    </row>
    <row r="5857">
      <c r="A5857" s="238" t="s">
        <v>6046</v>
      </c>
      <c r="B5857" s="239">
        <v>28424.0</v>
      </c>
    </row>
    <row r="5858">
      <c r="A5858" s="238" t="s">
        <v>6047</v>
      </c>
      <c r="B5858" s="239">
        <v>174265.0</v>
      </c>
    </row>
    <row r="5859">
      <c r="A5859" s="238" t="s">
        <v>6048</v>
      </c>
      <c r="B5859" s="239">
        <v>550.0</v>
      </c>
    </row>
    <row r="5860">
      <c r="A5860" s="238" t="s">
        <v>6049</v>
      </c>
      <c r="B5860" s="239">
        <v>12270.0</v>
      </c>
    </row>
    <row r="5861">
      <c r="A5861" s="238" t="s">
        <v>6050</v>
      </c>
      <c r="B5861" s="239">
        <v>3322.0</v>
      </c>
    </row>
    <row r="5862">
      <c r="A5862" s="238" t="s">
        <v>6051</v>
      </c>
      <c r="B5862" s="239">
        <v>780.0</v>
      </c>
    </row>
    <row r="5863">
      <c r="A5863" s="238" t="s">
        <v>6052</v>
      </c>
      <c r="B5863" s="239">
        <v>395.0</v>
      </c>
    </row>
    <row r="5864">
      <c r="A5864" s="238" t="s">
        <v>6053</v>
      </c>
      <c r="B5864" s="239">
        <v>606.0</v>
      </c>
    </row>
    <row r="5865">
      <c r="A5865" s="238" t="s">
        <v>6054</v>
      </c>
      <c r="B5865" s="239">
        <v>7844.0</v>
      </c>
    </row>
    <row r="5866">
      <c r="A5866" s="238" t="s">
        <v>6055</v>
      </c>
      <c r="B5866" s="239">
        <v>9364.0</v>
      </c>
    </row>
    <row r="5867">
      <c r="A5867" s="238" t="s">
        <v>6056</v>
      </c>
      <c r="B5867" s="239">
        <v>1150.0</v>
      </c>
    </row>
    <row r="5868">
      <c r="A5868" s="238" t="s">
        <v>6057</v>
      </c>
      <c r="B5868" s="239">
        <v>3471.0</v>
      </c>
    </row>
    <row r="5869">
      <c r="A5869" s="238" t="s">
        <v>6058</v>
      </c>
      <c r="B5869" s="239">
        <v>385.0</v>
      </c>
    </row>
    <row r="5870">
      <c r="A5870" s="238" t="s">
        <v>6059</v>
      </c>
      <c r="B5870" s="239">
        <v>1175.0</v>
      </c>
    </row>
    <row r="5871">
      <c r="A5871" s="238" t="s">
        <v>6060</v>
      </c>
      <c r="B5871" s="239">
        <v>845.0</v>
      </c>
    </row>
    <row r="5872">
      <c r="A5872" s="238" t="s">
        <v>6061</v>
      </c>
      <c r="B5872" s="239">
        <v>1677.0</v>
      </c>
    </row>
    <row r="5873">
      <c r="A5873" s="238" t="s">
        <v>6062</v>
      </c>
      <c r="B5873" s="239">
        <v>595.0</v>
      </c>
    </row>
    <row r="5874">
      <c r="A5874" s="238" t="s">
        <v>6063</v>
      </c>
      <c r="B5874" s="239">
        <v>76837.0</v>
      </c>
    </row>
    <row r="5875">
      <c r="A5875" s="238" t="s">
        <v>6064</v>
      </c>
      <c r="B5875" s="239">
        <v>86868.0</v>
      </c>
    </row>
    <row r="5876">
      <c r="A5876" s="238" t="s">
        <v>6065</v>
      </c>
      <c r="B5876" s="239">
        <v>2064.0</v>
      </c>
    </row>
    <row r="5877">
      <c r="A5877" s="238" t="s">
        <v>6066</v>
      </c>
      <c r="B5877" s="239">
        <v>1155.0</v>
      </c>
    </row>
    <row r="5878">
      <c r="A5878" s="238" t="s">
        <v>6067</v>
      </c>
      <c r="B5878" s="239">
        <v>4080.0</v>
      </c>
    </row>
    <row r="5879">
      <c r="A5879" s="238" t="s">
        <v>6068</v>
      </c>
      <c r="B5879" s="239">
        <v>2554.0</v>
      </c>
    </row>
    <row r="5880">
      <c r="A5880" s="238" t="s">
        <v>6069</v>
      </c>
      <c r="B5880" s="239">
        <v>1074.0</v>
      </c>
    </row>
    <row r="5881">
      <c r="A5881" s="238" t="s">
        <v>6070</v>
      </c>
      <c r="B5881" s="239">
        <v>986.0</v>
      </c>
    </row>
    <row r="5882">
      <c r="A5882" s="238" t="s">
        <v>6070</v>
      </c>
      <c r="B5882" s="239">
        <v>794.0</v>
      </c>
    </row>
    <row r="5883">
      <c r="A5883" s="238" t="s">
        <v>6071</v>
      </c>
      <c r="B5883" s="239">
        <v>3393.0</v>
      </c>
    </row>
    <row r="5884">
      <c r="A5884" s="238" t="s">
        <v>6072</v>
      </c>
      <c r="B5884" s="239">
        <v>700.0</v>
      </c>
    </row>
    <row r="5885">
      <c r="A5885" s="238" t="s">
        <v>6073</v>
      </c>
      <c r="B5885" s="239">
        <v>721.0</v>
      </c>
    </row>
    <row r="5886">
      <c r="A5886" s="238" t="s">
        <v>6074</v>
      </c>
      <c r="B5886" s="239">
        <v>5443.0</v>
      </c>
    </row>
    <row r="5887">
      <c r="A5887" s="238" t="s">
        <v>6075</v>
      </c>
      <c r="B5887" s="239">
        <v>340.0</v>
      </c>
    </row>
    <row r="5888">
      <c r="A5888" s="238" t="s">
        <v>6076</v>
      </c>
      <c r="B5888" s="239">
        <v>3375.0</v>
      </c>
    </row>
    <row r="5889">
      <c r="A5889" s="238" t="s">
        <v>6077</v>
      </c>
      <c r="B5889" s="239">
        <v>543.0</v>
      </c>
    </row>
    <row r="5890">
      <c r="A5890" s="238" t="s">
        <v>6078</v>
      </c>
      <c r="B5890" s="239">
        <v>442.0</v>
      </c>
    </row>
    <row r="5891">
      <c r="A5891" s="238" t="s">
        <v>6079</v>
      </c>
      <c r="B5891" s="239">
        <v>333.0</v>
      </c>
    </row>
    <row r="5892">
      <c r="A5892" s="238" t="s">
        <v>6080</v>
      </c>
      <c r="B5892" s="239">
        <v>863.0</v>
      </c>
    </row>
    <row r="5893">
      <c r="A5893" s="238" t="s">
        <v>6081</v>
      </c>
      <c r="B5893" s="239">
        <v>271.0</v>
      </c>
    </row>
    <row r="5894">
      <c r="A5894" s="238" t="s">
        <v>6082</v>
      </c>
      <c r="B5894" s="239">
        <v>6800.0</v>
      </c>
    </row>
    <row r="5895">
      <c r="A5895" s="238" t="s">
        <v>6083</v>
      </c>
      <c r="B5895" s="239">
        <v>8439.0</v>
      </c>
    </row>
    <row r="5896">
      <c r="A5896" s="238" t="s">
        <v>6084</v>
      </c>
      <c r="B5896" s="239">
        <v>1466.0</v>
      </c>
    </row>
    <row r="5897">
      <c r="A5897" s="238" t="s">
        <v>6085</v>
      </c>
      <c r="B5897" s="239">
        <v>783.0</v>
      </c>
    </row>
    <row r="5898">
      <c r="A5898" s="238" t="s">
        <v>6086</v>
      </c>
      <c r="B5898" s="239">
        <v>974.0</v>
      </c>
    </row>
    <row r="5899">
      <c r="A5899" s="238" t="s">
        <v>6087</v>
      </c>
      <c r="B5899" s="239">
        <v>353.0</v>
      </c>
    </row>
    <row r="5900">
      <c r="A5900" s="238" t="s">
        <v>6088</v>
      </c>
      <c r="B5900" s="239">
        <v>1569.0</v>
      </c>
    </row>
    <row r="5901">
      <c r="A5901" s="238" t="s">
        <v>6089</v>
      </c>
      <c r="B5901" s="239">
        <v>335.0</v>
      </c>
    </row>
    <row r="5902">
      <c r="A5902" s="238" t="s">
        <v>6090</v>
      </c>
      <c r="B5902" s="239">
        <v>3140.0</v>
      </c>
    </row>
    <row r="5903">
      <c r="A5903" s="238" t="s">
        <v>6091</v>
      </c>
      <c r="B5903" s="239">
        <v>231.0</v>
      </c>
    </row>
    <row r="5904">
      <c r="A5904" s="238" t="s">
        <v>6092</v>
      </c>
      <c r="B5904" s="239">
        <v>450.0</v>
      </c>
    </row>
    <row r="5905">
      <c r="A5905" s="238" t="s">
        <v>6093</v>
      </c>
      <c r="B5905" s="239">
        <v>609.0</v>
      </c>
    </row>
    <row r="5906">
      <c r="A5906" s="238" t="s">
        <v>6094</v>
      </c>
      <c r="B5906" s="239">
        <v>6767.0</v>
      </c>
    </row>
    <row r="5907">
      <c r="A5907" s="238" t="s">
        <v>6095</v>
      </c>
      <c r="B5907" s="239">
        <v>360.0</v>
      </c>
    </row>
    <row r="5908">
      <c r="A5908" s="238" t="s">
        <v>6096</v>
      </c>
      <c r="B5908" s="239">
        <v>2168.0</v>
      </c>
    </row>
    <row r="5909">
      <c r="A5909" s="238" t="s">
        <v>6097</v>
      </c>
      <c r="B5909" s="239">
        <v>370.0</v>
      </c>
    </row>
    <row r="5910">
      <c r="A5910" s="238" t="s">
        <v>6098</v>
      </c>
      <c r="B5910" s="239">
        <v>1987.0</v>
      </c>
    </row>
    <row r="5911">
      <c r="A5911" s="238" t="s">
        <v>6099</v>
      </c>
      <c r="B5911" s="239">
        <v>239364.0</v>
      </c>
    </row>
    <row r="5912">
      <c r="A5912" s="238" t="s">
        <v>6100</v>
      </c>
      <c r="B5912" s="239">
        <v>9789.0</v>
      </c>
    </row>
    <row r="5913">
      <c r="A5913" s="238" t="s">
        <v>6101</v>
      </c>
      <c r="B5913" s="239">
        <v>5361.0</v>
      </c>
    </row>
    <row r="5914">
      <c r="A5914" s="238" t="s">
        <v>6102</v>
      </c>
      <c r="B5914" s="239">
        <v>812.0</v>
      </c>
    </row>
    <row r="5915">
      <c r="A5915" s="238" t="s">
        <v>6103</v>
      </c>
      <c r="B5915" s="239">
        <v>210.0</v>
      </c>
    </row>
    <row r="5916">
      <c r="A5916" s="238" t="s">
        <v>6104</v>
      </c>
      <c r="B5916" s="239">
        <v>1775.0</v>
      </c>
    </row>
    <row r="5917">
      <c r="A5917" s="238" t="s">
        <v>6105</v>
      </c>
      <c r="B5917" s="239">
        <v>1567.0</v>
      </c>
    </row>
    <row r="5918">
      <c r="A5918" s="238" t="s">
        <v>6106</v>
      </c>
      <c r="B5918" s="239">
        <v>1233.0</v>
      </c>
    </row>
    <row r="5919">
      <c r="A5919" s="238" t="s">
        <v>6107</v>
      </c>
      <c r="B5919" s="239">
        <v>4423.0</v>
      </c>
    </row>
    <row r="5920">
      <c r="A5920" s="238" t="s">
        <v>6108</v>
      </c>
      <c r="B5920" s="239">
        <v>9075.0</v>
      </c>
    </row>
    <row r="5921">
      <c r="A5921" s="238" t="s">
        <v>6109</v>
      </c>
      <c r="B5921" s="239">
        <v>2292.0</v>
      </c>
    </row>
    <row r="5922">
      <c r="A5922" s="238" t="s">
        <v>6110</v>
      </c>
      <c r="B5922" s="239">
        <v>15466.0</v>
      </c>
    </row>
    <row r="5923">
      <c r="A5923" s="238" t="s">
        <v>6111</v>
      </c>
      <c r="B5923" s="239">
        <v>6168.0</v>
      </c>
    </row>
    <row r="5924">
      <c r="A5924" s="238" t="s">
        <v>6112</v>
      </c>
      <c r="B5924" s="239">
        <v>9897.0</v>
      </c>
    </row>
    <row r="5925">
      <c r="A5925" s="238" t="s">
        <v>6113</v>
      </c>
      <c r="B5925" s="239">
        <v>6510.0</v>
      </c>
    </row>
    <row r="5926">
      <c r="A5926" s="238" t="s">
        <v>6114</v>
      </c>
      <c r="B5926" s="239">
        <v>1963.0</v>
      </c>
    </row>
    <row r="5927">
      <c r="A5927" s="238" t="s">
        <v>6115</v>
      </c>
      <c r="B5927" s="239">
        <v>39815.0</v>
      </c>
    </row>
    <row r="5928">
      <c r="A5928" s="238" t="s">
        <v>6116</v>
      </c>
      <c r="B5928" s="239">
        <v>220552.0</v>
      </c>
    </row>
    <row r="5929">
      <c r="A5929" s="238" t="s">
        <v>6117</v>
      </c>
      <c r="B5929" s="239">
        <v>14199.0</v>
      </c>
    </row>
    <row r="5930">
      <c r="A5930" s="238" t="s">
        <v>6118</v>
      </c>
      <c r="B5930" s="239">
        <v>141.0</v>
      </c>
    </row>
    <row r="5931">
      <c r="A5931" s="238" t="s">
        <v>6119</v>
      </c>
      <c r="B5931" s="239">
        <v>2071.0</v>
      </c>
    </row>
    <row r="5932">
      <c r="A5932" s="238" t="s">
        <v>6120</v>
      </c>
      <c r="B5932" s="239">
        <v>105.0</v>
      </c>
    </row>
    <row r="5933">
      <c r="A5933" s="238" t="s">
        <v>6121</v>
      </c>
      <c r="B5933" s="239">
        <v>1015.0</v>
      </c>
    </row>
    <row r="5934">
      <c r="A5934" s="238" t="s">
        <v>6121</v>
      </c>
      <c r="B5934" s="239">
        <v>581.0</v>
      </c>
    </row>
    <row r="5935">
      <c r="A5935" s="238" t="s">
        <v>6122</v>
      </c>
      <c r="B5935" s="239">
        <v>371.0</v>
      </c>
    </row>
    <row r="5936">
      <c r="A5936" s="238" t="s">
        <v>6123</v>
      </c>
      <c r="B5936" s="239">
        <v>1380.0</v>
      </c>
    </row>
    <row r="5937">
      <c r="A5937" s="238" t="s">
        <v>6124</v>
      </c>
      <c r="B5937" s="239">
        <v>7272.0</v>
      </c>
    </row>
    <row r="5938">
      <c r="A5938" s="238" t="s">
        <v>6125</v>
      </c>
      <c r="B5938" s="239">
        <v>1266.0</v>
      </c>
    </row>
    <row r="5939">
      <c r="A5939" s="238" t="s">
        <v>6126</v>
      </c>
      <c r="B5939" s="239">
        <v>6543.0</v>
      </c>
    </row>
    <row r="5940">
      <c r="A5940" s="238" t="s">
        <v>6127</v>
      </c>
      <c r="B5940" s="239">
        <v>10929.0</v>
      </c>
    </row>
    <row r="5941">
      <c r="A5941" s="238" t="s">
        <v>6128</v>
      </c>
      <c r="B5941" s="239">
        <v>1274.0</v>
      </c>
    </row>
    <row r="5942">
      <c r="A5942" s="238" t="s">
        <v>6129</v>
      </c>
      <c r="B5942" s="239">
        <v>399.0</v>
      </c>
    </row>
    <row r="5943">
      <c r="A5943" s="238" t="s">
        <v>6130</v>
      </c>
      <c r="B5943" s="239">
        <v>7064.0</v>
      </c>
    </row>
    <row r="5944">
      <c r="A5944" s="238" t="s">
        <v>6131</v>
      </c>
      <c r="B5944" s="239">
        <v>1089.0</v>
      </c>
    </row>
    <row r="5945">
      <c r="A5945" s="238" t="s">
        <v>6132</v>
      </c>
      <c r="B5945" s="239">
        <v>1486.0</v>
      </c>
    </row>
    <row r="5946">
      <c r="A5946" s="238" t="s">
        <v>6133</v>
      </c>
      <c r="B5946" s="239">
        <v>14929.0</v>
      </c>
    </row>
    <row r="5947">
      <c r="A5947" s="238" t="s">
        <v>6133</v>
      </c>
      <c r="B5947" s="239">
        <v>3503.0</v>
      </c>
    </row>
    <row r="5948">
      <c r="A5948" s="238" t="s">
        <v>6134</v>
      </c>
      <c r="B5948" s="239">
        <v>4714.0</v>
      </c>
    </row>
    <row r="5949">
      <c r="A5949" s="238" t="s">
        <v>6135</v>
      </c>
      <c r="B5949" s="239">
        <v>3989.0</v>
      </c>
    </row>
    <row r="5950">
      <c r="A5950" s="238" t="s">
        <v>6136</v>
      </c>
      <c r="B5950" s="239">
        <v>3479.0</v>
      </c>
    </row>
    <row r="5951">
      <c r="A5951" s="238" t="s">
        <v>6137</v>
      </c>
      <c r="B5951" s="239">
        <v>1052.0</v>
      </c>
    </row>
    <row r="5952">
      <c r="A5952" s="238" t="s">
        <v>6138</v>
      </c>
      <c r="B5952" s="239">
        <v>4961.0</v>
      </c>
    </row>
    <row r="5953">
      <c r="A5953" s="238" t="s">
        <v>6139</v>
      </c>
      <c r="B5953" s="239">
        <v>3490.0</v>
      </c>
    </row>
    <row r="5954">
      <c r="A5954" s="238" t="s">
        <v>6140</v>
      </c>
      <c r="B5954" s="239">
        <v>13302.0</v>
      </c>
    </row>
    <row r="5955">
      <c r="A5955" s="238" t="s">
        <v>6141</v>
      </c>
      <c r="B5955" s="239">
        <v>923.0</v>
      </c>
    </row>
    <row r="5956">
      <c r="A5956" s="238" t="s">
        <v>6142</v>
      </c>
      <c r="B5956" s="239">
        <v>10566.0</v>
      </c>
    </row>
    <row r="5957">
      <c r="A5957" s="238" t="s">
        <v>6143</v>
      </c>
      <c r="B5957" s="239">
        <v>884.0</v>
      </c>
    </row>
    <row r="5958">
      <c r="A5958" s="238" t="s">
        <v>6144</v>
      </c>
      <c r="B5958" s="239">
        <v>55.0</v>
      </c>
    </row>
    <row r="5959">
      <c r="A5959" s="238" t="s">
        <v>6145</v>
      </c>
      <c r="B5959" s="239">
        <v>1476.0</v>
      </c>
    </row>
    <row r="5960">
      <c r="A5960" s="238" t="s">
        <v>6146</v>
      </c>
      <c r="B5960" s="239">
        <v>362.0</v>
      </c>
    </row>
    <row r="5961">
      <c r="A5961" s="238" t="s">
        <v>6147</v>
      </c>
      <c r="B5961" s="239">
        <v>258.0</v>
      </c>
    </row>
    <row r="5962">
      <c r="A5962" s="238" t="s">
        <v>6147</v>
      </c>
      <c r="B5962" s="239">
        <v>334.0</v>
      </c>
    </row>
    <row r="5963">
      <c r="A5963" s="238" t="s">
        <v>6148</v>
      </c>
      <c r="B5963" s="239">
        <v>315554.0</v>
      </c>
    </row>
    <row r="5964">
      <c r="A5964" s="238" t="s">
        <v>6149</v>
      </c>
      <c r="B5964" s="239">
        <v>381.0</v>
      </c>
    </row>
    <row r="5965">
      <c r="A5965" s="238" t="s">
        <v>6150</v>
      </c>
      <c r="B5965" s="239">
        <v>8432.0</v>
      </c>
    </row>
    <row r="5966">
      <c r="A5966" s="238" t="s">
        <v>6151</v>
      </c>
      <c r="B5966" s="239">
        <v>2790.0</v>
      </c>
    </row>
    <row r="5967">
      <c r="A5967" s="238" t="s">
        <v>6152</v>
      </c>
      <c r="B5967" s="239">
        <v>0.0</v>
      </c>
    </row>
    <row r="5968">
      <c r="A5968" s="238" t="s">
        <v>6153</v>
      </c>
      <c r="B5968" s="239">
        <v>301.0</v>
      </c>
    </row>
    <row r="5969">
      <c r="A5969" s="238" t="s">
        <v>6154</v>
      </c>
      <c r="B5969" s="239">
        <v>16053.0</v>
      </c>
    </row>
    <row r="5970">
      <c r="A5970" s="238" t="s">
        <v>6155</v>
      </c>
      <c r="B5970" s="239">
        <v>77845.0</v>
      </c>
    </row>
    <row r="5971">
      <c r="A5971" s="238" t="s">
        <v>6156</v>
      </c>
      <c r="B5971" s="239">
        <v>9342.0</v>
      </c>
    </row>
    <row r="5972">
      <c r="A5972" s="238" t="s">
        <v>6157</v>
      </c>
      <c r="B5972" s="239">
        <v>3181.0</v>
      </c>
    </row>
    <row r="5973">
      <c r="A5973" s="238" t="s">
        <v>6158</v>
      </c>
      <c r="B5973" s="239">
        <v>1403.0</v>
      </c>
    </row>
    <row r="5974">
      <c r="A5974" s="238" t="s">
        <v>6159</v>
      </c>
      <c r="B5974" s="239">
        <v>16603.0</v>
      </c>
    </row>
    <row r="5975">
      <c r="A5975" s="238" t="s">
        <v>6160</v>
      </c>
      <c r="B5975" s="239">
        <v>323.0</v>
      </c>
    </row>
    <row r="5976">
      <c r="A5976" s="238" t="s">
        <v>6161</v>
      </c>
      <c r="B5976" s="239">
        <v>693.0</v>
      </c>
    </row>
    <row r="5977">
      <c r="A5977" s="238" t="s">
        <v>6162</v>
      </c>
      <c r="B5977" s="239">
        <v>2456.0</v>
      </c>
    </row>
    <row r="5978">
      <c r="A5978" s="238" t="s">
        <v>6163</v>
      </c>
      <c r="B5978" s="239">
        <v>483.0</v>
      </c>
    </row>
    <row r="5979">
      <c r="A5979" s="238" t="s">
        <v>6164</v>
      </c>
      <c r="B5979" s="239">
        <v>13710.0</v>
      </c>
    </row>
    <row r="5980">
      <c r="A5980" s="238" t="s">
        <v>6165</v>
      </c>
      <c r="B5980" s="239">
        <v>4970.0</v>
      </c>
    </row>
    <row r="5981">
      <c r="A5981" s="238" t="s">
        <v>6166</v>
      </c>
      <c r="B5981" s="239">
        <v>1021.0</v>
      </c>
    </row>
    <row r="5982">
      <c r="A5982" s="238" t="s">
        <v>6167</v>
      </c>
      <c r="B5982" s="239">
        <v>971.0</v>
      </c>
    </row>
    <row r="5983">
      <c r="A5983" s="238" t="s">
        <v>6168</v>
      </c>
      <c r="B5983" s="239">
        <v>0.0</v>
      </c>
    </row>
    <row r="5984">
      <c r="A5984" s="238" t="s">
        <v>6169</v>
      </c>
      <c r="B5984" s="239">
        <v>1726.0</v>
      </c>
    </row>
    <row r="5985">
      <c r="A5985" s="238" t="s">
        <v>6170</v>
      </c>
      <c r="B5985" s="239">
        <v>1458.0</v>
      </c>
    </row>
    <row r="5986">
      <c r="A5986" s="238" t="s">
        <v>6171</v>
      </c>
      <c r="B5986" s="239">
        <v>420.0</v>
      </c>
    </row>
    <row r="5987">
      <c r="A5987" s="238" t="s">
        <v>6172</v>
      </c>
      <c r="B5987" s="239">
        <v>0.0</v>
      </c>
    </row>
    <row r="5988">
      <c r="A5988" s="238" t="s">
        <v>6173</v>
      </c>
      <c r="B5988" s="239">
        <v>14356.0</v>
      </c>
    </row>
    <row r="5989">
      <c r="A5989" s="238" t="s">
        <v>6174</v>
      </c>
      <c r="B5989" s="239">
        <v>3848.0</v>
      </c>
    </row>
    <row r="5990">
      <c r="A5990" s="238" t="s">
        <v>6175</v>
      </c>
      <c r="B5990" s="239">
        <v>15054.0</v>
      </c>
    </row>
    <row r="5991">
      <c r="A5991" s="238" t="s">
        <v>6176</v>
      </c>
      <c r="B5991" s="239">
        <v>863.0</v>
      </c>
    </row>
    <row r="5992">
      <c r="A5992" s="238" t="s">
        <v>6177</v>
      </c>
      <c r="B5992" s="239">
        <v>1269.0</v>
      </c>
    </row>
    <row r="5993">
      <c r="A5993" s="238" t="s">
        <v>6178</v>
      </c>
      <c r="B5993" s="239">
        <v>1340.0</v>
      </c>
    </row>
    <row r="5994">
      <c r="A5994" s="238" t="s">
        <v>6179</v>
      </c>
      <c r="B5994" s="239">
        <v>3918.0</v>
      </c>
    </row>
    <row r="5995">
      <c r="A5995" s="238" t="s">
        <v>6180</v>
      </c>
      <c r="B5995" s="239">
        <v>606.0</v>
      </c>
    </row>
    <row r="5996">
      <c r="A5996" s="238" t="s">
        <v>6181</v>
      </c>
      <c r="B5996" s="239">
        <v>24523.0</v>
      </c>
    </row>
    <row r="5997">
      <c r="A5997" s="238" t="s">
        <v>6182</v>
      </c>
      <c r="B5997" s="239">
        <v>3875.0</v>
      </c>
    </row>
    <row r="5998">
      <c r="A5998" s="238" t="s">
        <v>6183</v>
      </c>
      <c r="B5998" s="239">
        <v>4731.0</v>
      </c>
    </row>
    <row r="5999">
      <c r="A5999" s="238" t="s">
        <v>6184</v>
      </c>
      <c r="B5999" s="239">
        <v>7237.0</v>
      </c>
    </row>
    <row r="6000">
      <c r="A6000" s="238" t="s">
        <v>6185</v>
      </c>
      <c r="B6000" s="239">
        <v>16132.0</v>
      </c>
    </row>
    <row r="6001">
      <c r="A6001" s="238" t="s">
        <v>6186</v>
      </c>
      <c r="B6001" s="239">
        <v>1333.0</v>
      </c>
    </row>
    <row r="6002">
      <c r="A6002" s="238" t="s">
        <v>6187</v>
      </c>
      <c r="B6002" s="239">
        <v>1885.0</v>
      </c>
    </row>
    <row r="6003">
      <c r="A6003" s="238" t="s">
        <v>6188</v>
      </c>
      <c r="B6003" s="239">
        <v>1253.0</v>
      </c>
    </row>
    <row r="6004">
      <c r="A6004" s="238" t="s">
        <v>6189</v>
      </c>
      <c r="B6004" s="239">
        <v>5719.0</v>
      </c>
    </row>
    <row r="6005">
      <c r="A6005" s="238" t="s">
        <v>6190</v>
      </c>
      <c r="B6005" s="239">
        <v>10498.0</v>
      </c>
    </row>
    <row r="6006">
      <c r="A6006" s="238" t="s">
        <v>6191</v>
      </c>
      <c r="B6006" s="239">
        <v>1165.0</v>
      </c>
    </row>
    <row r="6007">
      <c r="A6007" s="238" t="s">
        <v>6192</v>
      </c>
      <c r="B6007" s="239">
        <v>3924.0</v>
      </c>
    </row>
    <row r="6008">
      <c r="A6008" s="238" t="s">
        <v>6193</v>
      </c>
      <c r="B6008" s="239">
        <v>13853.0</v>
      </c>
    </row>
    <row r="6009">
      <c r="A6009" s="238" t="s">
        <v>6194</v>
      </c>
      <c r="B6009" s="239">
        <v>1025.0</v>
      </c>
    </row>
    <row r="6010">
      <c r="A6010" s="238" t="s">
        <v>6195</v>
      </c>
      <c r="B6010" s="239">
        <v>2224.0</v>
      </c>
    </row>
    <row r="6011">
      <c r="A6011" s="238" t="s">
        <v>6196</v>
      </c>
      <c r="B6011" s="239">
        <v>1615.0</v>
      </c>
    </row>
    <row r="6012">
      <c r="A6012" s="238" t="s">
        <v>6197</v>
      </c>
      <c r="B6012" s="239">
        <v>3986.0</v>
      </c>
    </row>
    <row r="6013">
      <c r="A6013" s="238" t="s">
        <v>6198</v>
      </c>
      <c r="B6013" s="239">
        <v>1178.0</v>
      </c>
    </row>
    <row r="6014">
      <c r="A6014" s="238" t="s">
        <v>6199</v>
      </c>
      <c r="B6014" s="239">
        <v>11388.0</v>
      </c>
    </row>
    <row r="6015">
      <c r="A6015" s="238" t="s">
        <v>6200</v>
      </c>
      <c r="B6015" s="239">
        <v>2856.0</v>
      </c>
    </row>
    <row r="6016">
      <c r="A6016" s="238" t="s">
        <v>6201</v>
      </c>
      <c r="B6016" s="239">
        <v>3137.0</v>
      </c>
    </row>
    <row r="6017">
      <c r="A6017" s="238" t="s">
        <v>6202</v>
      </c>
      <c r="B6017" s="239">
        <v>2899.0</v>
      </c>
    </row>
    <row r="6018">
      <c r="A6018" s="238" t="s">
        <v>6203</v>
      </c>
      <c r="B6018" s="239">
        <v>18809.0</v>
      </c>
    </row>
    <row r="6019">
      <c r="A6019" s="238" t="s">
        <v>6204</v>
      </c>
      <c r="B6019" s="239">
        <v>1298.0</v>
      </c>
    </row>
    <row r="6020">
      <c r="A6020" s="238" t="s">
        <v>6205</v>
      </c>
      <c r="B6020" s="239">
        <v>17206.0</v>
      </c>
    </row>
    <row r="6021">
      <c r="A6021" s="238" t="s">
        <v>6206</v>
      </c>
      <c r="B6021" s="239">
        <v>3705.0</v>
      </c>
    </row>
    <row r="6022">
      <c r="A6022" s="238" t="s">
        <v>6207</v>
      </c>
      <c r="B6022" s="239">
        <v>1751.0</v>
      </c>
    </row>
    <row r="6023">
      <c r="A6023" s="238" t="s">
        <v>6208</v>
      </c>
      <c r="B6023" s="239">
        <v>1382.0</v>
      </c>
    </row>
    <row r="6024">
      <c r="A6024" s="238" t="s">
        <v>6209</v>
      </c>
      <c r="B6024" s="239">
        <v>1925.0</v>
      </c>
    </row>
    <row r="6025">
      <c r="A6025" s="238" t="s">
        <v>6210</v>
      </c>
      <c r="B6025" s="239">
        <v>1606.0</v>
      </c>
    </row>
    <row r="6026">
      <c r="A6026" s="238" t="s">
        <v>6211</v>
      </c>
      <c r="B6026" s="239">
        <v>550.0</v>
      </c>
    </row>
    <row r="6027">
      <c r="A6027" s="238" t="s">
        <v>6212</v>
      </c>
      <c r="B6027" s="239">
        <v>683.0</v>
      </c>
    </row>
    <row r="6028">
      <c r="A6028" s="238" t="s">
        <v>6213</v>
      </c>
      <c r="B6028" s="239">
        <v>84331.0</v>
      </c>
    </row>
    <row r="6029">
      <c r="A6029" s="238" t="s">
        <v>6214</v>
      </c>
      <c r="B6029" s="239">
        <v>1573.0</v>
      </c>
    </row>
    <row r="6030">
      <c r="A6030" s="238" t="s">
        <v>6215</v>
      </c>
      <c r="B6030" s="239">
        <v>4694.0</v>
      </c>
    </row>
    <row r="6031">
      <c r="A6031" s="238" t="s">
        <v>6216</v>
      </c>
      <c r="B6031" s="239">
        <v>6037.0</v>
      </c>
    </row>
    <row r="6032">
      <c r="A6032" s="238" t="s">
        <v>6217</v>
      </c>
      <c r="B6032" s="239">
        <v>416.0</v>
      </c>
    </row>
    <row r="6033">
      <c r="A6033" s="238" t="s">
        <v>6218</v>
      </c>
      <c r="B6033" s="239">
        <v>1754.0</v>
      </c>
    </row>
    <row r="6034">
      <c r="A6034" s="238" t="s">
        <v>6219</v>
      </c>
      <c r="B6034" s="239">
        <v>3210.0</v>
      </c>
    </row>
    <row r="6035">
      <c r="A6035" s="238" t="s">
        <v>6220</v>
      </c>
      <c r="B6035" s="239">
        <v>304.0</v>
      </c>
    </row>
    <row r="6036">
      <c r="A6036" s="238" t="s">
        <v>6221</v>
      </c>
      <c r="B6036" s="239">
        <v>235.0</v>
      </c>
    </row>
    <row r="6037">
      <c r="A6037" s="238" t="s">
        <v>6222</v>
      </c>
      <c r="B6037" s="239">
        <v>9935.0</v>
      </c>
    </row>
    <row r="6038">
      <c r="A6038" s="238" t="s">
        <v>6223</v>
      </c>
      <c r="B6038" s="239">
        <v>3370.0</v>
      </c>
    </row>
    <row r="6039">
      <c r="A6039" s="238" t="s">
        <v>6224</v>
      </c>
      <c r="B6039" s="239">
        <v>19736.0</v>
      </c>
    </row>
    <row r="6040">
      <c r="A6040" s="238" t="s">
        <v>6225</v>
      </c>
      <c r="B6040" s="239">
        <v>3989.0</v>
      </c>
    </row>
    <row r="6041">
      <c r="A6041" s="238" t="s">
        <v>6226</v>
      </c>
      <c r="B6041" s="239">
        <v>960.0</v>
      </c>
    </row>
    <row r="6042">
      <c r="A6042" s="238" t="s">
        <v>6227</v>
      </c>
      <c r="B6042" s="239">
        <v>2838.0</v>
      </c>
    </row>
    <row r="6043">
      <c r="A6043" s="238" t="s">
        <v>6228</v>
      </c>
      <c r="B6043" s="239">
        <v>321.0</v>
      </c>
    </row>
    <row r="6044">
      <c r="A6044" s="238" t="s">
        <v>6229</v>
      </c>
      <c r="B6044" s="239">
        <v>0.0</v>
      </c>
    </row>
    <row r="6045">
      <c r="A6045" s="238" t="s">
        <v>6230</v>
      </c>
      <c r="B6045" s="239">
        <v>0.0</v>
      </c>
    </row>
    <row r="6046">
      <c r="A6046" s="238" t="s">
        <v>6231</v>
      </c>
      <c r="B6046" s="239">
        <v>1177.0</v>
      </c>
    </row>
    <row r="6047">
      <c r="A6047" s="238" t="s">
        <v>6232</v>
      </c>
      <c r="B6047" s="239">
        <v>997.0</v>
      </c>
    </row>
    <row r="6048">
      <c r="A6048" s="238" t="s">
        <v>6233</v>
      </c>
      <c r="B6048" s="239">
        <v>1448.0</v>
      </c>
    </row>
    <row r="6049">
      <c r="A6049" s="238" t="s">
        <v>6234</v>
      </c>
      <c r="B6049" s="239">
        <v>257.0</v>
      </c>
    </row>
    <row r="6050">
      <c r="A6050" s="238" t="s">
        <v>6235</v>
      </c>
      <c r="B6050" s="239">
        <v>1433.0</v>
      </c>
    </row>
    <row r="6051">
      <c r="A6051" s="238" t="s">
        <v>6236</v>
      </c>
      <c r="B6051" s="239">
        <v>2677.0</v>
      </c>
    </row>
    <row r="6052">
      <c r="A6052" s="238" t="s">
        <v>6237</v>
      </c>
      <c r="B6052" s="239">
        <v>4997.0</v>
      </c>
    </row>
    <row r="6053">
      <c r="A6053" s="238" t="s">
        <v>6238</v>
      </c>
      <c r="B6053" s="239">
        <v>268.0</v>
      </c>
    </row>
    <row r="6054">
      <c r="A6054" s="238" t="s">
        <v>6239</v>
      </c>
      <c r="B6054" s="239">
        <v>3306.0</v>
      </c>
    </row>
    <row r="6055">
      <c r="A6055" s="238" t="s">
        <v>6240</v>
      </c>
      <c r="B6055" s="239">
        <v>1093.0</v>
      </c>
    </row>
    <row r="6056">
      <c r="A6056" s="238" t="s">
        <v>6241</v>
      </c>
      <c r="B6056" s="239">
        <v>4686.0</v>
      </c>
    </row>
    <row r="6057">
      <c r="A6057" s="238" t="s">
        <v>6242</v>
      </c>
      <c r="B6057" s="239">
        <v>4377.0</v>
      </c>
    </row>
    <row r="6058">
      <c r="A6058" s="238" t="s">
        <v>6243</v>
      </c>
      <c r="B6058" s="239">
        <v>1868.0</v>
      </c>
    </row>
    <row r="6059">
      <c r="A6059" s="238" t="s">
        <v>6244</v>
      </c>
      <c r="B6059" s="239">
        <v>3712.0</v>
      </c>
    </row>
    <row r="6060">
      <c r="A6060" s="238" t="s">
        <v>6245</v>
      </c>
      <c r="B6060" s="239">
        <v>2103.0</v>
      </c>
    </row>
    <row r="6061">
      <c r="A6061" s="238" t="s">
        <v>6246</v>
      </c>
      <c r="B6061" s="239">
        <v>4140.0</v>
      </c>
    </row>
    <row r="6062">
      <c r="A6062" s="238" t="s">
        <v>6247</v>
      </c>
      <c r="B6062" s="239">
        <v>934.0</v>
      </c>
    </row>
    <row r="6063">
      <c r="A6063" s="238" t="s">
        <v>6248</v>
      </c>
      <c r="B6063" s="239">
        <v>1010.0</v>
      </c>
    </row>
    <row r="6064">
      <c r="A6064" s="238" t="s">
        <v>6249</v>
      </c>
      <c r="B6064" s="239">
        <v>54.0</v>
      </c>
    </row>
    <row r="6065">
      <c r="A6065" s="238" t="s">
        <v>6250</v>
      </c>
      <c r="B6065" s="239">
        <v>624.0</v>
      </c>
    </row>
    <row r="6066">
      <c r="A6066" s="238" t="s">
        <v>6251</v>
      </c>
      <c r="B6066" s="239">
        <v>49.0</v>
      </c>
    </row>
    <row r="6067">
      <c r="A6067" s="238" t="s">
        <v>6252</v>
      </c>
      <c r="B6067" s="239">
        <v>968.0</v>
      </c>
    </row>
    <row r="6068">
      <c r="A6068" s="238" t="s">
        <v>6253</v>
      </c>
      <c r="B6068" s="239">
        <v>113.0</v>
      </c>
    </row>
    <row r="6069">
      <c r="A6069" s="238" t="s">
        <v>6254</v>
      </c>
      <c r="B6069" s="239">
        <v>57.0</v>
      </c>
    </row>
    <row r="6070">
      <c r="A6070" s="238" t="s">
        <v>6255</v>
      </c>
      <c r="B6070" s="239">
        <v>4163.0</v>
      </c>
    </row>
    <row r="6071">
      <c r="A6071" s="238" t="s">
        <v>6256</v>
      </c>
      <c r="B6071" s="239">
        <v>3144.0</v>
      </c>
    </row>
    <row r="6072">
      <c r="A6072" s="238" t="s">
        <v>6257</v>
      </c>
      <c r="B6072" s="239">
        <v>3249.0</v>
      </c>
    </row>
    <row r="6073">
      <c r="A6073" s="238" t="s">
        <v>6258</v>
      </c>
      <c r="B6073" s="239">
        <v>6622.0</v>
      </c>
    </row>
    <row r="6074">
      <c r="A6074" s="238" t="s">
        <v>6259</v>
      </c>
      <c r="B6074" s="239">
        <v>4264.0</v>
      </c>
    </row>
    <row r="6075">
      <c r="A6075" s="238" t="s">
        <v>6260</v>
      </c>
      <c r="B6075" s="239">
        <v>299.0</v>
      </c>
    </row>
    <row r="6076">
      <c r="A6076" s="238" t="s">
        <v>6261</v>
      </c>
      <c r="B6076" s="239">
        <v>2237.0</v>
      </c>
    </row>
    <row r="6077">
      <c r="A6077" s="238" t="s">
        <v>6262</v>
      </c>
      <c r="B6077" s="239">
        <v>0.0</v>
      </c>
    </row>
    <row r="6078">
      <c r="A6078" s="238" t="s">
        <v>6263</v>
      </c>
      <c r="B6078" s="239">
        <v>7225.0</v>
      </c>
    </row>
    <row r="6079">
      <c r="A6079" s="238" t="s">
        <v>6264</v>
      </c>
      <c r="B6079" s="239">
        <v>12225.0</v>
      </c>
    </row>
    <row r="6080">
      <c r="A6080" s="238" t="s">
        <v>6265</v>
      </c>
      <c r="B6080" s="239">
        <v>1079.0</v>
      </c>
    </row>
    <row r="6081">
      <c r="A6081" s="238" t="s">
        <v>6266</v>
      </c>
      <c r="B6081" s="239">
        <v>19708.0</v>
      </c>
    </row>
    <row r="6082">
      <c r="A6082" s="238" t="s">
        <v>6267</v>
      </c>
      <c r="B6082" s="239">
        <v>795.0</v>
      </c>
    </row>
    <row r="6083">
      <c r="A6083" s="238" t="s">
        <v>6268</v>
      </c>
      <c r="B6083" s="239">
        <v>266.0</v>
      </c>
    </row>
    <row r="6084">
      <c r="A6084" s="238" t="s">
        <v>6269</v>
      </c>
      <c r="B6084" s="239">
        <v>28567.0</v>
      </c>
    </row>
    <row r="6085">
      <c r="A6085" s="238" t="s">
        <v>6270</v>
      </c>
      <c r="B6085" s="239">
        <v>128.0</v>
      </c>
    </row>
    <row r="6086">
      <c r="A6086" s="238" t="s">
        <v>6271</v>
      </c>
      <c r="B6086" s="239">
        <v>684.0</v>
      </c>
    </row>
    <row r="6087">
      <c r="A6087" s="238" t="s">
        <v>6272</v>
      </c>
      <c r="B6087" s="239">
        <v>427.0</v>
      </c>
    </row>
    <row r="6088">
      <c r="A6088" s="238" t="s">
        <v>6273</v>
      </c>
      <c r="B6088" s="239">
        <v>364.0</v>
      </c>
    </row>
    <row r="6089">
      <c r="A6089" s="238" t="s">
        <v>6273</v>
      </c>
      <c r="B6089" s="239">
        <v>113.0</v>
      </c>
    </row>
    <row r="6090">
      <c r="A6090" s="238" t="s">
        <v>6274</v>
      </c>
      <c r="B6090" s="239">
        <v>13807.0</v>
      </c>
    </row>
    <row r="6091">
      <c r="A6091" s="238" t="s">
        <v>6275</v>
      </c>
      <c r="B6091" s="239">
        <v>3450.0</v>
      </c>
    </row>
    <row r="6092">
      <c r="A6092" s="238" t="s">
        <v>6276</v>
      </c>
      <c r="B6092" s="239">
        <v>24877.0</v>
      </c>
    </row>
    <row r="6093">
      <c r="A6093" s="238" t="s">
        <v>6277</v>
      </c>
      <c r="B6093" s="239">
        <v>5284.0</v>
      </c>
    </row>
    <row r="6094">
      <c r="A6094" s="238" t="s">
        <v>6278</v>
      </c>
      <c r="B6094" s="239">
        <v>456.0</v>
      </c>
    </row>
    <row r="6095">
      <c r="A6095" s="238" t="s">
        <v>6279</v>
      </c>
      <c r="B6095" s="239">
        <v>1330.0</v>
      </c>
    </row>
    <row r="6096">
      <c r="A6096" s="238" t="s">
        <v>6280</v>
      </c>
      <c r="B6096" s="239">
        <v>940.0</v>
      </c>
    </row>
    <row r="6097">
      <c r="A6097" s="238" t="s">
        <v>6281</v>
      </c>
      <c r="B6097" s="239">
        <v>8101.0</v>
      </c>
    </row>
    <row r="6098">
      <c r="A6098" s="238" t="s">
        <v>6282</v>
      </c>
      <c r="B6098" s="239">
        <v>1065.0</v>
      </c>
    </row>
    <row r="6099">
      <c r="A6099" s="238" t="s">
        <v>6283</v>
      </c>
      <c r="B6099" s="239">
        <v>1024.0</v>
      </c>
    </row>
    <row r="6100">
      <c r="A6100" s="238" t="s">
        <v>6284</v>
      </c>
      <c r="B6100" s="239">
        <v>502.0</v>
      </c>
    </row>
    <row r="6101">
      <c r="A6101" s="238" t="s">
        <v>6285</v>
      </c>
      <c r="B6101" s="239">
        <v>3638.0</v>
      </c>
    </row>
    <row r="6102">
      <c r="A6102" s="238" t="s">
        <v>6286</v>
      </c>
      <c r="B6102" s="239">
        <v>13888.0</v>
      </c>
    </row>
    <row r="6103">
      <c r="A6103" s="238" t="s">
        <v>6287</v>
      </c>
      <c r="B6103" s="239">
        <v>1875.0</v>
      </c>
    </row>
    <row r="6104">
      <c r="A6104" s="238" t="s">
        <v>6288</v>
      </c>
      <c r="B6104" s="239">
        <v>57422.0</v>
      </c>
    </row>
    <row r="6105">
      <c r="A6105" s="238" t="s">
        <v>6289</v>
      </c>
      <c r="B6105" s="239">
        <v>345.0</v>
      </c>
    </row>
    <row r="6106">
      <c r="A6106" s="238" t="s">
        <v>6290</v>
      </c>
      <c r="B6106" s="239">
        <v>6142.0</v>
      </c>
    </row>
    <row r="6107">
      <c r="A6107" s="238" t="s">
        <v>6291</v>
      </c>
      <c r="B6107" s="239">
        <v>232.0</v>
      </c>
    </row>
    <row r="6108">
      <c r="A6108" s="238" t="s">
        <v>6292</v>
      </c>
      <c r="B6108" s="239">
        <v>347.0</v>
      </c>
    </row>
    <row r="6109">
      <c r="A6109" s="238" t="s">
        <v>6293</v>
      </c>
      <c r="B6109" s="239">
        <v>837.0</v>
      </c>
    </row>
    <row r="6110">
      <c r="A6110" s="238" t="s">
        <v>6294</v>
      </c>
      <c r="B6110" s="239">
        <v>690.0</v>
      </c>
    </row>
    <row r="6111">
      <c r="A6111" s="238" t="s">
        <v>6295</v>
      </c>
      <c r="B6111" s="239">
        <v>1109.0</v>
      </c>
    </row>
    <row r="6112">
      <c r="A6112" s="238" t="s">
        <v>6296</v>
      </c>
      <c r="B6112" s="239">
        <v>423.0</v>
      </c>
    </row>
    <row r="6113">
      <c r="A6113" s="238" t="s">
        <v>6297</v>
      </c>
      <c r="B6113" s="239">
        <v>3903.0</v>
      </c>
    </row>
    <row r="6114">
      <c r="A6114" s="238" t="s">
        <v>6298</v>
      </c>
      <c r="B6114" s="239">
        <v>1326.0</v>
      </c>
    </row>
    <row r="6115">
      <c r="A6115" s="238" t="s">
        <v>6299</v>
      </c>
      <c r="B6115" s="239">
        <v>343.0</v>
      </c>
    </row>
    <row r="6116">
      <c r="A6116" s="238" t="s">
        <v>6300</v>
      </c>
      <c r="B6116" s="239">
        <v>261.0</v>
      </c>
    </row>
    <row r="6117">
      <c r="A6117" s="238" t="s">
        <v>6301</v>
      </c>
      <c r="B6117" s="239">
        <v>469.0</v>
      </c>
    </row>
    <row r="6118">
      <c r="A6118" s="238" t="s">
        <v>6301</v>
      </c>
      <c r="B6118" s="239">
        <v>1435.0</v>
      </c>
    </row>
    <row r="6119">
      <c r="A6119" s="238" t="s">
        <v>6302</v>
      </c>
      <c r="B6119" s="239">
        <v>2477.0</v>
      </c>
    </row>
    <row r="6120">
      <c r="A6120" s="238" t="s">
        <v>6302</v>
      </c>
      <c r="B6120" s="239">
        <v>2417.0</v>
      </c>
    </row>
    <row r="6121">
      <c r="A6121" s="238" t="s">
        <v>6303</v>
      </c>
      <c r="B6121" s="239">
        <v>1483.0</v>
      </c>
    </row>
    <row r="6122">
      <c r="A6122" s="238" t="s">
        <v>6304</v>
      </c>
      <c r="B6122" s="239">
        <v>0.0</v>
      </c>
    </row>
    <row r="6123">
      <c r="A6123" s="238" t="s">
        <v>6305</v>
      </c>
      <c r="B6123" s="239">
        <v>404.0</v>
      </c>
    </row>
    <row r="6124">
      <c r="A6124" s="238" t="s">
        <v>6306</v>
      </c>
      <c r="B6124" s="239">
        <v>551.0</v>
      </c>
    </row>
    <row r="6125">
      <c r="A6125" s="238" t="s">
        <v>6307</v>
      </c>
      <c r="B6125" s="239">
        <v>8667.0</v>
      </c>
    </row>
    <row r="6126">
      <c r="A6126" s="238" t="s">
        <v>6308</v>
      </c>
      <c r="B6126" s="239">
        <v>8340.0</v>
      </c>
    </row>
    <row r="6127">
      <c r="A6127" s="238" t="s">
        <v>6309</v>
      </c>
      <c r="B6127" s="239">
        <v>20812.0</v>
      </c>
    </row>
    <row r="6128">
      <c r="A6128" s="238" t="s">
        <v>6310</v>
      </c>
      <c r="B6128" s="239">
        <v>1001.0</v>
      </c>
    </row>
    <row r="6129">
      <c r="A6129" s="238" t="s">
        <v>6311</v>
      </c>
      <c r="B6129" s="239">
        <v>4560.0</v>
      </c>
    </row>
    <row r="6130">
      <c r="A6130" s="238" t="s">
        <v>6312</v>
      </c>
      <c r="B6130" s="239">
        <v>853.0</v>
      </c>
    </row>
    <row r="6131">
      <c r="A6131" s="238" t="s">
        <v>6313</v>
      </c>
      <c r="B6131" s="239">
        <v>25582.0</v>
      </c>
    </row>
    <row r="6132">
      <c r="A6132" s="238" t="s">
        <v>6314</v>
      </c>
      <c r="B6132" s="239">
        <v>227.0</v>
      </c>
    </row>
    <row r="6133">
      <c r="A6133" s="238" t="s">
        <v>6315</v>
      </c>
      <c r="B6133" s="239">
        <v>2839.0</v>
      </c>
    </row>
    <row r="6134">
      <c r="A6134" s="238" t="s">
        <v>6316</v>
      </c>
      <c r="B6134" s="239">
        <v>29011.0</v>
      </c>
    </row>
    <row r="6135">
      <c r="A6135" s="238" t="s">
        <v>6317</v>
      </c>
      <c r="B6135" s="239">
        <v>4066.0</v>
      </c>
    </row>
    <row r="6136">
      <c r="A6136" s="238" t="s">
        <v>6318</v>
      </c>
      <c r="B6136" s="239">
        <v>2950.0</v>
      </c>
    </row>
    <row r="6137">
      <c r="A6137" s="238" t="s">
        <v>6319</v>
      </c>
      <c r="B6137" s="239">
        <v>12133.0</v>
      </c>
    </row>
    <row r="6138">
      <c r="A6138" s="238" t="s">
        <v>6320</v>
      </c>
      <c r="B6138" s="239">
        <v>3563.0</v>
      </c>
    </row>
    <row r="6139">
      <c r="A6139" s="238" t="s">
        <v>6321</v>
      </c>
      <c r="B6139" s="239">
        <v>1056.0</v>
      </c>
    </row>
    <row r="6140">
      <c r="A6140" s="238" t="s">
        <v>6322</v>
      </c>
      <c r="B6140" s="239">
        <v>7355.0</v>
      </c>
    </row>
    <row r="6141">
      <c r="A6141" s="238" t="s">
        <v>6323</v>
      </c>
      <c r="B6141" s="239">
        <v>47228.0</v>
      </c>
    </row>
    <row r="6142">
      <c r="A6142" s="238" t="s">
        <v>6324</v>
      </c>
      <c r="B6142" s="239">
        <v>469.0</v>
      </c>
    </row>
    <row r="6143">
      <c r="A6143" s="238" t="s">
        <v>6325</v>
      </c>
      <c r="B6143" s="239">
        <v>1505.0</v>
      </c>
    </row>
    <row r="6144">
      <c r="A6144" s="238" t="s">
        <v>6326</v>
      </c>
      <c r="B6144" s="239">
        <v>1072.0</v>
      </c>
    </row>
    <row r="6145">
      <c r="A6145" s="238" t="s">
        <v>6327</v>
      </c>
      <c r="B6145" s="239">
        <v>5622.0</v>
      </c>
    </row>
    <row r="6146">
      <c r="A6146" s="238" t="s">
        <v>6328</v>
      </c>
      <c r="B6146" s="239">
        <v>0.0</v>
      </c>
    </row>
    <row r="6147">
      <c r="A6147" s="238" t="s">
        <v>6329</v>
      </c>
      <c r="B6147" s="239">
        <v>2011.0</v>
      </c>
    </row>
    <row r="6148">
      <c r="A6148" s="238" t="s">
        <v>6330</v>
      </c>
      <c r="B6148" s="239">
        <v>2008.0</v>
      </c>
    </row>
    <row r="6149">
      <c r="A6149" s="238" t="s">
        <v>6331</v>
      </c>
      <c r="B6149" s="239">
        <v>13906.0</v>
      </c>
    </row>
    <row r="6150">
      <c r="A6150" s="238" t="s">
        <v>6332</v>
      </c>
      <c r="B6150" s="239">
        <v>331.0</v>
      </c>
    </row>
    <row r="6151">
      <c r="A6151" s="238" t="s">
        <v>6333</v>
      </c>
      <c r="B6151" s="239">
        <v>8827.0</v>
      </c>
    </row>
    <row r="6152">
      <c r="A6152" s="238" t="s">
        <v>6334</v>
      </c>
      <c r="B6152" s="239">
        <v>45857.0</v>
      </c>
    </row>
    <row r="6153">
      <c r="A6153" s="238" t="s">
        <v>6335</v>
      </c>
      <c r="B6153" s="239">
        <v>3266.0</v>
      </c>
    </row>
    <row r="6154">
      <c r="A6154" s="238" t="s">
        <v>6336</v>
      </c>
      <c r="B6154" s="239">
        <v>52485.0</v>
      </c>
    </row>
    <row r="6155">
      <c r="A6155" s="238" t="s">
        <v>6337</v>
      </c>
      <c r="B6155" s="239">
        <v>9128.0</v>
      </c>
    </row>
    <row r="6156">
      <c r="A6156" s="238" t="s">
        <v>6338</v>
      </c>
      <c r="B6156" s="239">
        <v>9995.0</v>
      </c>
    </row>
    <row r="6157">
      <c r="A6157" s="238" t="s">
        <v>6339</v>
      </c>
      <c r="B6157" s="239">
        <v>728.0</v>
      </c>
    </row>
    <row r="6158">
      <c r="A6158" s="238" t="s">
        <v>6340</v>
      </c>
      <c r="B6158" s="239">
        <v>5764.0</v>
      </c>
    </row>
    <row r="6159">
      <c r="A6159" s="238" t="s">
        <v>6341</v>
      </c>
      <c r="B6159" s="239">
        <v>6107.0</v>
      </c>
    </row>
    <row r="6160">
      <c r="A6160" s="238" t="s">
        <v>6342</v>
      </c>
      <c r="B6160" s="239">
        <v>179.0</v>
      </c>
    </row>
    <row r="6161">
      <c r="A6161" s="238" t="s">
        <v>6343</v>
      </c>
      <c r="B6161" s="239">
        <v>2517.0</v>
      </c>
    </row>
    <row r="6162">
      <c r="A6162" s="238" t="s">
        <v>6344</v>
      </c>
      <c r="B6162" s="239">
        <v>242.0</v>
      </c>
    </row>
    <row r="6163">
      <c r="A6163" s="238" t="s">
        <v>6345</v>
      </c>
      <c r="B6163" s="239">
        <v>36117.0</v>
      </c>
    </row>
    <row r="6164">
      <c r="A6164" s="238" t="s">
        <v>6346</v>
      </c>
      <c r="B6164" s="239">
        <v>3215.0</v>
      </c>
    </row>
    <row r="6165">
      <c r="A6165" s="238" t="s">
        <v>6347</v>
      </c>
      <c r="B6165" s="239">
        <v>9843.0</v>
      </c>
    </row>
    <row r="6166">
      <c r="A6166" s="238" t="s">
        <v>6348</v>
      </c>
      <c r="B6166" s="239">
        <v>2585.0</v>
      </c>
    </row>
    <row r="6167">
      <c r="A6167" s="238" t="s">
        <v>6349</v>
      </c>
      <c r="B6167" s="239">
        <v>3219.0</v>
      </c>
    </row>
    <row r="6168">
      <c r="A6168" s="238" t="s">
        <v>6350</v>
      </c>
      <c r="B6168" s="239">
        <v>15196.0</v>
      </c>
    </row>
    <row r="6169">
      <c r="A6169" s="238" t="s">
        <v>6351</v>
      </c>
      <c r="B6169" s="239">
        <v>423.0</v>
      </c>
    </row>
    <row r="6170">
      <c r="A6170" s="238" t="s">
        <v>6352</v>
      </c>
      <c r="B6170" s="239">
        <v>3071.0</v>
      </c>
    </row>
    <row r="6171">
      <c r="A6171" s="238" t="s">
        <v>6353</v>
      </c>
      <c r="B6171" s="239">
        <v>2085.0</v>
      </c>
    </row>
    <row r="6172">
      <c r="A6172" s="238" t="s">
        <v>6354</v>
      </c>
      <c r="B6172" s="239">
        <v>37.0</v>
      </c>
    </row>
    <row r="6173">
      <c r="A6173" s="238" t="s">
        <v>6355</v>
      </c>
      <c r="B6173" s="239">
        <v>236.0</v>
      </c>
    </row>
    <row r="6174">
      <c r="A6174" s="238" t="s">
        <v>6356</v>
      </c>
      <c r="B6174" s="239">
        <v>68.0</v>
      </c>
    </row>
    <row r="6175">
      <c r="A6175" s="238" t="s">
        <v>6357</v>
      </c>
      <c r="B6175" s="239">
        <v>34335.0</v>
      </c>
    </row>
    <row r="6176">
      <c r="A6176" s="238" t="s">
        <v>6358</v>
      </c>
      <c r="B6176" s="239">
        <v>1579.0</v>
      </c>
    </row>
    <row r="6177">
      <c r="A6177" s="238" t="s">
        <v>6358</v>
      </c>
      <c r="B6177" s="239">
        <v>140.0</v>
      </c>
    </row>
    <row r="6178">
      <c r="A6178" s="238" t="s">
        <v>6359</v>
      </c>
      <c r="B6178" s="239">
        <v>1733.0</v>
      </c>
    </row>
    <row r="6179">
      <c r="A6179" s="238" t="s">
        <v>6360</v>
      </c>
      <c r="B6179" s="239">
        <v>402.0</v>
      </c>
    </row>
    <row r="6180">
      <c r="A6180" s="238" t="s">
        <v>6361</v>
      </c>
      <c r="B6180" s="239">
        <v>4083.0</v>
      </c>
    </row>
    <row r="6181">
      <c r="A6181" s="238" t="s">
        <v>6362</v>
      </c>
      <c r="B6181" s="239">
        <v>1375.0</v>
      </c>
    </row>
    <row r="6182">
      <c r="A6182" s="238" t="s">
        <v>6363</v>
      </c>
      <c r="B6182" s="239">
        <v>0.0</v>
      </c>
    </row>
    <row r="6183">
      <c r="A6183" s="238" t="s">
        <v>6364</v>
      </c>
      <c r="B6183" s="239">
        <v>1436.0</v>
      </c>
    </row>
    <row r="6184">
      <c r="A6184" s="238" t="s">
        <v>6365</v>
      </c>
      <c r="B6184" s="239">
        <v>1202.0</v>
      </c>
    </row>
    <row r="6185">
      <c r="A6185" s="238" t="s">
        <v>6366</v>
      </c>
      <c r="B6185" s="239">
        <v>801.0</v>
      </c>
    </row>
    <row r="6186">
      <c r="A6186" s="238" t="s">
        <v>6367</v>
      </c>
      <c r="B6186" s="239">
        <v>3915.0</v>
      </c>
    </row>
    <row r="6187">
      <c r="A6187" s="238" t="s">
        <v>6368</v>
      </c>
      <c r="B6187" s="239">
        <v>10302.0</v>
      </c>
    </row>
    <row r="6188">
      <c r="A6188" s="238" t="s">
        <v>6369</v>
      </c>
      <c r="B6188" s="239">
        <v>5347.0</v>
      </c>
    </row>
    <row r="6189">
      <c r="A6189" s="238" t="s">
        <v>6370</v>
      </c>
      <c r="B6189" s="239">
        <v>30051.0</v>
      </c>
    </row>
    <row r="6190">
      <c r="A6190" s="238" t="s">
        <v>6371</v>
      </c>
      <c r="B6190" s="239">
        <v>842.0</v>
      </c>
    </row>
    <row r="6191">
      <c r="A6191" s="238" t="s">
        <v>6372</v>
      </c>
      <c r="B6191" s="239">
        <v>154.0</v>
      </c>
    </row>
    <row r="6192">
      <c r="A6192" s="238" t="s">
        <v>6373</v>
      </c>
      <c r="B6192" s="239">
        <v>30025.0</v>
      </c>
    </row>
    <row r="6193">
      <c r="A6193" s="238" t="s">
        <v>6374</v>
      </c>
      <c r="B6193" s="239">
        <v>787.0</v>
      </c>
    </row>
    <row r="6194">
      <c r="A6194" s="238" t="s">
        <v>6375</v>
      </c>
      <c r="B6194" s="239">
        <v>1059.0</v>
      </c>
    </row>
    <row r="6195">
      <c r="A6195" s="238" t="s">
        <v>6376</v>
      </c>
      <c r="B6195" s="239">
        <v>299.0</v>
      </c>
    </row>
    <row r="6196">
      <c r="A6196" s="238" t="s">
        <v>6377</v>
      </c>
      <c r="B6196" s="239">
        <v>2333.0</v>
      </c>
    </row>
    <row r="6197">
      <c r="A6197" s="238" t="s">
        <v>6378</v>
      </c>
      <c r="B6197" s="239">
        <v>4194.0</v>
      </c>
    </row>
    <row r="6198">
      <c r="A6198" s="238" t="s">
        <v>6379</v>
      </c>
      <c r="B6198" s="239">
        <v>731.0</v>
      </c>
    </row>
    <row r="6199">
      <c r="A6199" s="238" t="s">
        <v>6380</v>
      </c>
      <c r="B6199" s="239">
        <v>591.0</v>
      </c>
    </row>
    <row r="6200">
      <c r="A6200" s="238" t="s">
        <v>6381</v>
      </c>
      <c r="B6200" s="239">
        <v>1052.0</v>
      </c>
    </row>
    <row r="6201">
      <c r="A6201" s="238" t="s">
        <v>6382</v>
      </c>
      <c r="B6201" s="239">
        <v>8737.0</v>
      </c>
    </row>
    <row r="6202">
      <c r="A6202" s="238" t="s">
        <v>6383</v>
      </c>
      <c r="B6202" s="239">
        <v>11560.0</v>
      </c>
    </row>
    <row r="6203">
      <c r="A6203" s="238" t="s">
        <v>6384</v>
      </c>
      <c r="B6203" s="239">
        <v>736.0</v>
      </c>
    </row>
    <row r="6204">
      <c r="A6204" s="238" t="s">
        <v>6385</v>
      </c>
      <c r="B6204" s="239">
        <v>6552.0</v>
      </c>
    </row>
    <row r="6205">
      <c r="A6205" s="238" t="s">
        <v>6386</v>
      </c>
      <c r="B6205" s="239">
        <v>516.0</v>
      </c>
    </row>
    <row r="6206">
      <c r="A6206" s="238" t="s">
        <v>6387</v>
      </c>
      <c r="B6206" s="239">
        <v>4216.0</v>
      </c>
    </row>
    <row r="6207">
      <c r="A6207" s="238" t="s">
        <v>6388</v>
      </c>
      <c r="B6207" s="239">
        <v>1134.0</v>
      </c>
    </row>
    <row r="6208">
      <c r="A6208" s="238" t="s">
        <v>6389</v>
      </c>
      <c r="B6208" s="239">
        <v>1685.0</v>
      </c>
    </row>
    <row r="6209">
      <c r="A6209" s="238" t="s">
        <v>6389</v>
      </c>
      <c r="B6209" s="239">
        <v>3522.0</v>
      </c>
    </row>
    <row r="6210">
      <c r="A6210" s="238" t="s">
        <v>6390</v>
      </c>
      <c r="B6210" s="239">
        <v>568.0</v>
      </c>
    </row>
    <row r="6211">
      <c r="A6211" s="238" t="s">
        <v>6391</v>
      </c>
      <c r="B6211" s="239">
        <v>12000.0</v>
      </c>
    </row>
    <row r="6212">
      <c r="A6212" s="238" t="s">
        <v>6392</v>
      </c>
      <c r="B6212" s="239">
        <v>12082.0</v>
      </c>
    </row>
    <row r="6213">
      <c r="A6213" s="238" t="s">
        <v>6393</v>
      </c>
      <c r="B6213" s="239">
        <v>39134.0</v>
      </c>
    </row>
    <row r="6214">
      <c r="A6214" s="238" t="s">
        <v>6394</v>
      </c>
      <c r="B6214" s="239">
        <v>237.0</v>
      </c>
    </row>
    <row r="6215">
      <c r="A6215" s="238" t="s">
        <v>6395</v>
      </c>
      <c r="B6215" s="239">
        <v>96.0</v>
      </c>
    </row>
    <row r="6216">
      <c r="A6216" s="238" t="s">
        <v>6396</v>
      </c>
      <c r="B6216" s="239">
        <v>22528.0</v>
      </c>
    </row>
    <row r="6217">
      <c r="A6217" s="238" t="s">
        <v>6397</v>
      </c>
      <c r="B6217" s="239">
        <v>1914.0</v>
      </c>
    </row>
    <row r="6218">
      <c r="A6218" s="238" t="s">
        <v>6398</v>
      </c>
      <c r="B6218" s="239">
        <v>391.0</v>
      </c>
    </row>
    <row r="6219">
      <c r="A6219" s="238" t="s">
        <v>6399</v>
      </c>
      <c r="B6219" s="239">
        <v>88.0</v>
      </c>
    </row>
    <row r="6220">
      <c r="A6220" s="238" t="s">
        <v>6400</v>
      </c>
      <c r="B6220" s="239">
        <v>10117.0</v>
      </c>
    </row>
    <row r="6221">
      <c r="A6221" s="238" t="s">
        <v>6401</v>
      </c>
      <c r="B6221" s="239">
        <v>155.0</v>
      </c>
    </row>
    <row r="6222">
      <c r="A6222" s="238" t="s">
        <v>6402</v>
      </c>
      <c r="B6222" s="239">
        <v>2090.0</v>
      </c>
    </row>
    <row r="6223">
      <c r="A6223" s="238" t="s">
        <v>6403</v>
      </c>
      <c r="B6223" s="239">
        <v>793.0</v>
      </c>
    </row>
    <row r="6224">
      <c r="A6224" s="238" t="s">
        <v>6404</v>
      </c>
      <c r="B6224" s="239">
        <v>6233.0</v>
      </c>
    </row>
    <row r="6225">
      <c r="A6225" s="238" t="s">
        <v>6405</v>
      </c>
      <c r="B6225" s="239">
        <v>1143.0</v>
      </c>
    </row>
    <row r="6226">
      <c r="A6226" s="238" t="s">
        <v>6406</v>
      </c>
      <c r="B6226" s="239">
        <v>208.0</v>
      </c>
    </row>
    <row r="6227">
      <c r="A6227" s="238" t="s">
        <v>6407</v>
      </c>
      <c r="B6227" s="239">
        <v>546.0</v>
      </c>
    </row>
    <row r="6228">
      <c r="A6228" s="238" t="s">
        <v>6408</v>
      </c>
      <c r="B6228" s="239">
        <v>3574.0</v>
      </c>
    </row>
    <row r="6229">
      <c r="A6229" s="238" t="s">
        <v>6409</v>
      </c>
      <c r="B6229" s="239">
        <v>0.0</v>
      </c>
    </row>
    <row r="6230">
      <c r="A6230" s="238" t="s">
        <v>6410</v>
      </c>
      <c r="B6230" s="239">
        <v>3874.0</v>
      </c>
    </row>
    <row r="6231">
      <c r="A6231" s="238" t="s">
        <v>6411</v>
      </c>
      <c r="B6231" s="239">
        <v>1754.0</v>
      </c>
    </row>
    <row r="6232">
      <c r="A6232" s="238" t="s">
        <v>6412</v>
      </c>
      <c r="B6232" s="239">
        <v>16097.0</v>
      </c>
    </row>
    <row r="6233">
      <c r="A6233" s="238" t="s">
        <v>6413</v>
      </c>
      <c r="B6233" s="239">
        <v>13845.0</v>
      </c>
    </row>
    <row r="6234">
      <c r="A6234" s="238" t="s">
        <v>6414</v>
      </c>
      <c r="B6234" s="239">
        <v>1396.0</v>
      </c>
    </row>
    <row r="6235">
      <c r="A6235" s="238" t="s">
        <v>6415</v>
      </c>
      <c r="B6235" s="239">
        <v>416.0</v>
      </c>
    </row>
    <row r="6236">
      <c r="A6236" s="238" t="s">
        <v>6416</v>
      </c>
      <c r="B6236" s="239">
        <v>2049.0</v>
      </c>
    </row>
    <row r="6237">
      <c r="A6237" s="238" t="s">
        <v>6417</v>
      </c>
      <c r="B6237" s="239">
        <v>1400.0</v>
      </c>
    </row>
    <row r="6238">
      <c r="A6238" s="238" t="s">
        <v>6418</v>
      </c>
      <c r="B6238" s="239">
        <v>332.0</v>
      </c>
    </row>
    <row r="6239">
      <c r="A6239" s="238" t="s">
        <v>6419</v>
      </c>
      <c r="B6239" s="239">
        <v>12083.0</v>
      </c>
    </row>
    <row r="6240">
      <c r="A6240" s="238" t="s">
        <v>6420</v>
      </c>
      <c r="B6240" s="239">
        <v>273.0</v>
      </c>
    </row>
    <row r="6241">
      <c r="A6241" s="238" t="s">
        <v>6421</v>
      </c>
      <c r="B6241" s="239">
        <v>4574.0</v>
      </c>
    </row>
    <row r="6242">
      <c r="A6242" s="238" t="s">
        <v>6422</v>
      </c>
      <c r="B6242" s="239">
        <v>725.0</v>
      </c>
    </row>
    <row r="6243">
      <c r="A6243" s="238" t="s">
        <v>6423</v>
      </c>
      <c r="B6243" s="239">
        <v>3412.0</v>
      </c>
    </row>
    <row r="6244">
      <c r="A6244" s="238" t="s">
        <v>6424</v>
      </c>
      <c r="B6244" s="239">
        <v>3950.0</v>
      </c>
    </row>
    <row r="6245">
      <c r="A6245" s="238" t="s">
        <v>6425</v>
      </c>
      <c r="B6245" s="239">
        <v>327.0</v>
      </c>
    </row>
    <row r="6246">
      <c r="A6246" s="238" t="s">
        <v>6426</v>
      </c>
      <c r="B6246" s="239">
        <v>1438.0</v>
      </c>
    </row>
    <row r="6247">
      <c r="A6247" s="238" t="s">
        <v>6427</v>
      </c>
      <c r="B6247" s="239">
        <v>371.0</v>
      </c>
    </row>
    <row r="6248">
      <c r="A6248" s="238" t="s">
        <v>6428</v>
      </c>
      <c r="B6248" s="239">
        <v>4400.0</v>
      </c>
    </row>
    <row r="6249">
      <c r="A6249" s="238" t="s">
        <v>6429</v>
      </c>
      <c r="B6249" s="239">
        <v>2333.0</v>
      </c>
    </row>
    <row r="6250">
      <c r="A6250" s="238" t="s">
        <v>6430</v>
      </c>
      <c r="B6250" s="239">
        <v>9566.0</v>
      </c>
    </row>
    <row r="6251">
      <c r="A6251" s="238" t="s">
        <v>6431</v>
      </c>
      <c r="B6251" s="239">
        <v>15654.0</v>
      </c>
    </row>
    <row r="6252">
      <c r="A6252" s="238" t="s">
        <v>6432</v>
      </c>
      <c r="B6252" s="239">
        <v>1808.0</v>
      </c>
    </row>
    <row r="6253">
      <c r="A6253" s="238" t="s">
        <v>6433</v>
      </c>
      <c r="B6253" s="239">
        <v>252.0</v>
      </c>
    </row>
    <row r="6254">
      <c r="A6254" s="238" t="s">
        <v>6434</v>
      </c>
      <c r="B6254" s="239">
        <v>83076.0</v>
      </c>
    </row>
    <row r="6255">
      <c r="A6255" s="238" t="s">
        <v>6435</v>
      </c>
      <c r="B6255" s="239">
        <v>725.0</v>
      </c>
    </row>
    <row r="6256">
      <c r="A6256" s="238" t="s">
        <v>6436</v>
      </c>
      <c r="B6256" s="239">
        <v>1714.0</v>
      </c>
    </row>
    <row r="6257">
      <c r="A6257" s="238" t="s">
        <v>6437</v>
      </c>
      <c r="B6257" s="239">
        <v>453.0</v>
      </c>
    </row>
    <row r="6258">
      <c r="A6258" s="238" t="s">
        <v>6438</v>
      </c>
      <c r="B6258" s="239">
        <v>4917.0</v>
      </c>
    </row>
    <row r="6259">
      <c r="A6259" s="238" t="s">
        <v>6439</v>
      </c>
      <c r="B6259" s="239">
        <v>3887.0</v>
      </c>
    </row>
    <row r="6260">
      <c r="A6260" s="238" t="s">
        <v>6440</v>
      </c>
      <c r="B6260" s="239">
        <v>90.0</v>
      </c>
    </row>
    <row r="6261">
      <c r="A6261" s="238" t="s">
        <v>6441</v>
      </c>
      <c r="B6261" s="239">
        <v>1516.0</v>
      </c>
    </row>
    <row r="6262">
      <c r="A6262" s="238" t="s">
        <v>6442</v>
      </c>
      <c r="B6262" s="239">
        <v>1508.0</v>
      </c>
    </row>
    <row r="6263">
      <c r="A6263" s="238" t="s">
        <v>6443</v>
      </c>
      <c r="B6263" s="239">
        <v>3921.0</v>
      </c>
    </row>
    <row r="6264">
      <c r="A6264" s="238" t="s">
        <v>6444</v>
      </c>
      <c r="B6264" s="239">
        <v>630.0</v>
      </c>
    </row>
    <row r="6265">
      <c r="A6265" s="238" t="s">
        <v>6445</v>
      </c>
      <c r="B6265" s="239">
        <v>5401.0</v>
      </c>
    </row>
    <row r="6266">
      <c r="A6266" s="238" t="s">
        <v>6446</v>
      </c>
      <c r="B6266" s="239">
        <v>4441.0</v>
      </c>
    </row>
    <row r="6267">
      <c r="A6267" s="238" t="s">
        <v>6447</v>
      </c>
      <c r="B6267" s="239">
        <v>718.0</v>
      </c>
    </row>
    <row r="6268">
      <c r="A6268" s="238" t="s">
        <v>6448</v>
      </c>
      <c r="B6268" s="239">
        <v>1672.0</v>
      </c>
    </row>
    <row r="6269">
      <c r="A6269" s="238" t="s">
        <v>6449</v>
      </c>
      <c r="B6269" s="239">
        <v>143.0</v>
      </c>
    </row>
    <row r="6270">
      <c r="A6270" s="238" t="s">
        <v>6450</v>
      </c>
      <c r="B6270" s="239">
        <v>3610.0</v>
      </c>
    </row>
    <row r="6271">
      <c r="A6271" s="238" t="s">
        <v>6451</v>
      </c>
      <c r="B6271" s="239">
        <v>1002.0</v>
      </c>
    </row>
    <row r="6272">
      <c r="A6272" s="238" t="s">
        <v>6452</v>
      </c>
      <c r="B6272" s="239">
        <v>1089.0</v>
      </c>
    </row>
    <row r="6273">
      <c r="A6273" s="238" t="s">
        <v>6453</v>
      </c>
      <c r="B6273" s="239">
        <v>1098.0</v>
      </c>
    </row>
    <row r="6274">
      <c r="A6274" s="238" t="s">
        <v>6454</v>
      </c>
      <c r="B6274" s="239">
        <v>274.0</v>
      </c>
    </row>
    <row r="6275">
      <c r="A6275" s="238" t="s">
        <v>6455</v>
      </c>
      <c r="B6275" s="239">
        <v>756.0</v>
      </c>
    </row>
    <row r="6276">
      <c r="A6276" s="238" t="s">
        <v>6456</v>
      </c>
      <c r="B6276" s="239">
        <v>838.0</v>
      </c>
    </row>
    <row r="6277">
      <c r="A6277" s="238" t="s">
        <v>6457</v>
      </c>
      <c r="B6277" s="239">
        <v>196.0</v>
      </c>
    </row>
    <row r="6278">
      <c r="A6278" s="238" t="s">
        <v>6458</v>
      </c>
      <c r="B6278" s="239">
        <v>608.0</v>
      </c>
    </row>
    <row r="6279">
      <c r="A6279" s="238" t="s">
        <v>6459</v>
      </c>
      <c r="B6279" s="239">
        <v>1736.0</v>
      </c>
    </row>
    <row r="6280">
      <c r="A6280" s="238" t="s">
        <v>6460</v>
      </c>
      <c r="B6280" s="239">
        <v>415.0</v>
      </c>
    </row>
    <row r="6281">
      <c r="A6281" s="238" t="s">
        <v>6461</v>
      </c>
      <c r="B6281" s="239">
        <v>4833.0</v>
      </c>
    </row>
    <row r="6282">
      <c r="A6282" s="238" t="s">
        <v>6462</v>
      </c>
      <c r="B6282" s="239">
        <v>7251.0</v>
      </c>
    </row>
    <row r="6283">
      <c r="A6283" s="238" t="s">
        <v>6463</v>
      </c>
      <c r="B6283" s="239">
        <v>368.0</v>
      </c>
    </row>
    <row r="6284">
      <c r="A6284" s="238" t="s">
        <v>6464</v>
      </c>
      <c r="B6284" s="239">
        <v>9854.0</v>
      </c>
    </row>
    <row r="6285">
      <c r="A6285" s="238" t="s">
        <v>6465</v>
      </c>
      <c r="B6285" s="239">
        <v>2870.0</v>
      </c>
    </row>
    <row r="6286">
      <c r="A6286" s="238" t="s">
        <v>6466</v>
      </c>
      <c r="B6286" s="239">
        <v>2245.0</v>
      </c>
    </row>
    <row r="6287">
      <c r="A6287" s="238" t="s">
        <v>6467</v>
      </c>
      <c r="B6287" s="239">
        <v>6599.0</v>
      </c>
    </row>
    <row r="6288">
      <c r="A6288" s="238" t="s">
        <v>6468</v>
      </c>
      <c r="B6288" s="239">
        <v>14332.0</v>
      </c>
    </row>
    <row r="6289">
      <c r="A6289" s="238" t="s">
        <v>6469</v>
      </c>
      <c r="B6289" s="239">
        <v>2802.0</v>
      </c>
    </row>
    <row r="6290">
      <c r="A6290" s="238" t="s">
        <v>6470</v>
      </c>
      <c r="B6290" s="239">
        <v>924.0</v>
      </c>
    </row>
    <row r="6291">
      <c r="A6291" s="238" t="s">
        <v>6471</v>
      </c>
      <c r="B6291" s="239">
        <v>106.0</v>
      </c>
    </row>
    <row r="6292">
      <c r="A6292" s="238" t="s">
        <v>6472</v>
      </c>
      <c r="B6292" s="239">
        <v>12918.0</v>
      </c>
    </row>
    <row r="6293">
      <c r="A6293" s="238" t="s">
        <v>6473</v>
      </c>
      <c r="B6293" s="239">
        <v>8524.0</v>
      </c>
    </row>
    <row r="6294">
      <c r="A6294" s="238" t="s">
        <v>6474</v>
      </c>
      <c r="B6294" s="239">
        <v>5011.0</v>
      </c>
    </row>
    <row r="6295">
      <c r="A6295" s="238" t="s">
        <v>6475</v>
      </c>
      <c r="B6295" s="239">
        <v>5137.0</v>
      </c>
    </row>
    <row r="6296">
      <c r="A6296" s="238" t="s">
        <v>6476</v>
      </c>
      <c r="B6296" s="239">
        <v>1404.0</v>
      </c>
    </row>
    <row r="6297">
      <c r="A6297" s="238" t="s">
        <v>6477</v>
      </c>
      <c r="B6297" s="239">
        <v>105287.0</v>
      </c>
    </row>
    <row r="6298">
      <c r="A6298" s="238" t="s">
        <v>6478</v>
      </c>
      <c r="B6298" s="239">
        <v>1350.0</v>
      </c>
    </row>
    <row r="6299">
      <c r="A6299" s="238" t="s">
        <v>6479</v>
      </c>
      <c r="B6299" s="239">
        <v>4339.0</v>
      </c>
    </row>
    <row r="6300">
      <c r="A6300" s="238" t="s">
        <v>6480</v>
      </c>
      <c r="B6300" s="239">
        <v>11244.0</v>
      </c>
    </row>
    <row r="6301">
      <c r="A6301" s="238" t="s">
        <v>6481</v>
      </c>
      <c r="B6301" s="239">
        <v>4618.0</v>
      </c>
    </row>
    <row r="6302">
      <c r="A6302" s="238" t="s">
        <v>6482</v>
      </c>
      <c r="B6302" s="239">
        <v>11869.0</v>
      </c>
    </row>
    <row r="6303">
      <c r="A6303" s="238" t="s">
        <v>6483</v>
      </c>
      <c r="B6303" s="239">
        <v>508.0</v>
      </c>
    </row>
    <row r="6304">
      <c r="A6304" s="238" t="s">
        <v>6484</v>
      </c>
      <c r="B6304" s="239">
        <v>4912.0</v>
      </c>
    </row>
    <row r="6305">
      <c r="A6305" s="238" t="s">
        <v>6485</v>
      </c>
      <c r="B6305" s="239">
        <v>1011.0</v>
      </c>
    </row>
    <row r="6306">
      <c r="A6306" s="238" t="s">
        <v>6486</v>
      </c>
      <c r="B6306" s="239">
        <v>2074.0</v>
      </c>
    </row>
    <row r="6307">
      <c r="A6307" s="238" t="s">
        <v>6487</v>
      </c>
      <c r="B6307" s="239">
        <v>1013.0</v>
      </c>
    </row>
    <row r="6308">
      <c r="A6308" s="238" t="s">
        <v>6488</v>
      </c>
      <c r="B6308" s="239">
        <v>9469.0</v>
      </c>
    </row>
    <row r="6309">
      <c r="A6309" s="238" t="s">
        <v>6489</v>
      </c>
      <c r="B6309" s="239">
        <v>5086.0</v>
      </c>
    </row>
    <row r="6310">
      <c r="A6310" s="238" t="s">
        <v>6490</v>
      </c>
      <c r="B6310" s="239">
        <v>738.0</v>
      </c>
    </row>
    <row r="6311">
      <c r="A6311" s="238" t="s">
        <v>6490</v>
      </c>
      <c r="B6311" s="239">
        <v>180.0</v>
      </c>
    </row>
    <row r="6312">
      <c r="A6312" s="238" t="s">
        <v>6491</v>
      </c>
      <c r="B6312" s="239">
        <v>1543.0</v>
      </c>
    </row>
    <row r="6313">
      <c r="A6313" s="238" t="s">
        <v>6492</v>
      </c>
      <c r="B6313" s="239">
        <v>533.0</v>
      </c>
    </row>
    <row r="6314">
      <c r="A6314" s="238" t="s">
        <v>6493</v>
      </c>
      <c r="B6314" s="239">
        <v>19469.0</v>
      </c>
    </row>
    <row r="6315">
      <c r="A6315" s="238" t="s">
        <v>6494</v>
      </c>
      <c r="B6315" s="239">
        <v>460.0</v>
      </c>
    </row>
    <row r="6316">
      <c r="A6316" s="238" t="s">
        <v>6495</v>
      </c>
      <c r="B6316" s="239">
        <v>1009.0</v>
      </c>
    </row>
    <row r="6317">
      <c r="A6317" s="238" t="s">
        <v>6496</v>
      </c>
      <c r="B6317" s="239">
        <v>812.0</v>
      </c>
    </row>
    <row r="6318">
      <c r="A6318" s="238" t="s">
        <v>6497</v>
      </c>
      <c r="B6318" s="239">
        <v>581.0</v>
      </c>
    </row>
    <row r="6319">
      <c r="A6319" s="238" t="s">
        <v>6498</v>
      </c>
      <c r="B6319" s="239">
        <v>906.0</v>
      </c>
    </row>
    <row r="6320">
      <c r="A6320" s="238" t="s">
        <v>6499</v>
      </c>
      <c r="B6320" s="239">
        <v>558.0</v>
      </c>
    </row>
    <row r="6321">
      <c r="A6321" s="238" t="s">
        <v>6500</v>
      </c>
      <c r="B6321" s="239">
        <v>11594.0</v>
      </c>
    </row>
    <row r="6322">
      <c r="A6322" s="238" t="s">
        <v>6501</v>
      </c>
      <c r="B6322" s="239">
        <v>4913.0</v>
      </c>
    </row>
    <row r="6323">
      <c r="A6323" s="238" t="s">
        <v>6502</v>
      </c>
      <c r="B6323" s="239">
        <v>3111.0</v>
      </c>
    </row>
    <row r="6324">
      <c r="A6324" s="238" t="s">
        <v>6503</v>
      </c>
      <c r="B6324" s="239">
        <v>2572.0</v>
      </c>
    </row>
    <row r="6325">
      <c r="A6325" s="238" t="s">
        <v>6504</v>
      </c>
      <c r="B6325" s="239">
        <v>268465.0</v>
      </c>
    </row>
    <row r="6326">
      <c r="A6326" s="238" t="s">
        <v>6505</v>
      </c>
      <c r="B6326" s="239">
        <v>1374.0</v>
      </c>
    </row>
    <row r="6327">
      <c r="A6327" s="238" t="s">
        <v>6506</v>
      </c>
      <c r="B6327" s="239">
        <v>1280.0</v>
      </c>
    </row>
    <row r="6328">
      <c r="A6328" s="238" t="s">
        <v>6507</v>
      </c>
      <c r="B6328" s="239">
        <v>302.0</v>
      </c>
    </row>
    <row r="6329">
      <c r="A6329" s="238" t="s">
        <v>6508</v>
      </c>
      <c r="B6329" s="239">
        <v>1440.0</v>
      </c>
    </row>
    <row r="6330">
      <c r="A6330" s="238" t="s">
        <v>6509</v>
      </c>
      <c r="B6330" s="239">
        <v>1681.0</v>
      </c>
    </row>
    <row r="6331">
      <c r="A6331" s="238" t="s">
        <v>6510</v>
      </c>
      <c r="B6331" s="239">
        <v>2989.0</v>
      </c>
    </row>
    <row r="6332">
      <c r="A6332" s="238" t="s">
        <v>6511</v>
      </c>
      <c r="B6332" s="239">
        <v>43050.0</v>
      </c>
    </row>
    <row r="6333">
      <c r="A6333" s="238" t="s">
        <v>6512</v>
      </c>
      <c r="B6333" s="239">
        <v>5476.0</v>
      </c>
    </row>
    <row r="6334">
      <c r="A6334" s="238" t="s">
        <v>6513</v>
      </c>
      <c r="B6334" s="239">
        <v>4140.0</v>
      </c>
    </row>
    <row r="6335">
      <c r="A6335" s="238" t="s">
        <v>6514</v>
      </c>
      <c r="B6335" s="239">
        <v>755.0</v>
      </c>
    </row>
    <row r="6336">
      <c r="A6336" s="238" t="s">
        <v>6515</v>
      </c>
      <c r="B6336" s="239">
        <v>652.0</v>
      </c>
    </row>
    <row r="6337">
      <c r="A6337" s="238" t="s">
        <v>6516</v>
      </c>
      <c r="B6337" s="239">
        <v>253.0</v>
      </c>
    </row>
    <row r="6338">
      <c r="A6338" s="238" t="s">
        <v>6517</v>
      </c>
      <c r="B6338" s="239">
        <v>788.0</v>
      </c>
    </row>
    <row r="6339">
      <c r="A6339" s="238" t="s">
        <v>6518</v>
      </c>
      <c r="B6339" s="239">
        <v>11864.0</v>
      </c>
    </row>
    <row r="6340">
      <c r="A6340" s="238" t="s">
        <v>6519</v>
      </c>
      <c r="B6340" s="239">
        <v>2598.0</v>
      </c>
    </row>
    <row r="6341">
      <c r="A6341" s="238" t="s">
        <v>6520</v>
      </c>
      <c r="B6341" s="239">
        <v>3048.0</v>
      </c>
    </row>
    <row r="6342">
      <c r="A6342" s="238" t="s">
        <v>6521</v>
      </c>
      <c r="B6342" s="239">
        <v>385.0</v>
      </c>
    </row>
    <row r="6343">
      <c r="A6343" s="238" t="s">
        <v>6522</v>
      </c>
      <c r="B6343" s="239">
        <v>14595.0</v>
      </c>
    </row>
    <row r="6344">
      <c r="A6344" s="238" t="s">
        <v>6523</v>
      </c>
      <c r="B6344" s="239">
        <v>107.0</v>
      </c>
    </row>
    <row r="6345">
      <c r="A6345" s="238" t="s">
        <v>6524</v>
      </c>
      <c r="B6345" s="239">
        <v>1317.0</v>
      </c>
    </row>
    <row r="6346">
      <c r="A6346" s="238" t="s">
        <v>6525</v>
      </c>
      <c r="B6346" s="239">
        <v>544.0</v>
      </c>
    </row>
    <row r="6347">
      <c r="A6347" s="238" t="s">
        <v>6526</v>
      </c>
      <c r="B6347" s="239">
        <v>1558.0</v>
      </c>
    </row>
    <row r="6348">
      <c r="A6348" s="238" t="s">
        <v>6527</v>
      </c>
      <c r="B6348" s="239">
        <v>111.0</v>
      </c>
    </row>
    <row r="6349">
      <c r="A6349" s="238" t="s">
        <v>6528</v>
      </c>
      <c r="B6349" s="239">
        <v>4214.0</v>
      </c>
    </row>
    <row r="6350">
      <c r="A6350" s="238" t="s">
        <v>6529</v>
      </c>
      <c r="B6350" s="239">
        <v>72.0</v>
      </c>
    </row>
    <row r="6351">
      <c r="A6351" s="238" t="s">
        <v>6530</v>
      </c>
      <c r="B6351" s="239">
        <v>24055.0</v>
      </c>
    </row>
    <row r="6352">
      <c r="A6352" s="238" t="s">
        <v>6531</v>
      </c>
      <c r="B6352" s="239">
        <v>4579.0</v>
      </c>
    </row>
    <row r="6353">
      <c r="A6353" s="238" t="s">
        <v>6532</v>
      </c>
      <c r="B6353" s="239">
        <v>877.0</v>
      </c>
    </row>
    <row r="6354">
      <c r="A6354" s="238" t="s">
        <v>6533</v>
      </c>
      <c r="B6354" s="239">
        <v>3435.0</v>
      </c>
    </row>
    <row r="6355">
      <c r="A6355" s="238" t="s">
        <v>6533</v>
      </c>
      <c r="B6355" s="239">
        <v>2348.0</v>
      </c>
    </row>
    <row r="6356">
      <c r="A6356" s="238" t="s">
        <v>6534</v>
      </c>
      <c r="B6356" s="239">
        <v>1500.0</v>
      </c>
    </row>
    <row r="6357">
      <c r="A6357" s="238" t="s">
        <v>6535</v>
      </c>
      <c r="B6357" s="239">
        <v>2365.0</v>
      </c>
    </row>
    <row r="6358">
      <c r="A6358" s="238" t="s">
        <v>6536</v>
      </c>
      <c r="B6358" s="239">
        <v>212.0</v>
      </c>
    </row>
    <row r="6359">
      <c r="A6359" s="238" t="s">
        <v>6537</v>
      </c>
      <c r="B6359" s="239">
        <v>19832.0</v>
      </c>
    </row>
    <row r="6360">
      <c r="A6360" s="238" t="s">
        <v>6538</v>
      </c>
      <c r="B6360" s="239">
        <v>6189.0</v>
      </c>
    </row>
    <row r="6361">
      <c r="A6361" s="238" t="s">
        <v>6539</v>
      </c>
      <c r="B6361" s="239">
        <v>5097.0</v>
      </c>
    </row>
    <row r="6362">
      <c r="A6362" s="238" t="s">
        <v>6540</v>
      </c>
      <c r="B6362" s="239">
        <v>485.0</v>
      </c>
    </row>
    <row r="6363">
      <c r="A6363" s="238" t="s">
        <v>6541</v>
      </c>
      <c r="B6363" s="239">
        <v>10701.0</v>
      </c>
    </row>
    <row r="6364">
      <c r="A6364" s="238" t="s">
        <v>6542</v>
      </c>
      <c r="B6364" s="239">
        <v>250.0</v>
      </c>
    </row>
    <row r="6365">
      <c r="A6365" s="238" t="s">
        <v>6543</v>
      </c>
      <c r="B6365" s="239">
        <v>35291.0</v>
      </c>
    </row>
    <row r="6366">
      <c r="A6366" s="238" t="s">
        <v>6544</v>
      </c>
      <c r="B6366" s="239">
        <v>6988.0</v>
      </c>
    </row>
    <row r="6367">
      <c r="A6367" s="238" t="s">
        <v>6545</v>
      </c>
      <c r="B6367" s="239">
        <v>8327.0</v>
      </c>
    </row>
    <row r="6368">
      <c r="A6368" s="238" t="s">
        <v>6546</v>
      </c>
      <c r="B6368" s="239">
        <v>140.0</v>
      </c>
    </row>
    <row r="6369">
      <c r="A6369" s="238" t="s">
        <v>6547</v>
      </c>
      <c r="B6369" s="239">
        <v>532.0</v>
      </c>
    </row>
    <row r="6370">
      <c r="A6370" s="238" t="s">
        <v>6548</v>
      </c>
      <c r="B6370" s="239">
        <v>10166.0</v>
      </c>
    </row>
    <row r="6371">
      <c r="A6371" s="238" t="s">
        <v>6549</v>
      </c>
      <c r="B6371" s="239">
        <v>1608.0</v>
      </c>
    </row>
    <row r="6372">
      <c r="A6372" s="238" t="s">
        <v>6550</v>
      </c>
      <c r="B6372" s="239">
        <v>10293.0</v>
      </c>
    </row>
    <row r="6373">
      <c r="A6373" s="238" t="s">
        <v>6551</v>
      </c>
      <c r="B6373" s="239">
        <v>409.0</v>
      </c>
    </row>
    <row r="6374">
      <c r="A6374" s="238" t="s">
        <v>6552</v>
      </c>
      <c r="B6374" s="239">
        <v>354.0</v>
      </c>
    </row>
    <row r="6375">
      <c r="A6375" s="238" t="s">
        <v>6553</v>
      </c>
      <c r="B6375" s="239">
        <v>913.0</v>
      </c>
    </row>
    <row r="6376">
      <c r="A6376" s="238" t="s">
        <v>6554</v>
      </c>
      <c r="B6376" s="239">
        <v>3180.0</v>
      </c>
    </row>
    <row r="6377">
      <c r="A6377" s="238" t="s">
        <v>6555</v>
      </c>
      <c r="B6377" s="239">
        <v>769.0</v>
      </c>
    </row>
    <row r="6378">
      <c r="A6378" s="238" t="s">
        <v>6556</v>
      </c>
      <c r="B6378" s="239">
        <v>738.0</v>
      </c>
    </row>
    <row r="6379">
      <c r="A6379" s="238" t="s">
        <v>6557</v>
      </c>
      <c r="B6379" s="239">
        <v>611.0</v>
      </c>
    </row>
    <row r="6380">
      <c r="A6380" s="238" t="s">
        <v>6557</v>
      </c>
      <c r="B6380" s="239">
        <v>546.0</v>
      </c>
    </row>
    <row r="6381">
      <c r="A6381" s="238" t="s">
        <v>6558</v>
      </c>
      <c r="B6381" s="239">
        <v>476.0</v>
      </c>
    </row>
    <row r="6382">
      <c r="A6382" s="238" t="s">
        <v>6559</v>
      </c>
      <c r="B6382" s="239">
        <v>351.0</v>
      </c>
    </row>
    <row r="6383">
      <c r="A6383" s="238" t="s">
        <v>6560</v>
      </c>
      <c r="B6383" s="239">
        <v>1072.0</v>
      </c>
    </row>
    <row r="6384">
      <c r="A6384" s="238" t="s">
        <v>6561</v>
      </c>
      <c r="B6384" s="239">
        <v>23484.0</v>
      </c>
    </row>
    <row r="6385">
      <c r="A6385" s="238" t="s">
        <v>6562</v>
      </c>
      <c r="B6385" s="239">
        <v>161.0</v>
      </c>
    </row>
    <row r="6386">
      <c r="A6386" s="238" t="s">
        <v>6563</v>
      </c>
      <c r="B6386" s="239">
        <v>747.0</v>
      </c>
    </row>
    <row r="6387">
      <c r="A6387" s="238" t="s">
        <v>6564</v>
      </c>
      <c r="B6387" s="239">
        <v>563.0</v>
      </c>
    </row>
    <row r="6388">
      <c r="A6388" s="238" t="s">
        <v>6565</v>
      </c>
      <c r="B6388" s="239">
        <v>8517.0</v>
      </c>
    </row>
    <row r="6389">
      <c r="A6389" s="238" t="s">
        <v>6566</v>
      </c>
      <c r="B6389" s="239">
        <v>2475.0</v>
      </c>
    </row>
    <row r="6390">
      <c r="A6390" s="238" t="s">
        <v>6567</v>
      </c>
      <c r="B6390" s="239">
        <v>400.0</v>
      </c>
    </row>
    <row r="6391">
      <c r="A6391" s="238" t="s">
        <v>6568</v>
      </c>
      <c r="B6391" s="239">
        <v>20900.0</v>
      </c>
    </row>
    <row r="6392">
      <c r="A6392" s="238" t="s">
        <v>6569</v>
      </c>
      <c r="B6392" s="239">
        <v>1699.0</v>
      </c>
    </row>
    <row r="6393">
      <c r="A6393" s="238" t="s">
        <v>6570</v>
      </c>
      <c r="B6393" s="239">
        <v>0.0</v>
      </c>
    </row>
    <row r="6394">
      <c r="A6394" s="238" t="s">
        <v>6571</v>
      </c>
      <c r="B6394" s="239">
        <v>2741.0</v>
      </c>
    </row>
    <row r="6395">
      <c r="A6395" s="238" t="s">
        <v>6572</v>
      </c>
      <c r="B6395" s="239">
        <v>1350.0</v>
      </c>
    </row>
    <row r="6396">
      <c r="A6396" s="238" t="s">
        <v>6573</v>
      </c>
      <c r="B6396" s="239">
        <v>3759.0</v>
      </c>
    </row>
    <row r="6397">
      <c r="A6397" s="238" t="s">
        <v>6574</v>
      </c>
      <c r="B6397" s="239">
        <v>80.0</v>
      </c>
    </row>
    <row r="6398">
      <c r="A6398" s="238" t="s">
        <v>6575</v>
      </c>
      <c r="B6398" s="239">
        <v>453.0</v>
      </c>
    </row>
    <row r="6399">
      <c r="A6399" s="238" t="s">
        <v>6576</v>
      </c>
      <c r="B6399" s="239">
        <v>14758.0</v>
      </c>
    </row>
    <row r="6400">
      <c r="A6400" s="238" t="s">
        <v>6577</v>
      </c>
      <c r="B6400" s="239">
        <v>571.0</v>
      </c>
    </row>
    <row r="6401">
      <c r="A6401" s="238" t="s">
        <v>6578</v>
      </c>
      <c r="B6401" s="239">
        <v>8542.0</v>
      </c>
    </row>
    <row r="6402">
      <c r="A6402" s="238" t="s">
        <v>6579</v>
      </c>
      <c r="B6402" s="239">
        <v>271.0</v>
      </c>
    </row>
    <row r="6403">
      <c r="A6403" s="238" t="s">
        <v>6580</v>
      </c>
      <c r="B6403" s="239">
        <v>959.0</v>
      </c>
    </row>
    <row r="6404">
      <c r="A6404" s="238" t="s">
        <v>6581</v>
      </c>
      <c r="B6404" s="239">
        <v>9485.0</v>
      </c>
    </row>
    <row r="6405">
      <c r="A6405" s="238" t="s">
        <v>6582</v>
      </c>
      <c r="B6405" s="239">
        <v>238.0</v>
      </c>
    </row>
    <row r="6406">
      <c r="A6406" s="238" t="s">
        <v>6583</v>
      </c>
      <c r="B6406" s="239">
        <v>4982.0</v>
      </c>
    </row>
    <row r="6407">
      <c r="A6407" s="238" t="s">
        <v>6584</v>
      </c>
      <c r="B6407" s="239">
        <v>5344.0</v>
      </c>
    </row>
    <row r="6408">
      <c r="A6408" s="238" t="s">
        <v>6585</v>
      </c>
      <c r="B6408" s="239">
        <v>674.0</v>
      </c>
    </row>
    <row r="6409">
      <c r="A6409" s="238" t="s">
        <v>6586</v>
      </c>
      <c r="B6409" s="239">
        <v>753.0</v>
      </c>
    </row>
    <row r="6410">
      <c r="A6410" s="238" t="s">
        <v>6587</v>
      </c>
      <c r="B6410" s="239">
        <v>5857.0</v>
      </c>
    </row>
    <row r="6411">
      <c r="A6411" s="238" t="s">
        <v>6588</v>
      </c>
      <c r="B6411" s="239">
        <v>438.0</v>
      </c>
    </row>
    <row r="6412">
      <c r="A6412" s="238" t="s">
        <v>6589</v>
      </c>
      <c r="B6412" s="239">
        <v>5792.0</v>
      </c>
    </row>
    <row r="6413">
      <c r="A6413" s="238" t="s">
        <v>6590</v>
      </c>
      <c r="B6413" s="239">
        <v>6259.0</v>
      </c>
    </row>
    <row r="6414">
      <c r="A6414" s="238" t="s">
        <v>6591</v>
      </c>
      <c r="B6414" s="239">
        <v>1910.0</v>
      </c>
    </row>
    <row r="6415">
      <c r="A6415" s="238" t="s">
        <v>6592</v>
      </c>
      <c r="B6415" s="239">
        <v>550.0</v>
      </c>
    </row>
    <row r="6416">
      <c r="A6416" s="238" t="s">
        <v>6593</v>
      </c>
      <c r="B6416" s="239">
        <v>1113.0</v>
      </c>
    </row>
    <row r="6417">
      <c r="A6417" s="238" t="s">
        <v>6594</v>
      </c>
      <c r="B6417" s="239">
        <v>26394.0</v>
      </c>
    </row>
    <row r="6418">
      <c r="A6418" s="238" t="s">
        <v>6595</v>
      </c>
      <c r="B6418" s="239">
        <v>2119.0</v>
      </c>
    </row>
    <row r="6419">
      <c r="A6419" s="238" t="s">
        <v>6596</v>
      </c>
      <c r="B6419" s="239">
        <v>3514.0</v>
      </c>
    </row>
    <row r="6420">
      <c r="A6420" s="238" t="s">
        <v>6597</v>
      </c>
      <c r="B6420" s="239">
        <v>21697.0</v>
      </c>
    </row>
    <row r="6421">
      <c r="A6421" s="238" t="s">
        <v>6598</v>
      </c>
      <c r="B6421" s="239">
        <v>0.0</v>
      </c>
    </row>
    <row r="6422">
      <c r="A6422" s="238" t="s">
        <v>6599</v>
      </c>
      <c r="B6422" s="239">
        <v>976.0</v>
      </c>
    </row>
    <row r="6423">
      <c r="A6423" s="238" t="s">
        <v>6600</v>
      </c>
      <c r="B6423" s="239">
        <v>1674.0</v>
      </c>
    </row>
    <row r="6424">
      <c r="A6424" s="238" t="s">
        <v>6601</v>
      </c>
      <c r="B6424" s="239">
        <v>264.0</v>
      </c>
    </row>
    <row r="6425">
      <c r="A6425" s="238" t="s">
        <v>6602</v>
      </c>
      <c r="B6425" s="239">
        <v>15573.0</v>
      </c>
    </row>
    <row r="6426">
      <c r="A6426" s="238" t="s">
        <v>6603</v>
      </c>
      <c r="B6426" s="239">
        <v>751.0</v>
      </c>
    </row>
    <row r="6427">
      <c r="A6427" s="238" t="s">
        <v>6604</v>
      </c>
      <c r="B6427" s="239">
        <v>939.0</v>
      </c>
    </row>
    <row r="6428">
      <c r="A6428" s="238" t="s">
        <v>6605</v>
      </c>
      <c r="B6428" s="239">
        <v>204.0</v>
      </c>
    </row>
    <row r="6429">
      <c r="A6429" s="238" t="s">
        <v>6606</v>
      </c>
      <c r="B6429" s="239">
        <v>1236.0</v>
      </c>
    </row>
    <row r="6430">
      <c r="A6430" s="238" t="s">
        <v>6607</v>
      </c>
      <c r="B6430" s="239">
        <v>8808.0</v>
      </c>
    </row>
    <row r="6431">
      <c r="A6431" s="238" t="s">
        <v>6607</v>
      </c>
      <c r="B6431" s="239">
        <v>5228.0</v>
      </c>
    </row>
    <row r="6432">
      <c r="A6432" s="238" t="s">
        <v>6608</v>
      </c>
      <c r="B6432" s="239">
        <v>1096.0</v>
      </c>
    </row>
    <row r="6433">
      <c r="A6433" s="238" t="s">
        <v>6609</v>
      </c>
      <c r="B6433" s="239">
        <v>3957.0</v>
      </c>
    </row>
    <row r="6434">
      <c r="A6434" s="238" t="s">
        <v>6610</v>
      </c>
      <c r="B6434" s="239">
        <v>1847.0</v>
      </c>
    </row>
    <row r="6435">
      <c r="A6435" s="238" t="s">
        <v>6611</v>
      </c>
      <c r="B6435" s="239">
        <v>37021.0</v>
      </c>
    </row>
    <row r="6436">
      <c r="A6436" s="238" t="s">
        <v>6612</v>
      </c>
      <c r="B6436" s="239">
        <v>29252.0</v>
      </c>
    </row>
    <row r="6437">
      <c r="A6437" s="238" t="s">
        <v>6613</v>
      </c>
      <c r="B6437" s="239">
        <v>3627.0</v>
      </c>
    </row>
    <row r="6438">
      <c r="A6438" s="238" t="s">
        <v>6614</v>
      </c>
      <c r="B6438" s="239">
        <v>2716.0</v>
      </c>
    </row>
    <row r="6439">
      <c r="A6439" s="238" t="s">
        <v>6615</v>
      </c>
      <c r="B6439" s="239">
        <v>54.0</v>
      </c>
    </row>
    <row r="6440">
      <c r="A6440" s="238" t="s">
        <v>6616</v>
      </c>
      <c r="B6440" s="239">
        <v>13922.0</v>
      </c>
    </row>
    <row r="6441">
      <c r="A6441" s="238" t="s">
        <v>6617</v>
      </c>
      <c r="B6441" s="239">
        <v>2433.0</v>
      </c>
    </row>
    <row r="6442">
      <c r="A6442" s="238" t="s">
        <v>6618</v>
      </c>
      <c r="B6442" s="239">
        <v>102.0</v>
      </c>
    </row>
    <row r="6443">
      <c r="A6443" s="238" t="s">
        <v>6619</v>
      </c>
      <c r="B6443" s="239">
        <v>2428.0</v>
      </c>
    </row>
    <row r="6444">
      <c r="A6444" s="238" t="s">
        <v>6620</v>
      </c>
      <c r="B6444" s="239">
        <v>2887.0</v>
      </c>
    </row>
    <row r="6445">
      <c r="A6445" s="238" t="s">
        <v>6621</v>
      </c>
      <c r="B6445" s="239">
        <v>11624.0</v>
      </c>
    </row>
    <row r="6446">
      <c r="A6446" s="238" t="s">
        <v>6622</v>
      </c>
      <c r="B6446" s="239">
        <v>3677.0</v>
      </c>
    </row>
    <row r="6447">
      <c r="A6447" s="238" t="s">
        <v>6623</v>
      </c>
      <c r="B6447" s="239">
        <v>1015.0</v>
      </c>
    </row>
    <row r="6448">
      <c r="A6448" s="238" t="s">
        <v>6624</v>
      </c>
      <c r="B6448" s="239">
        <v>172404.0</v>
      </c>
    </row>
    <row r="6449">
      <c r="A6449" s="238" t="s">
        <v>6625</v>
      </c>
      <c r="B6449" s="239">
        <v>11312.0</v>
      </c>
    </row>
    <row r="6450">
      <c r="A6450" s="238" t="s">
        <v>6626</v>
      </c>
      <c r="B6450" s="239">
        <v>500.0</v>
      </c>
    </row>
    <row r="6451">
      <c r="A6451" s="238" t="s">
        <v>6626</v>
      </c>
      <c r="B6451" s="239">
        <v>665.0</v>
      </c>
    </row>
    <row r="6452">
      <c r="A6452" s="238" t="s">
        <v>6627</v>
      </c>
      <c r="B6452" s="239">
        <v>19463.0</v>
      </c>
    </row>
    <row r="6453">
      <c r="A6453" s="238" t="s">
        <v>6628</v>
      </c>
      <c r="B6453" s="239">
        <v>4705.0</v>
      </c>
    </row>
    <row r="6454">
      <c r="A6454" s="238" t="s">
        <v>6629</v>
      </c>
      <c r="B6454" s="239">
        <v>10812.0</v>
      </c>
    </row>
    <row r="6455">
      <c r="A6455" s="238" t="s">
        <v>6630</v>
      </c>
      <c r="B6455" s="239">
        <v>10179.0</v>
      </c>
    </row>
    <row r="6456">
      <c r="A6456" s="238" t="s">
        <v>6631</v>
      </c>
      <c r="B6456" s="239">
        <v>7097.0</v>
      </c>
    </row>
    <row r="6457">
      <c r="A6457" s="238" t="s">
        <v>6632</v>
      </c>
      <c r="B6457" s="239">
        <v>494.0</v>
      </c>
    </row>
    <row r="6458">
      <c r="A6458" s="238" t="s">
        <v>6633</v>
      </c>
      <c r="B6458" s="239">
        <v>1512491.0</v>
      </c>
    </row>
    <row r="6459">
      <c r="A6459" s="238" t="s">
        <v>6634</v>
      </c>
      <c r="B6459" s="239">
        <v>2939.0</v>
      </c>
    </row>
    <row r="6460">
      <c r="A6460" s="238" t="s">
        <v>6635</v>
      </c>
      <c r="B6460" s="239">
        <v>3315.0</v>
      </c>
    </row>
    <row r="6461">
      <c r="A6461" s="238" t="s">
        <v>6636</v>
      </c>
      <c r="B6461" s="239">
        <v>3183.0</v>
      </c>
    </row>
    <row r="6462">
      <c r="A6462" s="238" t="s">
        <v>6637</v>
      </c>
      <c r="B6462" s="239">
        <v>1458.0</v>
      </c>
    </row>
    <row r="6463">
      <c r="A6463" s="238" t="s">
        <v>6638</v>
      </c>
      <c r="B6463" s="239">
        <v>266.0</v>
      </c>
    </row>
    <row r="6464">
      <c r="A6464" s="238" t="s">
        <v>6639</v>
      </c>
      <c r="B6464" s="239">
        <v>216.0</v>
      </c>
    </row>
    <row r="6465">
      <c r="A6465" s="238" t="s">
        <v>6640</v>
      </c>
      <c r="B6465" s="239">
        <v>1209.0</v>
      </c>
    </row>
    <row r="6466">
      <c r="A6466" s="238" t="s">
        <v>6641</v>
      </c>
      <c r="B6466" s="239">
        <v>2857.0</v>
      </c>
    </row>
    <row r="6467">
      <c r="A6467" s="238" t="s">
        <v>6642</v>
      </c>
      <c r="B6467" s="239">
        <v>3497.0</v>
      </c>
    </row>
    <row r="6468">
      <c r="A6468" s="238" t="s">
        <v>6643</v>
      </c>
      <c r="B6468" s="239">
        <v>5380.0</v>
      </c>
    </row>
    <row r="6469">
      <c r="A6469" s="238" t="s">
        <v>6644</v>
      </c>
      <c r="B6469" s="239">
        <v>777.0</v>
      </c>
    </row>
    <row r="6470">
      <c r="A6470" s="238" t="s">
        <v>6645</v>
      </c>
      <c r="B6470" s="239">
        <v>262.0</v>
      </c>
    </row>
    <row r="6471">
      <c r="A6471" s="238" t="s">
        <v>6646</v>
      </c>
      <c r="B6471" s="239">
        <v>1160.0</v>
      </c>
    </row>
    <row r="6472">
      <c r="A6472" s="238" t="s">
        <v>6647</v>
      </c>
      <c r="B6472" s="239">
        <v>7596.0</v>
      </c>
    </row>
    <row r="6473">
      <c r="A6473" s="238" t="s">
        <v>6648</v>
      </c>
      <c r="B6473" s="239">
        <v>1740.0</v>
      </c>
    </row>
    <row r="6474">
      <c r="A6474" s="238" t="s">
        <v>6649</v>
      </c>
      <c r="B6474" s="239">
        <v>4375.0</v>
      </c>
    </row>
    <row r="6475">
      <c r="A6475" s="238" t="s">
        <v>6650</v>
      </c>
      <c r="B6475" s="239">
        <v>14755.0</v>
      </c>
    </row>
    <row r="6476">
      <c r="A6476" s="238" t="s">
        <v>6651</v>
      </c>
      <c r="B6476" s="239">
        <v>1204.0</v>
      </c>
    </row>
    <row r="6477">
      <c r="A6477" s="238" t="s">
        <v>6652</v>
      </c>
      <c r="B6477" s="239">
        <v>14566.0</v>
      </c>
    </row>
    <row r="6478">
      <c r="A6478" s="238" t="s">
        <v>6653</v>
      </c>
      <c r="B6478" s="239">
        <v>3153.0</v>
      </c>
    </row>
    <row r="6479">
      <c r="A6479" s="238" t="s">
        <v>6654</v>
      </c>
      <c r="B6479" s="239">
        <v>15366.0</v>
      </c>
    </row>
    <row r="6480">
      <c r="A6480" s="238" t="s">
        <v>6655</v>
      </c>
      <c r="B6480" s="239">
        <v>320946.0</v>
      </c>
    </row>
    <row r="6481">
      <c r="A6481" s="238" t="s">
        <v>6656</v>
      </c>
      <c r="B6481" s="239">
        <v>490.0</v>
      </c>
    </row>
    <row r="6482">
      <c r="A6482" s="238" t="s">
        <v>6657</v>
      </c>
      <c r="B6482" s="239">
        <v>1877.0</v>
      </c>
    </row>
    <row r="6483">
      <c r="A6483" s="238" t="s">
        <v>6658</v>
      </c>
      <c r="B6483" s="239">
        <v>2048.0</v>
      </c>
    </row>
    <row r="6484">
      <c r="A6484" s="238" t="s">
        <v>6659</v>
      </c>
      <c r="B6484" s="239">
        <v>3443.0</v>
      </c>
    </row>
    <row r="6485">
      <c r="A6485" s="238" t="s">
        <v>6660</v>
      </c>
      <c r="B6485" s="239">
        <v>5136.0</v>
      </c>
    </row>
    <row r="6486">
      <c r="A6486" s="238" t="s">
        <v>6661</v>
      </c>
      <c r="B6486" s="239">
        <v>5832.0</v>
      </c>
    </row>
    <row r="6487">
      <c r="A6487" s="238" t="s">
        <v>6662</v>
      </c>
      <c r="B6487" s="239">
        <v>785.0</v>
      </c>
    </row>
    <row r="6488">
      <c r="A6488" s="238" t="s">
        <v>6663</v>
      </c>
      <c r="B6488" s="239">
        <v>6993.0</v>
      </c>
    </row>
    <row r="6489">
      <c r="A6489" s="238" t="s">
        <v>6664</v>
      </c>
      <c r="B6489" s="239">
        <v>527.0</v>
      </c>
    </row>
    <row r="6490">
      <c r="A6490" s="238" t="s">
        <v>6665</v>
      </c>
      <c r="B6490" s="239">
        <v>11969.0</v>
      </c>
    </row>
    <row r="6491">
      <c r="A6491" s="238" t="s">
        <v>6666</v>
      </c>
      <c r="B6491" s="239">
        <v>6795.0</v>
      </c>
    </row>
    <row r="6492">
      <c r="A6492" s="238" t="s">
        <v>6667</v>
      </c>
      <c r="B6492" s="239">
        <v>14180.0</v>
      </c>
    </row>
    <row r="6493">
      <c r="A6493" s="238" t="s">
        <v>6668</v>
      </c>
      <c r="B6493" s="239">
        <v>192.0</v>
      </c>
    </row>
    <row r="6494">
      <c r="A6494" s="238" t="s">
        <v>6669</v>
      </c>
      <c r="B6494" s="239">
        <v>969.0</v>
      </c>
    </row>
    <row r="6495">
      <c r="A6495" s="238" t="s">
        <v>6670</v>
      </c>
      <c r="B6495" s="239">
        <v>1236.0</v>
      </c>
    </row>
    <row r="6496">
      <c r="A6496" s="238" t="s">
        <v>6671</v>
      </c>
      <c r="B6496" s="239">
        <v>696.0</v>
      </c>
    </row>
    <row r="6497">
      <c r="A6497" s="238" t="s">
        <v>6671</v>
      </c>
      <c r="B6497" s="239">
        <v>353.0</v>
      </c>
    </row>
    <row r="6498">
      <c r="A6498" s="238" t="s">
        <v>6672</v>
      </c>
      <c r="B6498" s="239">
        <v>44.0</v>
      </c>
    </row>
    <row r="6499">
      <c r="A6499" s="238" t="s">
        <v>6673</v>
      </c>
      <c r="B6499" s="239">
        <v>6886.0</v>
      </c>
    </row>
    <row r="6500">
      <c r="A6500" s="238" t="s">
        <v>6674</v>
      </c>
      <c r="B6500" s="239">
        <v>457.0</v>
      </c>
    </row>
    <row r="6501">
      <c r="A6501" s="238" t="s">
        <v>6675</v>
      </c>
      <c r="B6501" s="239">
        <v>13139.0</v>
      </c>
    </row>
    <row r="6502">
      <c r="A6502" s="238" t="s">
        <v>6676</v>
      </c>
      <c r="B6502" s="239">
        <v>115.0</v>
      </c>
    </row>
    <row r="6503">
      <c r="A6503" s="238" t="s">
        <v>6677</v>
      </c>
      <c r="B6503" s="239">
        <v>36.0</v>
      </c>
    </row>
    <row r="6504">
      <c r="A6504" s="238" t="s">
        <v>6678</v>
      </c>
      <c r="B6504" s="239">
        <v>6281.0</v>
      </c>
    </row>
    <row r="6505">
      <c r="A6505" s="238" t="s">
        <v>6679</v>
      </c>
      <c r="B6505" s="239">
        <v>6466.0</v>
      </c>
    </row>
    <row r="6506">
      <c r="A6506" s="238" t="s">
        <v>6680</v>
      </c>
      <c r="B6506" s="239">
        <v>554.0</v>
      </c>
    </row>
    <row r="6507">
      <c r="A6507" s="238" t="s">
        <v>6681</v>
      </c>
      <c r="B6507" s="239">
        <v>598.0</v>
      </c>
    </row>
    <row r="6508">
      <c r="A6508" s="238" t="s">
        <v>6682</v>
      </c>
      <c r="B6508" s="239">
        <v>5686.0</v>
      </c>
    </row>
    <row r="6509">
      <c r="A6509" s="238" t="s">
        <v>6683</v>
      </c>
      <c r="B6509" s="239">
        <v>377.0</v>
      </c>
    </row>
    <row r="6510">
      <c r="A6510" s="238" t="s">
        <v>6684</v>
      </c>
      <c r="B6510" s="239">
        <v>1737.0</v>
      </c>
    </row>
    <row r="6511">
      <c r="A6511" s="238" t="s">
        <v>6685</v>
      </c>
      <c r="B6511" s="239">
        <v>22985.0</v>
      </c>
    </row>
    <row r="6512">
      <c r="A6512" s="238" t="s">
        <v>6686</v>
      </c>
      <c r="B6512" s="239">
        <v>2602.0</v>
      </c>
    </row>
    <row r="6513">
      <c r="A6513" s="238" t="s">
        <v>6687</v>
      </c>
      <c r="B6513" s="239">
        <v>1203.0</v>
      </c>
    </row>
    <row r="6514">
      <c r="A6514" s="238" t="s">
        <v>6688</v>
      </c>
      <c r="B6514" s="239">
        <v>7711.0</v>
      </c>
    </row>
    <row r="6515">
      <c r="A6515" s="238" t="s">
        <v>6689</v>
      </c>
      <c r="B6515" s="239">
        <v>9100.0</v>
      </c>
    </row>
    <row r="6516">
      <c r="A6516" s="238" t="s">
        <v>6690</v>
      </c>
      <c r="B6516" s="239">
        <v>6939.0</v>
      </c>
    </row>
    <row r="6517">
      <c r="A6517" s="238" t="s">
        <v>6691</v>
      </c>
      <c r="B6517" s="239">
        <v>5587.0</v>
      </c>
    </row>
    <row r="6518">
      <c r="A6518" s="238" t="s">
        <v>6692</v>
      </c>
      <c r="B6518" s="239">
        <v>623.0</v>
      </c>
    </row>
    <row r="6519">
      <c r="A6519" s="238" t="s">
        <v>6693</v>
      </c>
      <c r="B6519" s="239">
        <v>1137.0</v>
      </c>
    </row>
    <row r="6520">
      <c r="A6520" s="238" t="s">
        <v>6694</v>
      </c>
      <c r="B6520" s="239">
        <v>43.0</v>
      </c>
    </row>
    <row r="6521">
      <c r="A6521" s="238" t="s">
        <v>6695</v>
      </c>
      <c r="B6521" s="239">
        <v>4688.0</v>
      </c>
    </row>
    <row r="6522">
      <c r="A6522" s="238" t="s">
        <v>6696</v>
      </c>
      <c r="B6522" s="239">
        <v>2321.0</v>
      </c>
    </row>
    <row r="6523">
      <c r="A6523" s="238" t="s">
        <v>6697</v>
      </c>
      <c r="B6523" s="239">
        <v>4409.0</v>
      </c>
    </row>
    <row r="6524">
      <c r="A6524" s="238" t="s">
        <v>6698</v>
      </c>
      <c r="B6524" s="239">
        <v>720.0</v>
      </c>
    </row>
    <row r="6525">
      <c r="A6525" s="238" t="s">
        <v>6699</v>
      </c>
      <c r="B6525" s="239">
        <v>578.0</v>
      </c>
    </row>
    <row r="6526">
      <c r="A6526" s="238" t="s">
        <v>6700</v>
      </c>
      <c r="B6526" s="239">
        <v>6353.0</v>
      </c>
    </row>
    <row r="6527">
      <c r="A6527" s="238" t="s">
        <v>6701</v>
      </c>
      <c r="B6527" s="239">
        <v>19352.0</v>
      </c>
    </row>
    <row r="6528">
      <c r="A6528" s="238" t="s">
        <v>6702</v>
      </c>
      <c r="B6528" s="239">
        <v>304.0</v>
      </c>
    </row>
    <row r="6529">
      <c r="A6529" s="238" t="s">
        <v>6703</v>
      </c>
      <c r="B6529" s="239">
        <v>10840.0</v>
      </c>
    </row>
    <row r="6530">
      <c r="A6530" s="238" t="s">
        <v>6704</v>
      </c>
      <c r="B6530" s="239">
        <v>32289.0</v>
      </c>
    </row>
    <row r="6531">
      <c r="A6531" s="238" t="s">
        <v>6705</v>
      </c>
      <c r="B6531" s="239">
        <v>5111.0</v>
      </c>
    </row>
    <row r="6532">
      <c r="A6532" s="238" t="s">
        <v>6706</v>
      </c>
      <c r="B6532" s="239">
        <v>2200.0</v>
      </c>
    </row>
    <row r="6533">
      <c r="A6533" s="238" t="s">
        <v>6707</v>
      </c>
      <c r="B6533" s="239">
        <v>461.0</v>
      </c>
    </row>
    <row r="6534">
      <c r="A6534" s="238" t="s">
        <v>6708</v>
      </c>
      <c r="B6534" s="239">
        <v>8839.0</v>
      </c>
    </row>
    <row r="6535">
      <c r="A6535" s="238" t="s">
        <v>6709</v>
      </c>
      <c r="B6535" s="239">
        <v>2308.0</v>
      </c>
    </row>
    <row r="6536">
      <c r="A6536" s="238" t="s">
        <v>6710</v>
      </c>
      <c r="B6536" s="239">
        <v>347.0</v>
      </c>
    </row>
    <row r="6537">
      <c r="A6537" s="238" t="s">
        <v>6711</v>
      </c>
      <c r="B6537" s="239">
        <v>217.0</v>
      </c>
    </row>
    <row r="6538">
      <c r="A6538" s="238" t="s">
        <v>6712</v>
      </c>
      <c r="B6538" s="239">
        <v>1224.0</v>
      </c>
    </row>
    <row r="6539">
      <c r="A6539" s="238" t="s">
        <v>6713</v>
      </c>
      <c r="B6539" s="239">
        <v>75.0</v>
      </c>
    </row>
    <row r="6540">
      <c r="A6540" s="238" t="s">
        <v>6714</v>
      </c>
      <c r="B6540" s="239">
        <v>531.0</v>
      </c>
    </row>
    <row r="6541">
      <c r="A6541" s="238" t="s">
        <v>6715</v>
      </c>
      <c r="B6541" s="239">
        <v>984.0</v>
      </c>
    </row>
    <row r="6542">
      <c r="A6542" s="238" t="s">
        <v>6716</v>
      </c>
      <c r="B6542" s="239">
        <v>1202.0</v>
      </c>
    </row>
    <row r="6543">
      <c r="A6543" s="238" t="s">
        <v>6717</v>
      </c>
      <c r="B6543" s="239">
        <v>3085.0</v>
      </c>
    </row>
    <row r="6544">
      <c r="A6544" s="238" t="s">
        <v>6718</v>
      </c>
      <c r="B6544" s="239">
        <v>4230.0</v>
      </c>
    </row>
    <row r="6545">
      <c r="A6545" s="238" t="s">
        <v>6719</v>
      </c>
      <c r="B6545" s="239">
        <v>13576.0</v>
      </c>
    </row>
    <row r="6546">
      <c r="A6546" s="238" t="s">
        <v>6720</v>
      </c>
      <c r="B6546" s="239">
        <v>2337.0</v>
      </c>
    </row>
    <row r="6547">
      <c r="A6547" s="238" t="s">
        <v>6721</v>
      </c>
      <c r="B6547" s="239">
        <v>4016.0</v>
      </c>
    </row>
    <row r="6548">
      <c r="A6548" s="238" t="s">
        <v>6722</v>
      </c>
      <c r="B6548" s="239">
        <v>26495.0</v>
      </c>
    </row>
    <row r="6549">
      <c r="A6549" s="238" t="s">
        <v>6723</v>
      </c>
      <c r="B6549" s="239">
        <v>4018.0</v>
      </c>
    </row>
    <row r="6550">
      <c r="A6550" s="238" t="s">
        <v>6724</v>
      </c>
      <c r="B6550" s="239">
        <v>6433.0</v>
      </c>
    </row>
    <row r="6551">
      <c r="A6551" s="238" t="s">
        <v>6725</v>
      </c>
      <c r="B6551" s="239">
        <v>4154.0</v>
      </c>
    </row>
    <row r="6552">
      <c r="A6552" s="238" t="s">
        <v>6726</v>
      </c>
      <c r="B6552" s="239">
        <v>1461.0</v>
      </c>
    </row>
    <row r="6553">
      <c r="A6553" s="238" t="s">
        <v>6727</v>
      </c>
      <c r="B6553" s="239">
        <v>349.0</v>
      </c>
    </row>
    <row r="6554">
      <c r="A6554" s="238" t="s">
        <v>6728</v>
      </c>
      <c r="B6554" s="239">
        <v>414.0</v>
      </c>
    </row>
    <row r="6555">
      <c r="A6555" s="238" t="s">
        <v>6729</v>
      </c>
      <c r="B6555" s="239">
        <v>842.0</v>
      </c>
    </row>
    <row r="6556">
      <c r="A6556" s="238" t="s">
        <v>6730</v>
      </c>
      <c r="B6556" s="239">
        <v>2793.0</v>
      </c>
    </row>
    <row r="6557">
      <c r="A6557" s="238" t="s">
        <v>6731</v>
      </c>
      <c r="B6557" s="239">
        <v>220.0</v>
      </c>
    </row>
    <row r="6558">
      <c r="A6558" s="238" t="s">
        <v>6732</v>
      </c>
      <c r="B6558" s="239">
        <v>838.0</v>
      </c>
    </row>
    <row r="6559">
      <c r="A6559" s="238" t="s">
        <v>6733</v>
      </c>
      <c r="B6559" s="239">
        <v>665.0</v>
      </c>
    </row>
    <row r="6560">
      <c r="A6560" s="238" t="s">
        <v>6734</v>
      </c>
      <c r="B6560" s="239">
        <v>371.0</v>
      </c>
    </row>
    <row r="6561">
      <c r="A6561" s="238" t="s">
        <v>6735</v>
      </c>
      <c r="B6561" s="239">
        <v>1008.0</v>
      </c>
    </row>
    <row r="6562">
      <c r="A6562" s="238" t="s">
        <v>6736</v>
      </c>
      <c r="B6562" s="239">
        <v>582.0</v>
      </c>
    </row>
    <row r="6563">
      <c r="A6563" s="238" t="s">
        <v>6737</v>
      </c>
      <c r="B6563" s="239">
        <v>307.0</v>
      </c>
    </row>
    <row r="6564">
      <c r="A6564" s="238" t="s">
        <v>6738</v>
      </c>
      <c r="B6564" s="239">
        <v>123.0</v>
      </c>
    </row>
    <row r="6565">
      <c r="A6565" s="238" t="s">
        <v>6738</v>
      </c>
      <c r="B6565" s="239">
        <v>4550.0</v>
      </c>
    </row>
    <row r="6566">
      <c r="A6566" s="238" t="s">
        <v>6739</v>
      </c>
      <c r="B6566" s="239">
        <v>132.0</v>
      </c>
    </row>
    <row r="6567">
      <c r="A6567" s="238" t="s">
        <v>6740</v>
      </c>
      <c r="B6567" s="239">
        <v>907.0</v>
      </c>
    </row>
    <row r="6568">
      <c r="A6568" s="238" t="s">
        <v>6741</v>
      </c>
      <c r="B6568" s="239">
        <v>764.0</v>
      </c>
    </row>
    <row r="6569">
      <c r="A6569" s="238" t="s">
        <v>6742</v>
      </c>
      <c r="B6569" s="239">
        <v>1749.0</v>
      </c>
    </row>
    <row r="6570">
      <c r="A6570" s="238" t="s">
        <v>6743</v>
      </c>
      <c r="B6570" s="239">
        <v>1829.0</v>
      </c>
    </row>
    <row r="6571">
      <c r="A6571" s="238" t="s">
        <v>6744</v>
      </c>
      <c r="B6571" s="239">
        <v>1589.0</v>
      </c>
    </row>
    <row r="6572">
      <c r="A6572" s="238" t="s">
        <v>6745</v>
      </c>
      <c r="B6572" s="239">
        <v>1682.0</v>
      </c>
    </row>
    <row r="6573">
      <c r="A6573" s="238" t="s">
        <v>6746</v>
      </c>
      <c r="B6573" s="239">
        <v>1610.0</v>
      </c>
    </row>
    <row r="6574">
      <c r="A6574" s="238" t="s">
        <v>6747</v>
      </c>
      <c r="B6574" s="239">
        <v>1119.0</v>
      </c>
    </row>
    <row r="6575">
      <c r="A6575" s="238" t="s">
        <v>6748</v>
      </c>
      <c r="B6575" s="239">
        <v>2114.0</v>
      </c>
    </row>
    <row r="6576">
      <c r="A6576" s="238" t="s">
        <v>6749</v>
      </c>
      <c r="B6576" s="239">
        <v>825.0</v>
      </c>
    </row>
    <row r="6577">
      <c r="A6577" s="238" t="s">
        <v>6750</v>
      </c>
      <c r="B6577" s="239">
        <v>785.0</v>
      </c>
    </row>
    <row r="6578">
      <c r="A6578" s="238" t="s">
        <v>6751</v>
      </c>
      <c r="B6578" s="239">
        <v>1819.0</v>
      </c>
    </row>
    <row r="6579">
      <c r="A6579" s="238" t="s">
        <v>6752</v>
      </c>
      <c r="B6579" s="239">
        <v>1423.0</v>
      </c>
    </row>
    <row r="6580">
      <c r="A6580" s="238" t="s">
        <v>6753</v>
      </c>
      <c r="B6580" s="239">
        <v>2529.0</v>
      </c>
    </row>
    <row r="6581">
      <c r="A6581" s="238" t="s">
        <v>6753</v>
      </c>
      <c r="B6581" s="239">
        <v>2085.0</v>
      </c>
    </row>
    <row r="6582">
      <c r="A6582" s="238" t="s">
        <v>6754</v>
      </c>
      <c r="B6582" s="239">
        <v>234.0</v>
      </c>
    </row>
    <row r="6583">
      <c r="A6583" s="238" t="s">
        <v>6755</v>
      </c>
      <c r="B6583" s="239">
        <v>361.0</v>
      </c>
    </row>
    <row r="6584">
      <c r="A6584" s="238" t="s">
        <v>6756</v>
      </c>
      <c r="B6584" s="239">
        <v>8064.0</v>
      </c>
    </row>
    <row r="6585">
      <c r="A6585" s="238" t="s">
        <v>6757</v>
      </c>
      <c r="B6585" s="239">
        <v>351.0</v>
      </c>
    </row>
    <row r="6586">
      <c r="A6586" s="238" t="s">
        <v>6758</v>
      </c>
      <c r="B6586" s="239">
        <v>866.0</v>
      </c>
    </row>
    <row r="6587">
      <c r="A6587" s="238" t="s">
        <v>6759</v>
      </c>
      <c r="B6587" s="239">
        <v>9611.0</v>
      </c>
    </row>
    <row r="6588">
      <c r="A6588" s="238" t="s">
        <v>6760</v>
      </c>
      <c r="B6588" s="239">
        <v>113.0</v>
      </c>
    </row>
    <row r="6589">
      <c r="A6589" s="238" t="s">
        <v>6761</v>
      </c>
      <c r="B6589" s="239">
        <v>2385.0</v>
      </c>
    </row>
    <row r="6590">
      <c r="A6590" s="238" t="s">
        <v>6762</v>
      </c>
      <c r="B6590" s="239">
        <v>5936.0</v>
      </c>
    </row>
    <row r="6591">
      <c r="A6591" s="238" t="s">
        <v>6763</v>
      </c>
      <c r="B6591" s="239">
        <v>3882.0</v>
      </c>
    </row>
    <row r="6592">
      <c r="A6592" s="238" t="s">
        <v>6764</v>
      </c>
      <c r="B6592" s="239">
        <v>7849.0</v>
      </c>
    </row>
    <row r="6593">
      <c r="A6593" s="238" t="s">
        <v>6765</v>
      </c>
      <c r="B6593" s="239">
        <v>23363.0</v>
      </c>
    </row>
    <row r="6594">
      <c r="A6594" s="238" t="s">
        <v>6766</v>
      </c>
      <c r="B6594" s="239">
        <v>443.0</v>
      </c>
    </row>
    <row r="6595">
      <c r="A6595" s="238" t="s">
        <v>6767</v>
      </c>
      <c r="B6595" s="239">
        <v>7991.0</v>
      </c>
    </row>
    <row r="6596">
      <c r="A6596" s="238" t="s">
        <v>6768</v>
      </c>
      <c r="B6596" s="239">
        <v>43095.0</v>
      </c>
    </row>
    <row r="6597">
      <c r="A6597" s="238" t="s">
        <v>6769</v>
      </c>
      <c r="B6597" s="239">
        <v>363.0</v>
      </c>
    </row>
    <row r="6598">
      <c r="A6598" s="238" t="s">
        <v>6770</v>
      </c>
      <c r="B6598" s="239">
        <v>3756.0</v>
      </c>
    </row>
    <row r="6599">
      <c r="A6599" s="238" t="s">
        <v>6771</v>
      </c>
      <c r="B6599" s="239">
        <v>567.0</v>
      </c>
    </row>
    <row r="6600">
      <c r="A6600" s="238" t="s">
        <v>6772</v>
      </c>
      <c r="B6600" s="239">
        <v>1394.0</v>
      </c>
    </row>
    <row r="6601">
      <c r="A6601" s="238" t="s">
        <v>6773</v>
      </c>
      <c r="B6601" s="239">
        <v>129.0</v>
      </c>
    </row>
    <row r="6602">
      <c r="A6602" s="238" t="s">
        <v>6774</v>
      </c>
      <c r="B6602" s="239">
        <v>785.0</v>
      </c>
    </row>
    <row r="6603">
      <c r="A6603" s="238" t="s">
        <v>6775</v>
      </c>
      <c r="B6603" s="239">
        <v>1912.0</v>
      </c>
    </row>
    <row r="6604">
      <c r="A6604" s="238" t="s">
        <v>6776</v>
      </c>
      <c r="B6604" s="239">
        <v>469.0</v>
      </c>
    </row>
    <row r="6605">
      <c r="A6605" s="238" t="s">
        <v>6777</v>
      </c>
      <c r="B6605" s="239">
        <v>492.0</v>
      </c>
    </row>
    <row r="6606">
      <c r="A6606" s="238" t="s">
        <v>6778</v>
      </c>
      <c r="B6606" s="239">
        <v>22450.0</v>
      </c>
    </row>
    <row r="6607">
      <c r="A6607" s="238" t="s">
        <v>6779</v>
      </c>
      <c r="B6607" s="239">
        <v>1085.0</v>
      </c>
    </row>
    <row r="6608">
      <c r="A6608" s="238" t="s">
        <v>6780</v>
      </c>
      <c r="B6608" s="239">
        <v>14512.0</v>
      </c>
    </row>
    <row r="6609">
      <c r="A6609" s="238" t="s">
        <v>6781</v>
      </c>
      <c r="B6609" s="239">
        <v>920.0</v>
      </c>
    </row>
    <row r="6610">
      <c r="A6610" s="238" t="s">
        <v>6782</v>
      </c>
      <c r="B6610" s="239">
        <v>1808.0</v>
      </c>
    </row>
    <row r="6611">
      <c r="A6611" s="238" t="s">
        <v>6783</v>
      </c>
      <c r="B6611" s="239">
        <v>39287.0</v>
      </c>
    </row>
    <row r="6612">
      <c r="A6612" s="238" t="s">
        <v>6784</v>
      </c>
      <c r="B6612" s="239">
        <v>586.0</v>
      </c>
    </row>
    <row r="6613">
      <c r="A6613" s="238" t="s">
        <v>6785</v>
      </c>
      <c r="B6613" s="239">
        <v>61043.0</v>
      </c>
    </row>
    <row r="6614">
      <c r="A6614" s="238" t="s">
        <v>6786</v>
      </c>
      <c r="B6614" s="239">
        <v>0.0</v>
      </c>
    </row>
    <row r="6615">
      <c r="A6615" s="238" t="s">
        <v>6787</v>
      </c>
      <c r="B6615" s="239">
        <v>0.0</v>
      </c>
    </row>
    <row r="6616">
      <c r="A6616" s="238" t="s">
        <v>6788</v>
      </c>
      <c r="B6616" s="239">
        <v>1154.0</v>
      </c>
    </row>
    <row r="6617">
      <c r="A6617" s="238" t="s">
        <v>6789</v>
      </c>
      <c r="B6617" s="239">
        <v>5505.0</v>
      </c>
    </row>
    <row r="6618">
      <c r="A6618" s="238" t="s">
        <v>6790</v>
      </c>
      <c r="B6618" s="239">
        <v>4327.0</v>
      </c>
    </row>
    <row r="6619">
      <c r="A6619" s="238" t="s">
        <v>6791</v>
      </c>
      <c r="B6619" s="239">
        <v>14449.0</v>
      </c>
    </row>
    <row r="6620">
      <c r="A6620" s="238" t="s">
        <v>6792</v>
      </c>
      <c r="B6620" s="239">
        <v>1594.0</v>
      </c>
    </row>
    <row r="6621">
      <c r="A6621" s="238" t="s">
        <v>6793</v>
      </c>
      <c r="B6621" s="239">
        <v>63989.0</v>
      </c>
    </row>
    <row r="6622">
      <c r="A6622" s="238" t="s">
        <v>6794</v>
      </c>
      <c r="B6622" s="239">
        <v>488.0</v>
      </c>
    </row>
    <row r="6623">
      <c r="A6623" s="238" t="s">
        <v>6795</v>
      </c>
      <c r="B6623" s="239">
        <v>2325.0</v>
      </c>
    </row>
    <row r="6624">
      <c r="A6624" s="238" t="s">
        <v>6796</v>
      </c>
      <c r="B6624" s="239">
        <v>4037.0</v>
      </c>
    </row>
    <row r="6625">
      <c r="A6625" s="238" t="s">
        <v>6797</v>
      </c>
      <c r="B6625" s="239">
        <v>5796.0</v>
      </c>
    </row>
    <row r="6626">
      <c r="A6626" s="238" t="s">
        <v>6798</v>
      </c>
      <c r="B6626" s="239">
        <v>2148.0</v>
      </c>
    </row>
    <row r="6627">
      <c r="A6627" s="238" t="s">
        <v>6799</v>
      </c>
      <c r="B6627" s="239">
        <v>30467.0</v>
      </c>
    </row>
    <row r="6628">
      <c r="A6628" s="238" t="s">
        <v>6800</v>
      </c>
      <c r="B6628" s="239">
        <v>3203.0</v>
      </c>
    </row>
    <row r="6629">
      <c r="A6629" s="238" t="s">
        <v>6801</v>
      </c>
      <c r="B6629" s="239">
        <v>4441.0</v>
      </c>
    </row>
    <row r="6630">
      <c r="A6630" s="238" t="s">
        <v>6802</v>
      </c>
      <c r="B6630" s="239">
        <v>2674.0</v>
      </c>
    </row>
    <row r="6631">
      <c r="A6631" s="238" t="s">
        <v>6803</v>
      </c>
      <c r="B6631" s="239">
        <v>2764.0</v>
      </c>
    </row>
    <row r="6632">
      <c r="A6632" s="238" t="s">
        <v>6804</v>
      </c>
      <c r="B6632" s="239">
        <v>5561.0</v>
      </c>
    </row>
    <row r="6633">
      <c r="A6633" s="238" t="s">
        <v>6805</v>
      </c>
      <c r="B6633" s="239">
        <v>1071.0</v>
      </c>
    </row>
    <row r="6634">
      <c r="A6634" s="238" t="s">
        <v>6806</v>
      </c>
      <c r="B6634" s="239">
        <v>3775.0</v>
      </c>
    </row>
    <row r="6635">
      <c r="A6635" s="238" t="s">
        <v>6807</v>
      </c>
      <c r="B6635" s="239">
        <v>697.0</v>
      </c>
    </row>
    <row r="6636">
      <c r="A6636" s="238" t="s">
        <v>6808</v>
      </c>
      <c r="B6636" s="239">
        <v>12482.0</v>
      </c>
    </row>
    <row r="6637">
      <c r="A6637" s="238" t="s">
        <v>6809</v>
      </c>
      <c r="B6637" s="239">
        <v>8518.0</v>
      </c>
    </row>
    <row r="6638">
      <c r="A6638" s="238" t="s">
        <v>6810</v>
      </c>
      <c r="B6638" s="239">
        <v>506.0</v>
      </c>
    </row>
    <row r="6639">
      <c r="A6639" s="238" t="s">
        <v>6811</v>
      </c>
      <c r="B6639" s="239">
        <v>8139.0</v>
      </c>
    </row>
    <row r="6640">
      <c r="A6640" s="238" t="s">
        <v>6812</v>
      </c>
      <c r="B6640" s="239">
        <v>104.0</v>
      </c>
    </row>
    <row r="6641">
      <c r="A6641" s="238" t="s">
        <v>6812</v>
      </c>
      <c r="B6641" s="239">
        <v>822.0</v>
      </c>
    </row>
    <row r="6642">
      <c r="A6642" s="238" t="s">
        <v>6813</v>
      </c>
      <c r="B6642" s="239">
        <v>838.0</v>
      </c>
    </row>
    <row r="6643">
      <c r="A6643" s="238" t="s">
        <v>6814</v>
      </c>
      <c r="B6643" s="239">
        <v>434.0</v>
      </c>
    </row>
    <row r="6644">
      <c r="A6644" s="238" t="s">
        <v>6815</v>
      </c>
      <c r="B6644" s="239">
        <v>677.0</v>
      </c>
    </row>
    <row r="6645">
      <c r="A6645" s="238" t="s">
        <v>6816</v>
      </c>
      <c r="B6645" s="239">
        <v>813.0</v>
      </c>
    </row>
    <row r="6646">
      <c r="A6646" s="238" t="s">
        <v>6817</v>
      </c>
      <c r="B6646" s="239">
        <v>19077.0</v>
      </c>
    </row>
    <row r="6647">
      <c r="A6647" s="238" t="s">
        <v>6818</v>
      </c>
      <c r="B6647" s="239">
        <v>10561.0</v>
      </c>
    </row>
    <row r="6648">
      <c r="A6648" s="238" t="s">
        <v>6819</v>
      </c>
      <c r="B6648" s="239">
        <v>998.0</v>
      </c>
    </row>
    <row r="6649">
      <c r="A6649" s="238" t="s">
        <v>6819</v>
      </c>
      <c r="B6649" s="239">
        <v>1194.0</v>
      </c>
    </row>
    <row r="6650">
      <c r="A6650" s="238" t="s">
        <v>6819</v>
      </c>
      <c r="B6650" s="239">
        <v>1321.0</v>
      </c>
    </row>
    <row r="6651">
      <c r="A6651" s="238" t="s">
        <v>6819</v>
      </c>
      <c r="B6651" s="239">
        <v>5749.0</v>
      </c>
    </row>
    <row r="6652">
      <c r="A6652" s="238" t="s">
        <v>6819</v>
      </c>
      <c r="B6652" s="239">
        <v>876.0</v>
      </c>
    </row>
    <row r="6653">
      <c r="A6653" s="238" t="s">
        <v>6819</v>
      </c>
      <c r="B6653" s="239">
        <v>4652.0</v>
      </c>
    </row>
    <row r="6654">
      <c r="A6654" s="238" t="s">
        <v>6819</v>
      </c>
      <c r="B6654" s="239">
        <v>14072.0</v>
      </c>
    </row>
    <row r="6655">
      <c r="A6655" s="238" t="s">
        <v>6819</v>
      </c>
      <c r="B6655" s="239">
        <v>1143.0</v>
      </c>
    </row>
    <row r="6656">
      <c r="A6656" s="238" t="s">
        <v>6819</v>
      </c>
      <c r="B6656" s="239">
        <v>279.0</v>
      </c>
    </row>
    <row r="6657">
      <c r="A6657" s="238" t="s">
        <v>6819</v>
      </c>
      <c r="B6657" s="239">
        <v>226.0</v>
      </c>
    </row>
    <row r="6658">
      <c r="A6658" s="238" t="s">
        <v>6819</v>
      </c>
      <c r="B6658" s="239">
        <v>2418.0</v>
      </c>
    </row>
    <row r="6659">
      <c r="A6659" s="238" t="s">
        <v>6820</v>
      </c>
      <c r="B6659" s="239">
        <v>9230.0</v>
      </c>
    </row>
    <row r="6660">
      <c r="A6660" s="238" t="s">
        <v>6821</v>
      </c>
      <c r="B6660" s="239">
        <v>2947.0</v>
      </c>
    </row>
    <row r="6661">
      <c r="A6661" s="238" t="s">
        <v>6822</v>
      </c>
      <c r="B6661" s="239">
        <v>11793.0</v>
      </c>
    </row>
    <row r="6662">
      <c r="A6662" s="238" t="s">
        <v>6823</v>
      </c>
      <c r="B6662" s="239">
        <v>2045.0</v>
      </c>
    </row>
    <row r="6663">
      <c r="A6663" s="238" t="s">
        <v>6824</v>
      </c>
      <c r="B6663" s="239">
        <v>0.0</v>
      </c>
    </row>
    <row r="6664">
      <c r="A6664" s="238" t="s">
        <v>6825</v>
      </c>
      <c r="B6664" s="239">
        <v>10372.0</v>
      </c>
    </row>
    <row r="6665">
      <c r="A6665" s="238" t="s">
        <v>6826</v>
      </c>
      <c r="B6665" s="239">
        <v>3170.0</v>
      </c>
    </row>
    <row r="6666">
      <c r="A6666" s="238" t="s">
        <v>6827</v>
      </c>
      <c r="B6666" s="239">
        <v>6705.0</v>
      </c>
    </row>
    <row r="6667">
      <c r="A6667" s="238" t="s">
        <v>6828</v>
      </c>
      <c r="B6667" s="239">
        <v>3014.0</v>
      </c>
    </row>
    <row r="6668">
      <c r="A6668" s="238" t="s">
        <v>6829</v>
      </c>
      <c r="B6668" s="239">
        <v>1561.0</v>
      </c>
    </row>
    <row r="6669">
      <c r="A6669" s="238" t="s">
        <v>6830</v>
      </c>
      <c r="B6669" s="239">
        <v>317.0</v>
      </c>
    </row>
    <row r="6670">
      <c r="A6670" s="238" t="s">
        <v>6831</v>
      </c>
      <c r="B6670" s="239">
        <v>20590.0</v>
      </c>
    </row>
    <row r="6671">
      <c r="A6671" s="238" t="s">
        <v>6832</v>
      </c>
      <c r="B6671" s="239">
        <v>4488.0</v>
      </c>
    </row>
    <row r="6672">
      <c r="A6672" s="238" t="s">
        <v>6833</v>
      </c>
      <c r="B6672" s="239">
        <v>622.0</v>
      </c>
    </row>
    <row r="6673">
      <c r="A6673" s="238" t="s">
        <v>6834</v>
      </c>
      <c r="B6673" s="239">
        <v>114.0</v>
      </c>
    </row>
    <row r="6674">
      <c r="A6674" s="238" t="s">
        <v>6835</v>
      </c>
      <c r="B6674" s="239">
        <v>6322.0</v>
      </c>
    </row>
    <row r="6675">
      <c r="A6675" s="238" t="s">
        <v>6836</v>
      </c>
      <c r="B6675" s="239">
        <v>1845.0</v>
      </c>
    </row>
    <row r="6676">
      <c r="A6676" s="238" t="s">
        <v>6837</v>
      </c>
      <c r="B6676" s="239">
        <v>1124.0</v>
      </c>
    </row>
    <row r="6677">
      <c r="A6677" s="238" t="s">
        <v>6838</v>
      </c>
      <c r="B6677" s="239">
        <v>2791.0</v>
      </c>
    </row>
    <row r="6678">
      <c r="A6678" s="238" t="s">
        <v>6839</v>
      </c>
      <c r="B6678" s="239">
        <v>1093.0</v>
      </c>
    </row>
    <row r="6679">
      <c r="A6679" s="238" t="s">
        <v>6840</v>
      </c>
      <c r="B6679" s="239">
        <v>1091.0</v>
      </c>
    </row>
    <row r="6680">
      <c r="A6680" s="238" t="s">
        <v>6841</v>
      </c>
      <c r="B6680" s="239">
        <v>2826.0</v>
      </c>
    </row>
    <row r="6681">
      <c r="A6681" s="238" t="s">
        <v>6842</v>
      </c>
      <c r="B6681" s="239">
        <v>3595.0</v>
      </c>
    </row>
    <row r="6682">
      <c r="A6682" s="238" t="s">
        <v>6843</v>
      </c>
      <c r="B6682" s="239">
        <v>8927.0</v>
      </c>
    </row>
    <row r="6683">
      <c r="A6683" s="238" t="s">
        <v>6844</v>
      </c>
      <c r="B6683" s="239">
        <v>2067.0</v>
      </c>
    </row>
    <row r="6684">
      <c r="A6684" s="238" t="s">
        <v>6845</v>
      </c>
      <c r="B6684" s="239">
        <v>5309.0</v>
      </c>
    </row>
    <row r="6685">
      <c r="A6685" s="238" t="s">
        <v>6846</v>
      </c>
      <c r="B6685" s="239">
        <v>12258.0</v>
      </c>
    </row>
    <row r="6686">
      <c r="A6686" s="238" t="s">
        <v>6847</v>
      </c>
      <c r="B6686" s="239">
        <v>3927.0</v>
      </c>
    </row>
    <row r="6687">
      <c r="A6687" s="238" t="s">
        <v>6848</v>
      </c>
      <c r="B6687" s="239">
        <v>2530.0</v>
      </c>
    </row>
    <row r="6688">
      <c r="A6688" s="238" t="s">
        <v>6849</v>
      </c>
      <c r="B6688" s="239">
        <v>4954.0</v>
      </c>
    </row>
    <row r="6689">
      <c r="A6689" s="238" t="s">
        <v>6850</v>
      </c>
      <c r="B6689" s="239">
        <v>260.0</v>
      </c>
    </row>
    <row r="6690">
      <c r="A6690" s="238" t="s">
        <v>6851</v>
      </c>
      <c r="B6690" s="239">
        <v>961.0</v>
      </c>
    </row>
    <row r="6691">
      <c r="A6691" s="238" t="s">
        <v>6852</v>
      </c>
      <c r="B6691" s="239">
        <v>10956.0</v>
      </c>
    </row>
    <row r="6692">
      <c r="A6692" s="238" t="s">
        <v>6853</v>
      </c>
      <c r="B6692" s="239">
        <v>2198.0</v>
      </c>
    </row>
    <row r="6693">
      <c r="A6693" s="238" t="s">
        <v>6854</v>
      </c>
      <c r="B6693" s="239">
        <v>7205.0</v>
      </c>
    </row>
    <row r="6694">
      <c r="A6694" s="238" t="s">
        <v>6855</v>
      </c>
      <c r="B6694" s="239">
        <v>729.0</v>
      </c>
    </row>
    <row r="6695">
      <c r="A6695" s="238" t="s">
        <v>6855</v>
      </c>
      <c r="B6695" s="239">
        <v>1132.0</v>
      </c>
    </row>
    <row r="6696">
      <c r="A6696" s="238" t="s">
        <v>6856</v>
      </c>
      <c r="B6696" s="239">
        <v>1747.0</v>
      </c>
    </row>
    <row r="6697">
      <c r="A6697" s="238" t="s">
        <v>6857</v>
      </c>
      <c r="B6697" s="239">
        <v>1844.0</v>
      </c>
    </row>
    <row r="6698">
      <c r="A6698" s="238" t="s">
        <v>6858</v>
      </c>
      <c r="B6698" s="239">
        <v>6926.0</v>
      </c>
    </row>
    <row r="6699">
      <c r="A6699" s="238" t="s">
        <v>6859</v>
      </c>
      <c r="B6699" s="239">
        <v>2728.0</v>
      </c>
    </row>
    <row r="6700">
      <c r="A6700" s="238" t="s">
        <v>6859</v>
      </c>
      <c r="B6700" s="239">
        <v>1594.0</v>
      </c>
    </row>
    <row r="6701">
      <c r="A6701" s="238" t="s">
        <v>6860</v>
      </c>
      <c r="B6701" s="239">
        <v>4770.0</v>
      </c>
    </row>
    <row r="6702">
      <c r="A6702" s="238" t="s">
        <v>6861</v>
      </c>
      <c r="B6702" s="239">
        <v>1107.0</v>
      </c>
    </row>
    <row r="6703">
      <c r="A6703" s="238" t="s">
        <v>6861</v>
      </c>
      <c r="B6703" s="239">
        <v>1175.0</v>
      </c>
    </row>
    <row r="6704">
      <c r="A6704" s="238" t="s">
        <v>6861</v>
      </c>
      <c r="B6704" s="239">
        <v>1766.0</v>
      </c>
    </row>
    <row r="6705">
      <c r="A6705" s="238" t="s">
        <v>6862</v>
      </c>
      <c r="B6705" s="239">
        <v>3650.0</v>
      </c>
    </row>
    <row r="6706">
      <c r="A6706" s="238" t="s">
        <v>6863</v>
      </c>
      <c r="B6706" s="239">
        <v>2537.0</v>
      </c>
    </row>
    <row r="6707">
      <c r="A6707" s="238" t="s">
        <v>6864</v>
      </c>
      <c r="B6707" s="239">
        <v>3042.0</v>
      </c>
    </row>
    <row r="6708">
      <c r="A6708" s="238" t="s">
        <v>6865</v>
      </c>
      <c r="B6708" s="239">
        <v>1148.0</v>
      </c>
    </row>
    <row r="6709">
      <c r="A6709" s="238" t="s">
        <v>6866</v>
      </c>
      <c r="B6709" s="239">
        <v>27956.0</v>
      </c>
    </row>
    <row r="6710">
      <c r="A6710" s="238" t="s">
        <v>6867</v>
      </c>
      <c r="B6710" s="239">
        <v>7026.0</v>
      </c>
    </row>
    <row r="6711">
      <c r="A6711" s="238" t="s">
        <v>6868</v>
      </c>
      <c r="B6711" s="239">
        <v>6925.0</v>
      </c>
    </row>
    <row r="6712">
      <c r="A6712" s="238" t="s">
        <v>6869</v>
      </c>
      <c r="B6712" s="239">
        <v>3809.0</v>
      </c>
    </row>
    <row r="6713">
      <c r="A6713" s="238" t="s">
        <v>6870</v>
      </c>
      <c r="B6713" s="239">
        <v>4014.0</v>
      </c>
    </row>
    <row r="6714">
      <c r="A6714" s="238" t="s">
        <v>6871</v>
      </c>
      <c r="B6714" s="239">
        <v>847.0</v>
      </c>
    </row>
    <row r="6715">
      <c r="A6715" s="238" t="s">
        <v>6872</v>
      </c>
      <c r="B6715" s="239">
        <v>795.0</v>
      </c>
    </row>
    <row r="6716">
      <c r="A6716" s="238" t="s">
        <v>6873</v>
      </c>
      <c r="B6716" s="239">
        <v>3268.0</v>
      </c>
    </row>
    <row r="6717">
      <c r="A6717" s="238" t="s">
        <v>6874</v>
      </c>
      <c r="B6717" s="239">
        <v>937.0</v>
      </c>
    </row>
    <row r="6718">
      <c r="A6718" s="238" t="s">
        <v>6875</v>
      </c>
      <c r="B6718" s="239">
        <v>6711.0</v>
      </c>
    </row>
    <row r="6719">
      <c r="A6719" s="238" t="s">
        <v>6876</v>
      </c>
      <c r="B6719" s="239">
        <v>7128.0</v>
      </c>
    </row>
    <row r="6720">
      <c r="A6720" s="238" t="s">
        <v>6877</v>
      </c>
      <c r="B6720" s="239">
        <v>2337.0</v>
      </c>
    </row>
    <row r="6721">
      <c r="A6721" s="238" t="s">
        <v>6878</v>
      </c>
      <c r="B6721" s="239">
        <v>2915.0</v>
      </c>
    </row>
    <row r="6722">
      <c r="A6722" s="238" t="s">
        <v>6879</v>
      </c>
      <c r="B6722" s="239">
        <v>486.0</v>
      </c>
    </row>
    <row r="6723">
      <c r="A6723" s="238" t="s">
        <v>6880</v>
      </c>
      <c r="B6723" s="239">
        <v>40808.0</v>
      </c>
    </row>
    <row r="6724">
      <c r="A6724" s="238" t="s">
        <v>6881</v>
      </c>
      <c r="B6724" s="239">
        <v>6494.0</v>
      </c>
    </row>
    <row r="6725">
      <c r="A6725" s="238" t="s">
        <v>6882</v>
      </c>
      <c r="B6725" s="239">
        <v>79502.0</v>
      </c>
    </row>
    <row r="6726">
      <c r="A6726" s="238" t="s">
        <v>6883</v>
      </c>
      <c r="B6726" s="239">
        <v>8413.0</v>
      </c>
    </row>
    <row r="6727">
      <c r="A6727" s="238" t="s">
        <v>6884</v>
      </c>
      <c r="B6727" s="239">
        <v>262.0</v>
      </c>
    </row>
    <row r="6728">
      <c r="A6728" s="238" t="s">
        <v>6885</v>
      </c>
      <c r="B6728" s="239">
        <v>0.0</v>
      </c>
    </row>
    <row r="6729">
      <c r="A6729" s="238" t="s">
        <v>6886</v>
      </c>
      <c r="B6729" s="239">
        <v>1020.0</v>
      </c>
    </row>
    <row r="6730">
      <c r="A6730" s="238" t="s">
        <v>6887</v>
      </c>
      <c r="B6730" s="239">
        <v>13000.0</v>
      </c>
    </row>
    <row r="6731">
      <c r="A6731" s="238" t="s">
        <v>6887</v>
      </c>
      <c r="B6731" s="239">
        <v>548.0</v>
      </c>
    </row>
    <row r="6732">
      <c r="A6732" s="238" t="s">
        <v>6887</v>
      </c>
      <c r="B6732" s="239">
        <v>152.0</v>
      </c>
    </row>
    <row r="6733">
      <c r="A6733" s="238" t="s">
        <v>6887</v>
      </c>
      <c r="B6733" s="239">
        <v>1846.0</v>
      </c>
    </row>
    <row r="6734">
      <c r="A6734" s="238" t="s">
        <v>6887</v>
      </c>
      <c r="B6734" s="239">
        <v>1465.0</v>
      </c>
    </row>
    <row r="6735">
      <c r="A6735" s="238" t="s">
        <v>6888</v>
      </c>
      <c r="B6735" s="239">
        <v>8131.0</v>
      </c>
    </row>
    <row r="6736">
      <c r="A6736" s="238" t="s">
        <v>6889</v>
      </c>
      <c r="B6736" s="239">
        <v>4669.0</v>
      </c>
    </row>
    <row r="6737">
      <c r="A6737" s="238" t="s">
        <v>6890</v>
      </c>
      <c r="B6737" s="239">
        <v>421.0</v>
      </c>
    </row>
    <row r="6738">
      <c r="A6738" s="238" t="s">
        <v>6891</v>
      </c>
      <c r="B6738" s="239">
        <v>20109.0</v>
      </c>
    </row>
    <row r="6739">
      <c r="A6739" s="238" t="s">
        <v>6892</v>
      </c>
      <c r="B6739" s="239">
        <v>46882.0</v>
      </c>
    </row>
    <row r="6740">
      <c r="A6740" s="238" t="s">
        <v>6893</v>
      </c>
      <c r="B6740" s="239">
        <v>8997.0</v>
      </c>
    </row>
    <row r="6741">
      <c r="A6741" s="238" t="s">
        <v>6894</v>
      </c>
      <c r="B6741" s="239">
        <v>1209.0</v>
      </c>
    </row>
    <row r="6742">
      <c r="A6742" s="238" t="s">
        <v>6895</v>
      </c>
      <c r="B6742" s="239">
        <v>1911.0</v>
      </c>
    </row>
    <row r="6743">
      <c r="A6743" s="238" t="s">
        <v>6896</v>
      </c>
      <c r="B6743" s="239">
        <v>4436.0</v>
      </c>
    </row>
    <row r="6744">
      <c r="A6744" s="238" t="s">
        <v>6897</v>
      </c>
      <c r="B6744" s="239">
        <v>10049.0</v>
      </c>
    </row>
    <row r="6745">
      <c r="A6745" s="238" t="s">
        <v>6897</v>
      </c>
      <c r="B6745" s="239">
        <v>8967.0</v>
      </c>
    </row>
    <row r="6746">
      <c r="A6746" s="238" t="s">
        <v>6898</v>
      </c>
      <c r="B6746" s="239">
        <v>31422.0</v>
      </c>
    </row>
    <row r="6747">
      <c r="A6747" s="238" t="s">
        <v>6899</v>
      </c>
      <c r="B6747" s="239">
        <v>3165.0</v>
      </c>
    </row>
    <row r="6748">
      <c r="A6748" s="238" t="s">
        <v>6900</v>
      </c>
      <c r="B6748" s="239">
        <v>22872.0</v>
      </c>
    </row>
    <row r="6749">
      <c r="A6749" s="238" t="s">
        <v>6901</v>
      </c>
      <c r="B6749" s="239">
        <v>2187.0</v>
      </c>
    </row>
    <row r="6750">
      <c r="A6750" s="238" t="s">
        <v>6902</v>
      </c>
      <c r="B6750" s="239">
        <v>1210.0</v>
      </c>
    </row>
    <row r="6751">
      <c r="A6751" s="238" t="s">
        <v>6903</v>
      </c>
      <c r="B6751" s="239">
        <v>2093.0</v>
      </c>
    </row>
    <row r="6752">
      <c r="A6752" s="238" t="s">
        <v>6904</v>
      </c>
      <c r="B6752" s="239">
        <v>1886.0</v>
      </c>
    </row>
    <row r="6753">
      <c r="A6753" s="238" t="s">
        <v>6905</v>
      </c>
      <c r="B6753" s="239">
        <v>154139.0</v>
      </c>
    </row>
    <row r="6754">
      <c r="A6754" s="238" t="s">
        <v>6906</v>
      </c>
      <c r="B6754" s="239">
        <v>3499.0</v>
      </c>
    </row>
    <row r="6755">
      <c r="A6755" s="238" t="s">
        <v>6907</v>
      </c>
      <c r="B6755" s="239">
        <v>10393.0</v>
      </c>
    </row>
    <row r="6756">
      <c r="A6756" s="238" t="s">
        <v>6908</v>
      </c>
      <c r="B6756" s="239">
        <v>6666.0</v>
      </c>
    </row>
    <row r="6757">
      <c r="A6757" s="238" t="s">
        <v>6909</v>
      </c>
      <c r="B6757" s="239">
        <v>13419.0</v>
      </c>
    </row>
    <row r="6758">
      <c r="A6758" s="238" t="s">
        <v>6910</v>
      </c>
      <c r="B6758" s="239">
        <v>14714.0</v>
      </c>
    </row>
    <row r="6759">
      <c r="A6759" s="238" t="s">
        <v>6911</v>
      </c>
      <c r="B6759" s="239">
        <v>6001.0</v>
      </c>
    </row>
    <row r="6760">
      <c r="A6760" s="238" t="s">
        <v>6912</v>
      </c>
      <c r="B6760" s="239">
        <v>1259.0</v>
      </c>
    </row>
    <row r="6761">
      <c r="A6761" s="238" t="s">
        <v>6913</v>
      </c>
      <c r="B6761" s="239">
        <v>1135.0</v>
      </c>
    </row>
    <row r="6762">
      <c r="A6762" s="238" t="s">
        <v>6914</v>
      </c>
      <c r="B6762" s="239">
        <v>45262.0</v>
      </c>
    </row>
    <row r="6763">
      <c r="A6763" s="238" t="s">
        <v>6915</v>
      </c>
      <c r="B6763" s="239">
        <v>9017.0</v>
      </c>
    </row>
    <row r="6764">
      <c r="A6764" s="238" t="s">
        <v>6916</v>
      </c>
      <c r="B6764" s="239">
        <v>53981.0</v>
      </c>
    </row>
    <row r="6765">
      <c r="A6765" s="238" t="s">
        <v>6917</v>
      </c>
      <c r="B6765" s="239">
        <v>15064.0</v>
      </c>
    </row>
    <row r="6766">
      <c r="A6766" s="238" t="s">
        <v>6918</v>
      </c>
      <c r="B6766" s="239">
        <v>15464.0</v>
      </c>
    </row>
    <row r="6767">
      <c r="A6767" s="238" t="s">
        <v>6919</v>
      </c>
      <c r="B6767" s="239">
        <v>11888.0</v>
      </c>
    </row>
    <row r="6768">
      <c r="A6768" s="238" t="s">
        <v>6920</v>
      </c>
      <c r="B6768" s="239">
        <v>6931.0</v>
      </c>
    </row>
    <row r="6769">
      <c r="A6769" s="238" t="s">
        <v>6921</v>
      </c>
      <c r="B6769" s="239">
        <v>586.0</v>
      </c>
    </row>
    <row r="6770">
      <c r="A6770" s="238" t="s">
        <v>6922</v>
      </c>
      <c r="B6770" s="239">
        <v>972.0</v>
      </c>
    </row>
    <row r="6771">
      <c r="A6771" s="238" t="s">
        <v>6923</v>
      </c>
      <c r="B6771" s="239">
        <v>3853.0</v>
      </c>
    </row>
    <row r="6772">
      <c r="A6772" s="238" t="s">
        <v>6924</v>
      </c>
      <c r="B6772" s="239">
        <v>20340.0</v>
      </c>
    </row>
    <row r="6773">
      <c r="A6773" s="238" t="s">
        <v>6925</v>
      </c>
      <c r="B6773" s="239">
        <v>14295.0</v>
      </c>
    </row>
    <row r="6774">
      <c r="A6774" s="238" t="s">
        <v>6926</v>
      </c>
      <c r="B6774" s="239">
        <v>1406.0</v>
      </c>
    </row>
    <row r="6775">
      <c r="A6775" s="238" t="s">
        <v>6927</v>
      </c>
      <c r="B6775" s="239">
        <v>3214.0</v>
      </c>
    </row>
    <row r="6776">
      <c r="A6776" s="238" t="s">
        <v>6928</v>
      </c>
      <c r="B6776" s="239">
        <v>65986.0</v>
      </c>
    </row>
    <row r="6777">
      <c r="A6777" s="238" t="s">
        <v>6929</v>
      </c>
      <c r="B6777" s="239">
        <v>0.0</v>
      </c>
    </row>
    <row r="6778">
      <c r="A6778" s="238" t="s">
        <v>6930</v>
      </c>
      <c r="B6778" s="239">
        <v>1122.0</v>
      </c>
    </row>
    <row r="6779">
      <c r="A6779" s="238" t="s">
        <v>6931</v>
      </c>
      <c r="B6779" s="239">
        <v>4232.0</v>
      </c>
    </row>
    <row r="6780">
      <c r="A6780" s="238" t="s">
        <v>6932</v>
      </c>
      <c r="B6780" s="239">
        <v>1012.0</v>
      </c>
    </row>
    <row r="6781">
      <c r="A6781" s="238" t="s">
        <v>6933</v>
      </c>
      <c r="B6781" s="239">
        <v>713.0</v>
      </c>
    </row>
    <row r="6782">
      <c r="A6782" s="238" t="s">
        <v>6934</v>
      </c>
      <c r="B6782" s="239">
        <v>2770.0</v>
      </c>
    </row>
    <row r="6783">
      <c r="A6783" s="238" t="s">
        <v>6935</v>
      </c>
      <c r="B6783" s="239">
        <v>355.0</v>
      </c>
    </row>
    <row r="6784">
      <c r="A6784" s="238" t="s">
        <v>6936</v>
      </c>
      <c r="B6784" s="239">
        <v>3621.0</v>
      </c>
    </row>
    <row r="6785">
      <c r="A6785" s="238" t="s">
        <v>6937</v>
      </c>
      <c r="B6785" s="239">
        <v>17650.0</v>
      </c>
    </row>
    <row r="6786">
      <c r="A6786" s="238" t="s">
        <v>6938</v>
      </c>
      <c r="B6786" s="239">
        <v>9988.0</v>
      </c>
    </row>
    <row r="6787">
      <c r="A6787" s="238" t="s">
        <v>6939</v>
      </c>
      <c r="B6787" s="239">
        <v>20700.0</v>
      </c>
    </row>
    <row r="6788">
      <c r="A6788" s="238" t="s">
        <v>6940</v>
      </c>
      <c r="B6788" s="239">
        <v>10419.0</v>
      </c>
    </row>
    <row r="6789">
      <c r="A6789" s="238" t="s">
        <v>6941</v>
      </c>
      <c r="B6789" s="239">
        <v>613.0</v>
      </c>
    </row>
    <row r="6790">
      <c r="A6790" s="238" t="s">
        <v>6942</v>
      </c>
      <c r="B6790" s="239">
        <v>10192.0</v>
      </c>
    </row>
    <row r="6791">
      <c r="A6791" s="238" t="s">
        <v>6943</v>
      </c>
      <c r="B6791" s="239">
        <v>131.0</v>
      </c>
    </row>
    <row r="6792">
      <c r="A6792" s="238" t="s">
        <v>6944</v>
      </c>
      <c r="B6792" s="239">
        <v>162.0</v>
      </c>
    </row>
    <row r="6793">
      <c r="A6793" s="238" t="s">
        <v>6945</v>
      </c>
      <c r="B6793" s="239">
        <v>5577.0</v>
      </c>
    </row>
    <row r="6794">
      <c r="A6794" s="238" t="s">
        <v>6946</v>
      </c>
      <c r="B6794" s="239">
        <v>178.0</v>
      </c>
    </row>
    <row r="6795">
      <c r="A6795" s="238" t="s">
        <v>6947</v>
      </c>
      <c r="B6795" s="239">
        <v>647.0</v>
      </c>
    </row>
    <row r="6796">
      <c r="A6796" s="238" t="s">
        <v>6948</v>
      </c>
      <c r="B6796" s="239">
        <v>10362.0</v>
      </c>
    </row>
    <row r="6797">
      <c r="A6797" s="238" t="s">
        <v>6949</v>
      </c>
      <c r="B6797" s="239">
        <v>606.0</v>
      </c>
    </row>
    <row r="6798">
      <c r="A6798" s="238" t="s">
        <v>6950</v>
      </c>
      <c r="B6798" s="239">
        <v>816.0</v>
      </c>
    </row>
    <row r="6799">
      <c r="A6799" s="238" t="s">
        <v>6951</v>
      </c>
      <c r="B6799" s="239">
        <v>4218.0</v>
      </c>
    </row>
    <row r="6800">
      <c r="A6800" s="238" t="s">
        <v>6952</v>
      </c>
      <c r="B6800" s="239">
        <v>312.0</v>
      </c>
    </row>
    <row r="6801">
      <c r="A6801" s="238" t="s">
        <v>6953</v>
      </c>
      <c r="B6801" s="239">
        <v>1790.0</v>
      </c>
    </row>
    <row r="6802">
      <c r="A6802" s="238" t="s">
        <v>6954</v>
      </c>
      <c r="B6802" s="239">
        <v>4124.0</v>
      </c>
    </row>
    <row r="6803">
      <c r="A6803" s="238" t="s">
        <v>6955</v>
      </c>
      <c r="B6803" s="239">
        <v>5302.0</v>
      </c>
    </row>
    <row r="6804">
      <c r="A6804" s="238" t="s">
        <v>6956</v>
      </c>
      <c r="B6804" s="239">
        <v>275.0</v>
      </c>
    </row>
    <row r="6805">
      <c r="A6805" s="238" t="s">
        <v>6957</v>
      </c>
      <c r="B6805" s="239">
        <v>1237.0</v>
      </c>
    </row>
    <row r="6806">
      <c r="A6806" s="238" t="s">
        <v>6958</v>
      </c>
      <c r="B6806" s="239">
        <v>118.0</v>
      </c>
    </row>
    <row r="6807">
      <c r="A6807" s="238" t="s">
        <v>6959</v>
      </c>
      <c r="B6807" s="239">
        <v>1546.0</v>
      </c>
    </row>
    <row r="6808">
      <c r="A6808" s="238" t="s">
        <v>6960</v>
      </c>
      <c r="B6808" s="239">
        <v>507.0</v>
      </c>
    </row>
    <row r="6809">
      <c r="A6809" s="238" t="s">
        <v>6961</v>
      </c>
      <c r="B6809" s="239">
        <v>668.0</v>
      </c>
    </row>
    <row r="6810">
      <c r="A6810" s="238" t="s">
        <v>6962</v>
      </c>
      <c r="B6810" s="239">
        <v>1347.0</v>
      </c>
    </row>
    <row r="6811">
      <c r="A6811" s="238" t="s">
        <v>6963</v>
      </c>
      <c r="B6811" s="239">
        <v>4034.0</v>
      </c>
    </row>
    <row r="6812">
      <c r="A6812" s="238" t="s">
        <v>6964</v>
      </c>
      <c r="B6812" s="239">
        <v>862.0</v>
      </c>
    </row>
    <row r="6813">
      <c r="A6813" s="238" t="s">
        <v>6965</v>
      </c>
      <c r="B6813" s="239">
        <v>966.0</v>
      </c>
    </row>
    <row r="6814">
      <c r="A6814" s="238" t="s">
        <v>6966</v>
      </c>
      <c r="B6814" s="239">
        <v>6979.0</v>
      </c>
    </row>
    <row r="6815">
      <c r="A6815" s="238" t="s">
        <v>6967</v>
      </c>
      <c r="B6815" s="239">
        <v>1736.0</v>
      </c>
    </row>
    <row r="6816">
      <c r="A6816" s="238" t="s">
        <v>6968</v>
      </c>
      <c r="B6816" s="239">
        <v>3036.0</v>
      </c>
    </row>
    <row r="6817">
      <c r="A6817" s="238" t="s">
        <v>6969</v>
      </c>
      <c r="B6817" s="239">
        <v>1033.0</v>
      </c>
    </row>
    <row r="6818">
      <c r="A6818" s="238" t="s">
        <v>6970</v>
      </c>
      <c r="B6818" s="239">
        <v>6049.0</v>
      </c>
    </row>
    <row r="6819">
      <c r="A6819" s="238" t="s">
        <v>6971</v>
      </c>
      <c r="B6819" s="239">
        <v>1005.0</v>
      </c>
    </row>
    <row r="6820">
      <c r="A6820" s="238" t="s">
        <v>6972</v>
      </c>
      <c r="B6820" s="239">
        <v>609.0</v>
      </c>
    </row>
    <row r="6821">
      <c r="A6821" s="238" t="s">
        <v>6973</v>
      </c>
      <c r="B6821" s="239">
        <v>4119.0</v>
      </c>
    </row>
    <row r="6822">
      <c r="A6822" s="238" t="s">
        <v>6974</v>
      </c>
      <c r="B6822" s="239">
        <v>2220.0</v>
      </c>
    </row>
    <row r="6823">
      <c r="A6823" s="238" t="s">
        <v>6975</v>
      </c>
      <c r="B6823" s="239">
        <v>1492.0</v>
      </c>
    </row>
    <row r="6824">
      <c r="A6824" s="238" t="s">
        <v>6976</v>
      </c>
      <c r="B6824" s="239">
        <v>619.0</v>
      </c>
    </row>
    <row r="6825">
      <c r="A6825" s="238" t="s">
        <v>6977</v>
      </c>
      <c r="B6825" s="239">
        <v>49.0</v>
      </c>
    </row>
    <row r="6826">
      <c r="A6826" s="238" t="s">
        <v>6978</v>
      </c>
      <c r="B6826" s="239">
        <v>6220.0</v>
      </c>
    </row>
    <row r="6827">
      <c r="A6827" s="238" t="s">
        <v>6979</v>
      </c>
      <c r="B6827" s="239">
        <v>320.0</v>
      </c>
    </row>
    <row r="6828">
      <c r="A6828" s="238" t="s">
        <v>6980</v>
      </c>
      <c r="B6828" s="239">
        <v>567.0</v>
      </c>
    </row>
    <row r="6829">
      <c r="A6829" s="238" t="s">
        <v>6981</v>
      </c>
      <c r="B6829" s="239">
        <v>228.0</v>
      </c>
    </row>
    <row r="6830">
      <c r="A6830" s="238" t="s">
        <v>6982</v>
      </c>
      <c r="B6830" s="239">
        <v>817.0</v>
      </c>
    </row>
    <row r="6831">
      <c r="A6831" s="238" t="s">
        <v>6983</v>
      </c>
      <c r="B6831" s="239">
        <v>457.0</v>
      </c>
    </row>
    <row r="6832">
      <c r="A6832" s="238" t="s">
        <v>6984</v>
      </c>
      <c r="B6832" s="239">
        <v>477.0</v>
      </c>
    </row>
    <row r="6833">
      <c r="A6833" s="238" t="s">
        <v>6985</v>
      </c>
      <c r="B6833" s="239">
        <v>294.0</v>
      </c>
    </row>
    <row r="6834">
      <c r="A6834" s="238" t="s">
        <v>6986</v>
      </c>
      <c r="B6834" s="239">
        <v>93.0</v>
      </c>
    </row>
    <row r="6835">
      <c r="A6835" s="238" t="s">
        <v>6987</v>
      </c>
      <c r="B6835" s="239">
        <v>39281.0</v>
      </c>
    </row>
    <row r="6836">
      <c r="A6836" s="238" t="s">
        <v>6988</v>
      </c>
      <c r="B6836" s="239">
        <v>1878.0</v>
      </c>
    </row>
    <row r="6837">
      <c r="A6837" s="238" t="s">
        <v>6989</v>
      </c>
      <c r="B6837" s="239">
        <v>2346.0</v>
      </c>
    </row>
    <row r="6838">
      <c r="A6838" s="238" t="s">
        <v>6990</v>
      </c>
      <c r="B6838" s="239">
        <v>15170.0</v>
      </c>
    </row>
    <row r="6839">
      <c r="A6839" s="238" t="s">
        <v>6991</v>
      </c>
      <c r="B6839" s="239">
        <v>330.0</v>
      </c>
    </row>
    <row r="6840">
      <c r="A6840" s="238" t="s">
        <v>6992</v>
      </c>
      <c r="B6840" s="239">
        <v>1369.0</v>
      </c>
    </row>
    <row r="6841">
      <c r="A6841" s="238" t="s">
        <v>6993</v>
      </c>
      <c r="B6841" s="239">
        <v>33.0</v>
      </c>
    </row>
    <row r="6842">
      <c r="A6842" s="238" t="s">
        <v>6994</v>
      </c>
      <c r="B6842" s="239">
        <v>1698.0</v>
      </c>
    </row>
    <row r="6843">
      <c r="A6843" s="238" t="s">
        <v>6995</v>
      </c>
      <c r="B6843" s="239">
        <v>1480.0</v>
      </c>
    </row>
    <row r="6844">
      <c r="A6844" s="238" t="s">
        <v>6996</v>
      </c>
      <c r="B6844" s="239">
        <v>499.0</v>
      </c>
    </row>
    <row r="6845">
      <c r="A6845" s="238" t="s">
        <v>6997</v>
      </c>
      <c r="B6845" s="239">
        <v>1250.0</v>
      </c>
    </row>
    <row r="6846">
      <c r="A6846" s="238" t="s">
        <v>6998</v>
      </c>
      <c r="B6846" s="239">
        <v>4902.0</v>
      </c>
    </row>
    <row r="6847">
      <c r="A6847" s="238" t="s">
        <v>6999</v>
      </c>
      <c r="B6847" s="239">
        <v>1463.0</v>
      </c>
    </row>
    <row r="6848">
      <c r="A6848" s="238" t="s">
        <v>7000</v>
      </c>
      <c r="B6848" s="239">
        <v>4142.0</v>
      </c>
    </row>
    <row r="6849">
      <c r="A6849" s="238" t="s">
        <v>7001</v>
      </c>
      <c r="B6849" s="239">
        <v>14845.0</v>
      </c>
    </row>
    <row r="6850">
      <c r="A6850" s="238" t="s">
        <v>7002</v>
      </c>
      <c r="B6850" s="239">
        <v>2008.0</v>
      </c>
    </row>
    <row r="6851">
      <c r="A6851" s="238" t="s">
        <v>7003</v>
      </c>
      <c r="B6851" s="239">
        <v>440.0</v>
      </c>
    </row>
    <row r="6852">
      <c r="A6852" s="238" t="s">
        <v>7004</v>
      </c>
      <c r="B6852" s="239">
        <v>5498.0</v>
      </c>
    </row>
    <row r="6853">
      <c r="A6853" s="238" t="s">
        <v>7005</v>
      </c>
      <c r="B6853" s="239">
        <v>346.0</v>
      </c>
    </row>
    <row r="6854">
      <c r="A6854" s="238" t="s">
        <v>7006</v>
      </c>
      <c r="B6854" s="239">
        <v>36.0</v>
      </c>
    </row>
    <row r="6855">
      <c r="A6855" s="238" t="s">
        <v>7007</v>
      </c>
      <c r="B6855" s="239">
        <v>43.0</v>
      </c>
    </row>
    <row r="6856">
      <c r="A6856" s="238" t="s">
        <v>7008</v>
      </c>
      <c r="B6856" s="239">
        <v>1558.0</v>
      </c>
    </row>
    <row r="6857">
      <c r="A6857" s="238" t="s">
        <v>7009</v>
      </c>
      <c r="B6857" s="239">
        <v>686.0</v>
      </c>
    </row>
    <row r="6858">
      <c r="A6858" s="238" t="s">
        <v>7010</v>
      </c>
      <c r="B6858" s="239">
        <v>180.0</v>
      </c>
    </row>
    <row r="6859">
      <c r="A6859" s="238" t="s">
        <v>7011</v>
      </c>
      <c r="B6859" s="239">
        <v>280.0</v>
      </c>
    </row>
    <row r="6860">
      <c r="A6860" s="238" t="s">
        <v>7012</v>
      </c>
      <c r="B6860" s="239">
        <v>288.0</v>
      </c>
    </row>
    <row r="6861">
      <c r="A6861" s="238" t="s">
        <v>7013</v>
      </c>
      <c r="B6861" s="239">
        <v>1478.0</v>
      </c>
    </row>
    <row r="6862">
      <c r="A6862" s="238" t="s">
        <v>7014</v>
      </c>
      <c r="B6862" s="239">
        <v>447.0</v>
      </c>
    </row>
    <row r="6863">
      <c r="A6863" s="238" t="s">
        <v>7015</v>
      </c>
      <c r="B6863" s="239">
        <v>471.0</v>
      </c>
    </row>
    <row r="6864">
      <c r="A6864" s="238" t="s">
        <v>7016</v>
      </c>
      <c r="B6864" s="239">
        <v>255.0</v>
      </c>
    </row>
    <row r="6865">
      <c r="A6865" s="238" t="s">
        <v>7017</v>
      </c>
      <c r="B6865" s="239">
        <v>257.0</v>
      </c>
    </row>
    <row r="6866">
      <c r="A6866" s="238" t="s">
        <v>7018</v>
      </c>
      <c r="B6866" s="239">
        <v>202.0</v>
      </c>
    </row>
    <row r="6867">
      <c r="A6867" s="238" t="s">
        <v>7019</v>
      </c>
      <c r="B6867" s="239">
        <v>4941.0</v>
      </c>
    </row>
    <row r="6868">
      <c r="A6868" s="238" t="s">
        <v>7020</v>
      </c>
      <c r="B6868" s="239">
        <v>4828.0</v>
      </c>
    </row>
    <row r="6869">
      <c r="A6869" s="238" t="s">
        <v>7021</v>
      </c>
      <c r="B6869" s="239">
        <v>120.0</v>
      </c>
    </row>
    <row r="6870">
      <c r="A6870" s="238" t="s">
        <v>7022</v>
      </c>
      <c r="B6870" s="239">
        <v>1451.0</v>
      </c>
    </row>
    <row r="6871">
      <c r="A6871" s="238" t="s">
        <v>7023</v>
      </c>
      <c r="B6871" s="239">
        <v>182.0</v>
      </c>
    </row>
    <row r="6872">
      <c r="A6872" s="238" t="s">
        <v>7024</v>
      </c>
      <c r="B6872" s="239">
        <v>749.0</v>
      </c>
    </row>
    <row r="6873">
      <c r="A6873" s="238" t="s">
        <v>7025</v>
      </c>
      <c r="B6873" s="239">
        <v>2717.0</v>
      </c>
    </row>
    <row r="6874">
      <c r="A6874" s="238" t="s">
        <v>7026</v>
      </c>
      <c r="B6874" s="239">
        <v>403.0</v>
      </c>
    </row>
    <row r="6875">
      <c r="A6875" s="238" t="s">
        <v>7027</v>
      </c>
      <c r="B6875" s="239">
        <v>453.0</v>
      </c>
    </row>
    <row r="6876">
      <c r="A6876" s="238" t="s">
        <v>7028</v>
      </c>
      <c r="B6876" s="239">
        <v>397.0</v>
      </c>
    </row>
    <row r="6877">
      <c r="A6877" s="238" t="s">
        <v>7028</v>
      </c>
      <c r="B6877" s="239">
        <v>89.0</v>
      </c>
    </row>
    <row r="6878">
      <c r="A6878" s="238" t="s">
        <v>7029</v>
      </c>
      <c r="B6878" s="239">
        <v>272.0</v>
      </c>
    </row>
    <row r="6879">
      <c r="A6879" s="238" t="s">
        <v>7030</v>
      </c>
      <c r="B6879" s="239">
        <v>8636.0</v>
      </c>
    </row>
    <row r="6880">
      <c r="A6880" s="238" t="s">
        <v>7031</v>
      </c>
      <c r="B6880" s="239">
        <v>1275.0</v>
      </c>
    </row>
    <row r="6881">
      <c r="A6881" s="238" t="s">
        <v>7032</v>
      </c>
      <c r="B6881" s="239">
        <v>4745.0</v>
      </c>
    </row>
    <row r="6882">
      <c r="A6882" s="238" t="s">
        <v>7033</v>
      </c>
      <c r="B6882" s="239">
        <v>2968.0</v>
      </c>
    </row>
    <row r="6883">
      <c r="A6883" s="238" t="s">
        <v>7034</v>
      </c>
      <c r="B6883" s="239">
        <v>801.0</v>
      </c>
    </row>
    <row r="6884">
      <c r="A6884" s="238" t="s">
        <v>7035</v>
      </c>
      <c r="B6884" s="239">
        <v>2544.0</v>
      </c>
    </row>
    <row r="6885">
      <c r="A6885" s="238" t="s">
        <v>7036</v>
      </c>
      <c r="B6885" s="239">
        <v>14345.0</v>
      </c>
    </row>
    <row r="6886">
      <c r="A6886" s="238" t="s">
        <v>7037</v>
      </c>
      <c r="B6886" s="239">
        <v>2784.0</v>
      </c>
    </row>
    <row r="6887">
      <c r="A6887" s="238" t="s">
        <v>7038</v>
      </c>
      <c r="B6887" s="239">
        <v>12562.0</v>
      </c>
    </row>
    <row r="6888">
      <c r="A6888" s="238" t="s">
        <v>7039</v>
      </c>
      <c r="B6888" s="239">
        <v>6157.0</v>
      </c>
    </row>
    <row r="6889">
      <c r="A6889" s="238" t="s">
        <v>7040</v>
      </c>
      <c r="B6889" s="239">
        <v>71.0</v>
      </c>
    </row>
    <row r="6890">
      <c r="A6890" s="238" t="s">
        <v>7041</v>
      </c>
      <c r="B6890" s="239">
        <v>2069.0</v>
      </c>
    </row>
    <row r="6891">
      <c r="A6891" s="238" t="s">
        <v>7042</v>
      </c>
      <c r="B6891" s="239">
        <v>1482.0</v>
      </c>
    </row>
    <row r="6892">
      <c r="A6892" s="238" t="s">
        <v>7043</v>
      </c>
      <c r="B6892" s="239">
        <v>582.0</v>
      </c>
    </row>
    <row r="6893">
      <c r="A6893" s="238" t="s">
        <v>7044</v>
      </c>
      <c r="B6893" s="239">
        <v>5966.0</v>
      </c>
    </row>
    <row r="6894">
      <c r="A6894" s="238" t="s">
        <v>7045</v>
      </c>
      <c r="B6894" s="239">
        <v>32126.0</v>
      </c>
    </row>
    <row r="6895">
      <c r="A6895" s="238" t="s">
        <v>7046</v>
      </c>
      <c r="B6895" s="239">
        <v>124.0</v>
      </c>
    </row>
    <row r="6896">
      <c r="A6896" s="238" t="s">
        <v>7047</v>
      </c>
      <c r="B6896" s="239">
        <v>184.0</v>
      </c>
    </row>
    <row r="6897">
      <c r="A6897" s="238" t="s">
        <v>7048</v>
      </c>
      <c r="B6897" s="239">
        <v>664.0</v>
      </c>
    </row>
    <row r="6898">
      <c r="A6898" s="238" t="s">
        <v>7049</v>
      </c>
      <c r="B6898" s="239">
        <v>6848.0</v>
      </c>
    </row>
    <row r="6899">
      <c r="A6899" s="238" t="s">
        <v>7050</v>
      </c>
      <c r="B6899" s="239">
        <v>2188.0</v>
      </c>
    </row>
    <row r="6900">
      <c r="A6900" s="238" t="s">
        <v>7051</v>
      </c>
      <c r="B6900" s="239">
        <v>4476.0</v>
      </c>
    </row>
    <row r="6901">
      <c r="A6901" s="238" t="s">
        <v>7052</v>
      </c>
      <c r="B6901" s="239">
        <v>496.0</v>
      </c>
    </row>
    <row r="6902">
      <c r="A6902" s="238" t="s">
        <v>7053</v>
      </c>
      <c r="B6902" s="239">
        <v>2511.0</v>
      </c>
    </row>
    <row r="6903">
      <c r="A6903" s="238" t="s">
        <v>7054</v>
      </c>
      <c r="B6903" s="239">
        <v>730.0</v>
      </c>
    </row>
    <row r="6904">
      <c r="A6904" s="238" t="s">
        <v>7055</v>
      </c>
      <c r="B6904" s="239">
        <v>8621.0</v>
      </c>
    </row>
    <row r="6905">
      <c r="A6905" s="238" t="s">
        <v>7056</v>
      </c>
      <c r="B6905" s="239">
        <v>523.0</v>
      </c>
    </row>
    <row r="6906">
      <c r="A6906" s="238" t="s">
        <v>7057</v>
      </c>
      <c r="B6906" s="239">
        <v>9249.0</v>
      </c>
    </row>
    <row r="6907">
      <c r="A6907" s="238" t="s">
        <v>7058</v>
      </c>
      <c r="B6907" s="239">
        <v>2080.0</v>
      </c>
    </row>
    <row r="6908">
      <c r="A6908" s="238" t="s">
        <v>7059</v>
      </c>
      <c r="B6908" s="239">
        <v>11434.0</v>
      </c>
    </row>
    <row r="6909">
      <c r="A6909" s="238" t="s">
        <v>7060</v>
      </c>
      <c r="B6909" s="239">
        <v>1001.0</v>
      </c>
    </row>
    <row r="6910">
      <c r="A6910" s="238" t="s">
        <v>7061</v>
      </c>
      <c r="B6910" s="239">
        <v>336.0</v>
      </c>
    </row>
    <row r="6911">
      <c r="A6911" s="238" t="s">
        <v>7062</v>
      </c>
      <c r="B6911" s="239">
        <v>273.0</v>
      </c>
    </row>
    <row r="6912">
      <c r="A6912" s="238" t="s">
        <v>7063</v>
      </c>
      <c r="B6912" s="239">
        <v>88.0</v>
      </c>
    </row>
    <row r="6913">
      <c r="A6913" s="238" t="s">
        <v>7064</v>
      </c>
      <c r="B6913" s="239">
        <v>1148.0</v>
      </c>
    </row>
    <row r="6914">
      <c r="A6914" s="238" t="s">
        <v>7064</v>
      </c>
      <c r="B6914" s="239">
        <v>648.0</v>
      </c>
    </row>
    <row r="6915">
      <c r="A6915" s="238" t="s">
        <v>7065</v>
      </c>
      <c r="B6915" s="239">
        <v>1038.0</v>
      </c>
    </row>
    <row r="6916">
      <c r="A6916" s="238" t="s">
        <v>7066</v>
      </c>
      <c r="B6916" s="239">
        <v>295.0</v>
      </c>
    </row>
    <row r="6917">
      <c r="A6917" s="238" t="s">
        <v>7067</v>
      </c>
      <c r="B6917" s="239">
        <v>841.0</v>
      </c>
    </row>
    <row r="6918">
      <c r="A6918" s="238" t="s">
        <v>7068</v>
      </c>
      <c r="B6918" s="239">
        <v>352.0</v>
      </c>
    </row>
    <row r="6919">
      <c r="A6919" s="238" t="s">
        <v>7069</v>
      </c>
      <c r="B6919" s="239">
        <v>1200.0</v>
      </c>
    </row>
    <row r="6920">
      <c r="A6920" s="238" t="s">
        <v>7070</v>
      </c>
      <c r="B6920" s="239">
        <v>2655.0</v>
      </c>
    </row>
    <row r="6921">
      <c r="A6921" s="238" t="s">
        <v>7071</v>
      </c>
      <c r="B6921" s="239">
        <v>9449.0</v>
      </c>
    </row>
    <row r="6922">
      <c r="A6922" s="238" t="s">
        <v>7072</v>
      </c>
      <c r="B6922" s="239">
        <v>9352.0</v>
      </c>
    </row>
    <row r="6923">
      <c r="A6923" s="238" t="s">
        <v>7073</v>
      </c>
      <c r="B6923" s="239">
        <v>27.0</v>
      </c>
    </row>
    <row r="6924">
      <c r="A6924" s="238" t="s">
        <v>7074</v>
      </c>
      <c r="B6924" s="239">
        <v>7127.0</v>
      </c>
    </row>
    <row r="6925">
      <c r="A6925" s="238" t="s">
        <v>7075</v>
      </c>
      <c r="B6925" s="239">
        <v>490.0</v>
      </c>
    </row>
    <row r="6926">
      <c r="A6926" s="238" t="s">
        <v>7076</v>
      </c>
      <c r="B6926" s="239">
        <v>801.0</v>
      </c>
    </row>
    <row r="6927">
      <c r="A6927" s="238" t="s">
        <v>7077</v>
      </c>
      <c r="B6927" s="239">
        <v>891.0</v>
      </c>
    </row>
    <row r="6928">
      <c r="A6928" s="238" t="s">
        <v>7078</v>
      </c>
      <c r="B6928" s="239">
        <v>333.0</v>
      </c>
    </row>
    <row r="6929">
      <c r="A6929" s="238" t="s">
        <v>7079</v>
      </c>
      <c r="B6929" s="239">
        <v>9934.0</v>
      </c>
    </row>
    <row r="6930">
      <c r="A6930" s="238" t="s">
        <v>7080</v>
      </c>
      <c r="B6930" s="239">
        <v>458.0</v>
      </c>
    </row>
    <row r="6931">
      <c r="A6931" s="238" t="s">
        <v>7081</v>
      </c>
      <c r="B6931" s="239">
        <v>717.0</v>
      </c>
    </row>
    <row r="6932">
      <c r="A6932" s="238" t="s">
        <v>7082</v>
      </c>
      <c r="B6932" s="239">
        <v>1826.0</v>
      </c>
    </row>
    <row r="6933">
      <c r="A6933" s="238" t="s">
        <v>7083</v>
      </c>
      <c r="B6933" s="239">
        <v>0.0</v>
      </c>
    </row>
    <row r="6934">
      <c r="A6934" s="238" t="s">
        <v>7084</v>
      </c>
      <c r="B6934" s="239">
        <v>8526.0</v>
      </c>
    </row>
    <row r="6935">
      <c r="A6935" s="238" t="s">
        <v>7085</v>
      </c>
      <c r="B6935" s="239">
        <v>497.0</v>
      </c>
    </row>
    <row r="6936">
      <c r="A6936" s="238" t="s">
        <v>7086</v>
      </c>
      <c r="B6936" s="239">
        <v>464.0</v>
      </c>
    </row>
    <row r="6937">
      <c r="A6937" s="238" t="s">
        <v>7087</v>
      </c>
      <c r="B6937" s="239">
        <v>563.0</v>
      </c>
    </row>
    <row r="6938">
      <c r="A6938" s="238" t="s">
        <v>7088</v>
      </c>
      <c r="B6938" s="239">
        <v>25179.0</v>
      </c>
    </row>
    <row r="6939">
      <c r="A6939" s="238" t="s">
        <v>7089</v>
      </c>
      <c r="B6939" s="239">
        <v>2589.0</v>
      </c>
    </row>
    <row r="6940">
      <c r="A6940" s="238" t="s">
        <v>7090</v>
      </c>
      <c r="B6940" s="239">
        <v>26308.0</v>
      </c>
    </row>
    <row r="6941">
      <c r="A6941" s="238" t="s">
        <v>7091</v>
      </c>
      <c r="B6941" s="239">
        <v>661.0</v>
      </c>
    </row>
    <row r="6942">
      <c r="A6942" s="238" t="s">
        <v>7092</v>
      </c>
      <c r="B6942" s="239">
        <v>46.0</v>
      </c>
    </row>
    <row r="6943">
      <c r="A6943" s="238" t="s">
        <v>7093</v>
      </c>
      <c r="B6943" s="239">
        <v>131.0</v>
      </c>
    </row>
    <row r="6944">
      <c r="A6944" s="238" t="s">
        <v>7094</v>
      </c>
      <c r="B6944" s="239">
        <v>603.0</v>
      </c>
    </row>
    <row r="6945">
      <c r="A6945" s="238" t="s">
        <v>7095</v>
      </c>
      <c r="B6945" s="239">
        <v>5992.0</v>
      </c>
    </row>
    <row r="6946">
      <c r="A6946" s="238" t="s">
        <v>7096</v>
      </c>
      <c r="B6946" s="239">
        <v>81880.0</v>
      </c>
    </row>
    <row r="6947">
      <c r="A6947" s="238" t="s">
        <v>7097</v>
      </c>
      <c r="B6947" s="239">
        <v>266.0</v>
      </c>
    </row>
    <row r="6948">
      <c r="A6948" s="238" t="s">
        <v>7098</v>
      </c>
      <c r="B6948" s="239">
        <v>494.0</v>
      </c>
    </row>
    <row r="6949">
      <c r="A6949" s="238" t="s">
        <v>7099</v>
      </c>
      <c r="B6949" s="239">
        <v>1664.0</v>
      </c>
    </row>
    <row r="6950">
      <c r="A6950" s="238" t="s">
        <v>7100</v>
      </c>
      <c r="B6950" s="239">
        <v>7784.0</v>
      </c>
    </row>
    <row r="6951">
      <c r="A6951" s="238" t="s">
        <v>7101</v>
      </c>
      <c r="B6951" s="239">
        <v>2826.0</v>
      </c>
    </row>
    <row r="6952">
      <c r="A6952" s="238" t="s">
        <v>7102</v>
      </c>
      <c r="B6952" s="239">
        <v>41339.0</v>
      </c>
    </row>
    <row r="6953">
      <c r="A6953" s="238" t="s">
        <v>7103</v>
      </c>
      <c r="B6953" s="239">
        <v>8475.0</v>
      </c>
    </row>
    <row r="6954">
      <c r="A6954" s="238" t="s">
        <v>7104</v>
      </c>
      <c r="B6954" s="239">
        <v>1028.0</v>
      </c>
    </row>
    <row r="6955">
      <c r="A6955" s="238" t="s">
        <v>7105</v>
      </c>
      <c r="B6955" s="239">
        <v>1083.0</v>
      </c>
    </row>
    <row r="6956">
      <c r="A6956" s="238" t="s">
        <v>7106</v>
      </c>
      <c r="B6956" s="239">
        <v>537.0</v>
      </c>
    </row>
    <row r="6957">
      <c r="A6957" s="238" t="s">
        <v>7107</v>
      </c>
      <c r="B6957" s="239">
        <v>55242.0</v>
      </c>
    </row>
    <row r="6958">
      <c r="A6958" s="238" t="s">
        <v>7108</v>
      </c>
      <c r="B6958" s="239">
        <v>10402.0</v>
      </c>
    </row>
    <row r="6959">
      <c r="A6959" s="238" t="s">
        <v>7109</v>
      </c>
      <c r="B6959" s="239">
        <v>1016.0</v>
      </c>
    </row>
    <row r="6960">
      <c r="A6960" s="238" t="s">
        <v>7110</v>
      </c>
      <c r="B6960" s="239">
        <v>21009.0</v>
      </c>
    </row>
    <row r="6961">
      <c r="A6961" s="238" t="s">
        <v>7111</v>
      </c>
      <c r="B6961" s="239">
        <v>1949.0</v>
      </c>
    </row>
    <row r="6962">
      <c r="A6962" s="238" t="s">
        <v>7112</v>
      </c>
      <c r="B6962" s="239">
        <v>0.0</v>
      </c>
    </row>
    <row r="6963">
      <c r="A6963" s="238" t="s">
        <v>7113</v>
      </c>
      <c r="B6963" s="239">
        <v>693.0</v>
      </c>
    </row>
    <row r="6964">
      <c r="A6964" s="238" t="s">
        <v>7114</v>
      </c>
      <c r="B6964" s="239">
        <v>12238.0</v>
      </c>
    </row>
    <row r="6965">
      <c r="A6965" s="238" t="s">
        <v>7115</v>
      </c>
      <c r="B6965" s="239">
        <v>2256.0</v>
      </c>
    </row>
    <row r="6966">
      <c r="A6966" s="238" t="s">
        <v>7116</v>
      </c>
      <c r="B6966" s="239">
        <v>9807.0</v>
      </c>
    </row>
    <row r="6967">
      <c r="A6967" s="238" t="s">
        <v>7117</v>
      </c>
      <c r="B6967" s="239">
        <v>4173.0</v>
      </c>
    </row>
    <row r="6968">
      <c r="A6968" s="238" t="s">
        <v>7118</v>
      </c>
      <c r="B6968" s="239">
        <v>1548.0</v>
      </c>
    </row>
    <row r="6969">
      <c r="A6969" s="238" t="s">
        <v>7119</v>
      </c>
      <c r="B6969" s="239">
        <v>962.0</v>
      </c>
    </row>
    <row r="6970">
      <c r="A6970" s="238" t="s">
        <v>7120</v>
      </c>
      <c r="B6970" s="239">
        <v>385.0</v>
      </c>
    </row>
    <row r="6971">
      <c r="A6971" s="238" t="s">
        <v>7121</v>
      </c>
      <c r="B6971" s="239">
        <v>8669.0</v>
      </c>
    </row>
    <row r="6972">
      <c r="A6972" s="238" t="s">
        <v>7122</v>
      </c>
      <c r="B6972" s="239">
        <v>1154.0</v>
      </c>
    </row>
    <row r="6973">
      <c r="A6973" s="238" t="s">
        <v>7123</v>
      </c>
      <c r="B6973" s="239">
        <v>29440.0</v>
      </c>
    </row>
    <row r="6974">
      <c r="A6974" s="238" t="s">
        <v>7124</v>
      </c>
      <c r="B6974" s="239">
        <v>1845.0</v>
      </c>
    </row>
    <row r="6975">
      <c r="A6975" s="238" t="s">
        <v>7125</v>
      </c>
      <c r="B6975" s="239">
        <v>842.0</v>
      </c>
    </row>
    <row r="6976">
      <c r="A6976" s="238" t="s">
        <v>7126</v>
      </c>
      <c r="B6976" s="239">
        <v>7090.0</v>
      </c>
    </row>
    <row r="6977">
      <c r="A6977" s="238" t="s">
        <v>7127</v>
      </c>
      <c r="B6977" s="239">
        <v>3013.0</v>
      </c>
    </row>
    <row r="6978">
      <c r="A6978" s="238" t="s">
        <v>7128</v>
      </c>
      <c r="B6978" s="239">
        <v>11064.0</v>
      </c>
    </row>
    <row r="6979">
      <c r="A6979" s="238" t="s">
        <v>7129</v>
      </c>
      <c r="B6979" s="239">
        <v>10389.0</v>
      </c>
    </row>
    <row r="6980">
      <c r="A6980" s="238" t="s">
        <v>7130</v>
      </c>
      <c r="B6980" s="239">
        <v>660.0</v>
      </c>
    </row>
    <row r="6981">
      <c r="A6981" s="238" t="s">
        <v>7131</v>
      </c>
      <c r="B6981" s="239">
        <v>652.0</v>
      </c>
    </row>
    <row r="6982">
      <c r="A6982" s="238" t="s">
        <v>7132</v>
      </c>
      <c r="B6982" s="239">
        <v>1204.0</v>
      </c>
    </row>
    <row r="6983">
      <c r="A6983" s="238" t="s">
        <v>7133</v>
      </c>
      <c r="B6983" s="239">
        <v>128.0</v>
      </c>
    </row>
    <row r="6984">
      <c r="A6984" s="238" t="s">
        <v>7134</v>
      </c>
      <c r="B6984" s="239">
        <v>1641.0</v>
      </c>
    </row>
    <row r="6985">
      <c r="A6985" s="238" t="s">
        <v>7135</v>
      </c>
      <c r="B6985" s="239">
        <v>5899.0</v>
      </c>
    </row>
    <row r="6986">
      <c r="A6986" s="238" t="s">
        <v>7136</v>
      </c>
      <c r="B6986" s="239">
        <v>116.0</v>
      </c>
    </row>
    <row r="6987">
      <c r="A6987" s="238" t="s">
        <v>7137</v>
      </c>
      <c r="B6987" s="239">
        <v>429.0</v>
      </c>
    </row>
    <row r="6988">
      <c r="A6988" s="238" t="s">
        <v>7138</v>
      </c>
      <c r="B6988" s="239">
        <v>19901.0</v>
      </c>
    </row>
    <row r="6989">
      <c r="A6989" s="238" t="s">
        <v>7139</v>
      </c>
      <c r="B6989" s="239">
        <v>3631.0</v>
      </c>
    </row>
    <row r="6990">
      <c r="A6990" s="238" t="s">
        <v>7140</v>
      </c>
      <c r="B6990" s="239">
        <v>1550.0</v>
      </c>
    </row>
    <row r="6991">
      <c r="A6991" s="238" t="s">
        <v>7141</v>
      </c>
      <c r="B6991" s="239">
        <v>1277.0</v>
      </c>
    </row>
    <row r="6992">
      <c r="A6992" s="238" t="s">
        <v>7142</v>
      </c>
      <c r="B6992" s="239">
        <v>3950.0</v>
      </c>
    </row>
    <row r="6993">
      <c r="A6993" s="238" t="s">
        <v>7143</v>
      </c>
      <c r="B6993" s="239">
        <v>5905.0</v>
      </c>
    </row>
    <row r="6994">
      <c r="A6994" s="238" t="s">
        <v>7144</v>
      </c>
      <c r="B6994" s="239">
        <v>17486.0</v>
      </c>
    </row>
    <row r="6995">
      <c r="A6995" s="238" t="s">
        <v>7145</v>
      </c>
      <c r="B6995" s="239">
        <v>5439.0</v>
      </c>
    </row>
    <row r="6996">
      <c r="A6996" s="238" t="s">
        <v>7146</v>
      </c>
      <c r="B6996" s="239">
        <v>766.0</v>
      </c>
    </row>
    <row r="6997">
      <c r="A6997" s="238" t="s">
        <v>7147</v>
      </c>
      <c r="B6997" s="239">
        <v>178.0</v>
      </c>
    </row>
    <row r="6998">
      <c r="A6998" s="238" t="s">
        <v>7148</v>
      </c>
      <c r="B6998" s="239">
        <v>523026.0</v>
      </c>
    </row>
    <row r="6999">
      <c r="A6999" s="238" t="s">
        <v>7149</v>
      </c>
      <c r="B6999" s="239">
        <v>41403.0</v>
      </c>
    </row>
    <row r="7000">
      <c r="A7000" s="238" t="s">
        <v>7150</v>
      </c>
      <c r="B7000" s="239">
        <v>430.0</v>
      </c>
    </row>
    <row r="7001">
      <c r="A7001" s="238" t="s">
        <v>7151</v>
      </c>
      <c r="B7001" s="239">
        <v>1865.0</v>
      </c>
    </row>
    <row r="7002">
      <c r="A7002" s="238" t="s">
        <v>7152</v>
      </c>
      <c r="B7002" s="239">
        <v>553.0</v>
      </c>
    </row>
    <row r="7003">
      <c r="A7003" s="238" t="s">
        <v>7153</v>
      </c>
      <c r="B7003" s="239">
        <v>457.0</v>
      </c>
    </row>
    <row r="7004">
      <c r="A7004" s="238" t="s">
        <v>7154</v>
      </c>
      <c r="B7004" s="239">
        <v>2452.0</v>
      </c>
    </row>
    <row r="7005">
      <c r="A7005" s="238" t="s">
        <v>7155</v>
      </c>
      <c r="B7005" s="239">
        <v>2646.0</v>
      </c>
    </row>
    <row r="7006">
      <c r="A7006" s="238" t="s">
        <v>7156</v>
      </c>
      <c r="B7006" s="239">
        <v>1156.0</v>
      </c>
    </row>
    <row r="7007">
      <c r="A7007" s="238" t="s">
        <v>7157</v>
      </c>
      <c r="B7007" s="239">
        <v>11331.0</v>
      </c>
    </row>
    <row r="7008">
      <c r="A7008" s="238" t="s">
        <v>7158</v>
      </c>
      <c r="B7008" s="239">
        <v>172.0</v>
      </c>
    </row>
    <row r="7009">
      <c r="A7009" s="238" t="s">
        <v>7159</v>
      </c>
      <c r="B7009" s="239">
        <v>2920.0</v>
      </c>
    </row>
    <row r="7010">
      <c r="A7010" s="238" t="s">
        <v>7160</v>
      </c>
      <c r="B7010" s="239">
        <v>6678.0</v>
      </c>
    </row>
    <row r="7011">
      <c r="A7011" s="238" t="s">
        <v>7161</v>
      </c>
      <c r="B7011" s="239">
        <v>9071.0</v>
      </c>
    </row>
    <row r="7012">
      <c r="A7012" s="238" t="s">
        <v>7162</v>
      </c>
      <c r="B7012" s="239">
        <v>256.0</v>
      </c>
    </row>
    <row r="7013">
      <c r="A7013" s="238" t="s">
        <v>7163</v>
      </c>
      <c r="B7013" s="239">
        <v>1286.0</v>
      </c>
    </row>
    <row r="7014">
      <c r="A7014" s="238" t="s">
        <v>7164</v>
      </c>
      <c r="B7014" s="239">
        <v>246.0</v>
      </c>
    </row>
    <row r="7015">
      <c r="A7015" s="238" t="s">
        <v>7165</v>
      </c>
      <c r="B7015" s="239">
        <v>1332.0</v>
      </c>
    </row>
    <row r="7016">
      <c r="A7016" s="238" t="s">
        <v>7166</v>
      </c>
      <c r="B7016" s="239">
        <v>1028.0</v>
      </c>
    </row>
    <row r="7017">
      <c r="A7017" s="238" t="s">
        <v>7167</v>
      </c>
      <c r="B7017" s="239">
        <v>5847.0</v>
      </c>
    </row>
    <row r="7018">
      <c r="A7018" s="238" t="s">
        <v>7168</v>
      </c>
      <c r="B7018" s="239">
        <v>4505.0</v>
      </c>
    </row>
    <row r="7019">
      <c r="A7019" s="238" t="s">
        <v>7169</v>
      </c>
      <c r="B7019" s="239">
        <v>15252.0</v>
      </c>
    </row>
    <row r="7020">
      <c r="A7020" s="238" t="s">
        <v>7170</v>
      </c>
      <c r="B7020" s="239">
        <v>564.0</v>
      </c>
    </row>
    <row r="7021">
      <c r="A7021" s="238" t="s">
        <v>7171</v>
      </c>
      <c r="B7021" s="239">
        <v>225.0</v>
      </c>
    </row>
    <row r="7022">
      <c r="A7022" s="238" t="s">
        <v>7172</v>
      </c>
      <c r="B7022" s="239">
        <v>5392.0</v>
      </c>
    </row>
    <row r="7023">
      <c r="A7023" s="238" t="s">
        <v>7173</v>
      </c>
      <c r="B7023" s="239">
        <v>436.0</v>
      </c>
    </row>
    <row r="7024">
      <c r="A7024" s="238" t="s">
        <v>7174</v>
      </c>
      <c r="B7024" s="239">
        <v>17810.0</v>
      </c>
    </row>
    <row r="7025">
      <c r="A7025" s="238" t="s">
        <v>7175</v>
      </c>
      <c r="B7025" s="239">
        <v>3103.0</v>
      </c>
    </row>
    <row r="7026">
      <c r="A7026" s="238" t="s">
        <v>7176</v>
      </c>
      <c r="B7026" s="239">
        <v>5324.0</v>
      </c>
    </row>
    <row r="7027">
      <c r="A7027" s="238" t="s">
        <v>7177</v>
      </c>
      <c r="B7027" s="239">
        <v>3289.0</v>
      </c>
    </row>
    <row r="7028">
      <c r="A7028" s="238" t="s">
        <v>7178</v>
      </c>
      <c r="B7028" s="239">
        <v>4008.0</v>
      </c>
    </row>
    <row r="7029">
      <c r="A7029" s="238" t="s">
        <v>7179</v>
      </c>
      <c r="B7029" s="239">
        <v>200.0</v>
      </c>
    </row>
    <row r="7030">
      <c r="A7030" s="238" t="s">
        <v>7180</v>
      </c>
      <c r="B7030" s="239">
        <v>1969.0</v>
      </c>
    </row>
    <row r="7031">
      <c r="A7031" s="238" t="s">
        <v>7181</v>
      </c>
      <c r="B7031" s="239">
        <v>1705.0</v>
      </c>
    </row>
    <row r="7032">
      <c r="A7032" s="238" t="s">
        <v>7182</v>
      </c>
      <c r="B7032" s="239">
        <v>697.0</v>
      </c>
    </row>
    <row r="7033">
      <c r="A7033" s="238" t="s">
        <v>7183</v>
      </c>
      <c r="B7033" s="239">
        <v>981.0</v>
      </c>
    </row>
    <row r="7034">
      <c r="A7034" s="238" t="s">
        <v>7184</v>
      </c>
      <c r="B7034" s="239">
        <v>228.0</v>
      </c>
    </row>
    <row r="7035">
      <c r="A7035" s="238" t="s">
        <v>7185</v>
      </c>
      <c r="B7035" s="239">
        <v>5696.0</v>
      </c>
    </row>
    <row r="7036">
      <c r="A7036" s="238" t="s">
        <v>7186</v>
      </c>
      <c r="B7036" s="239">
        <v>312.0</v>
      </c>
    </row>
    <row r="7037">
      <c r="A7037" s="238" t="s">
        <v>7187</v>
      </c>
      <c r="B7037" s="239">
        <v>389.0</v>
      </c>
    </row>
    <row r="7038">
      <c r="A7038" s="238" t="s">
        <v>7188</v>
      </c>
      <c r="B7038" s="239">
        <v>1636.0</v>
      </c>
    </row>
    <row r="7039">
      <c r="A7039" s="238" t="s">
        <v>7189</v>
      </c>
      <c r="B7039" s="239">
        <v>11804.0</v>
      </c>
    </row>
    <row r="7040">
      <c r="A7040" s="238" t="s">
        <v>7190</v>
      </c>
      <c r="B7040" s="239">
        <v>849.0</v>
      </c>
    </row>
    <row r="7041">
      <c r="A7041" s="238" t="s">
        <v>7191</v>
      </c>
      <c r="B7041" s="239">
        <v>6726.0</v>
      </c>
    </row>
    <row r="7042">
      <c r="A7042" s="238" t="s">
        <v>7192</v>
      </c>
      <c r="B7042" s="239">
        <v>2274.0</v>
      </c>
    </row>
    <row r="7043">
      <c r="A7043" s="238" t="s">
        <v>7193</v>
      </c>
      <c r="B7043" s="239">
        <v>1342.0</v>
      </c>
    </row>
    <row r="7044">
      <c r="A7044" s="238" t="s">
        <v>7194</v>
      </c>
      <c r="B7044" s="239">
        <v>891.0</v>
      </c>
    </row>
    <row r="7045">
      <c r="A7045" s="238" t="s">
        <v>7195</v>
      </c>
      <c r="B7045" s="239">
        <v>645.0</v>
      </c>
    </row>
    <row r="7046">
      <c r="A7046" s="238" t="s">
        <v>7196</v>
      </c>
      <c r="B7046" s="239">
        <v>809.0</v>
      </c>
    </row>
    <row r="7047">
      <c r="A7047" s="238" t="s">
        <v>7197</v>
      </c>
      <c r="B7047" s="239">
        <v>325.0</v>
      </c>
    </row>
    <row r="7048">
      <c r="A7048" s="238" t="s">
        <v>7198</v>
      </c>
      <c r="B7048" s="239">
        <v>1176.0</v>
      </c>
    </row>
    <row r="7049">
      <c r="A7049" s="238" t="s">
        <v>7199</v>
      </c>
      <c r="B7049" s="239">
        <v>2660.0</v>
      </c>
    </row>
    <row r="7050">
      <c r="A7050" s="238" t="s">
        <v>7200</v>
      </c>
      <c r="B7050" s="239">
        <v>135.0</v>
      </c>
    </row>
    <row r="7051">
      <c r="A7051" s="238" t="s">
        <v>7201</v>
      </c>
      <c r="B7051" s="239">
        <v>497.0</v>
      </c>
    </row>
    <row r="7052">
      <c r="A7052" s="238" t="s">
        <v>7202</v>
      </c>
      <c r="B7052" s="239">
        <v>550.0</v>
      </c>
    </row>
    <row r="7053">
      <c r="A7053" s="238" t="s">
        <v>7203</v>
      </c>
      <c r="B7053" s="239">
        <v>1161.0</v>
      </c>
    </row>
    <row r="7054">
      <c r="A7054" s="238" t="s">
        <v>7204</v>
      </c>
      <c r="B7054" s="239">
        <v>148.0</v>
      </c>
    </row>
    <row r="7055">
      <c r="A7055" s="238" t="s">
        <v>7205</v>
      </c>
      <c r="B7055" s="239">
        <v>143.0</v>
      </c>
    </row>
    <row r="7056">
      <c r="A7056" s="238" t="s">
        <v>7206</v>
      </c>
      <c r="B7056" s="239">
        <v>2068.0</v>
      </c>
    </row>
    <row r="7057">
      <c r="A7057" s="238" t="s">
        <v>7207</v>
      </c>
      <c r="B7057" s="239">
        <v>431.0</v>
      </c>
    </row>
    <row r="7058">
      <c r="A7058" s="238" t="s">
        <v>7208</v>
      </c>
      <c r="B7058" s="239">
        <v>6502.0</v>
      </c>
    </row>
    <row r="7059">
      <c r="A7059" s="238" t="s">
        <v>7209</v>
      </c>
      <c r="B7059" s="239">
        <v>2058.0</v>
      </c>
    </row>
    <row r="7060">
      <c r="A7060" s="238" t="s">
        <v>7210</v>
      </c>
      <c r="B7060" s="239">
        <v>13909.0</v>
      </c>
    </row>
    <row r="7061">
      <c r="A7061" s="238" t="s">
        <v>7211</v>
      </c>
      <c r="B7061" s="239">
        <v>374.0</v>
      </c>
    </row>
    <row r="7062">
      <c r="A7062" s="238" t="s">
        <v>7211</v>
      </c>
      <c r="B7062" s="239">
        <v>4734.0</v>
      </c>
    </row>
    <row r="7063">
      <c r="A7063" s="238" t="s">
        <v>7212</v>
      </c>
      <c r="B7063" s="239">
        <v>277.0</v>
      </c>
    </row>
    <row r="7064">
      <c r="A7064" s="238" t="s">
        <v>7213</v>
      </c>
      <c r="B7064" s="239">
        <v>2489.0</v>
      </c>
    </row>
    <row r="7065">
      <c r="A7065" s="238" t="s">
        <v>7214</v>
      </c>
      <c r="B7065" s="239">
        <v>9754.0</v>
      </c>
    </row>
    <row r="7066">
      <c r="A7066" s="238" t="s">
        <v>7215</v>
      </c>
      <c r="B7066" s="239">
        <v>448.0</v>
      </c>
    </row>
    <row r="7067">
      <c r="A7067" s="238" t="s">
        <v>7215</v>
      </c>
      <c r="B7067" s="239">
        <v>3282.0</v>
      </c>
    </row>
    <row r="7068">
      <c r="A7068" s="238" t="s">
        <v>7215</v>
      </c>
      <c r="B7068" s="239">
        <v>2167.0</v>
      </c>
    </row>
    <row r="7069">
      <c r="A7069" s="238" t="s">
        <v>7216</v>
      </c>
      <c r="B7069" s="239">
        <v>149.0</v>
      </c>
    </row>
    <row r="7070">
      <c r="A7070" s="238" t="s">
        <v>7217</v>
      </c>
      <c r="B7070" s="239">
        <v>363.0</v>
      </c>
    </row>
    <row r="7071">
      <c r="A7071" s="238" t="s">
        <v>7218</v>
      </c>
      <c r="B7071" s="239">
        <v>847.0</v>
      </c>
    </row>
    <row r="7072">
      <c r="A7072" s="238" t="s">
        <v>7219</v>
      </c>
      <c r="B7072" s="239">
        <v>9710.0</v>
      </c>
    </row>
    <row r="7073">
      <c r="A7073" s="238" t="s">
        <v>7220</v>
      </c>
      <c r="B7073" s="239">
        <v>210824.0</v>
      </c>
    </row>
    <row r="7074">
      <c r="A7074" s="238" t="s">
        <v>7221</v>
      </c>
      <c r="B7074" s="239">
        <v>542.0</v>
      </c>
    </row>
    <row r="7075">
      <c r="A7075" s="238" t="s">
        <v>7222</v>
      </c>
      <c r="B7075" s="239">
        <v>744.0</v>
      </c>
    </row>
    <row r="7076">
      <c r="A7076" s="238" t="s">
        <v>7223</v>
      </c>
      <c r="B7076" s="239">
        <v>1592.0</v>
      </c>
    </row>
    <row r="7077">
      <c r="A7077" s="238" t="s">
        <v>7224</v>
      </c>
      <c r="B7077" s="239">
        <v>1042.0</v>
      </c>
    </row>
    <row r="7078">
      <c r="A7078" s="238" t="s">
        <v>7225</v>
      </c>
      <c r="B7078" s="239">
        <v>123.0</v>
      </c>
    </row>
    <row r="7079">
      <c r="A7079" s="238" t="s">
        <v>7226</v>
      </c>
      <c r="B7079" s="239">
        <v>743.0</v>
      </c>
    </row>
    <row r="7080">
      <c r="A7080" s="238" t="s">
        <v>7227</v>
      </c>
      <c r="B7080" s="239">
        <v>610.0</v>
      </c>
    </row>
    <row r="7081">
      <c r="A7081" s="238" t="s">
        <v>7228</v>
      </c>
      <c r="B7081" s="239">
        <v>617.0</v>
      </c>
    </row>
    <row r="7082">
      <c r="A7082" s="238" t="s">
        <v>7229</v>
      </c>
      <c r="B7082" s="239">
        <v>20092.0</v>
      </c>
    </row>
    <row r="7083">
      <c r="A7083" s="238" t="s">
        <v>7230</v>
      </c>
      <c r="B7083" s="239">
        <v>328.0</v>
      </c>
    </row>
    <row r="7084">
      <c r="A7084" s="238" t="s">
        <v>7231</v>
      </c>
      <c r="B7084" s="239">
        <v>8002.0</v>
      </c>
    </row>
    <row r="7085">
      <c r="A7085" s="238" t="s">
        <v>7232</v>
      </c>
      <c r="B7085" s="239">
        <v>5382.0</v>
      </c>
    </row>
    <row r="7086">
      <c r="A7086" s="238" t="s">
        <v>7233</v>
      </c>
      <c r="B7086" s="239">
        <v>12145.0</v>
      </c>
    </row>
    <row r="7087">
      <c r="A7087" s="238" t="s">
        <v>7234</v>
      </c>
      <c r="B7087" s="239">
        <v>751.0</v>
      </c>
    </row>
    <row r="7088">
      <c r="A7088" s="238" t="s">
        <v>7235</v>
      </c>
      <c r="B7088" s="239">
        <v>999.0</v>
      </c>
    </row>
    <row r="7089">
      <c r="A7089" s="238" t="s">
        <v>7236</v>
      </c>
      <c r="B7089" s="239">
        <v>145.0</v>
      </c>
    </row>
    <row r="7090">
      <c r="A7090" s="238" t="s">
        <v>7237</v>
      </c>
      <c r="B7090" s="239">
        <v>69.0</v>
      </c>
    </row>
    <row r="7091">
      <c r="A7091" s="238" t="s">
        <v>7238</v>
      </c>
      <c r="B7091" s="239">
        <v>2072.0</v>
      </c>
    </row>
    <row r="7092">
      <c r="A7092" s="238" t="s">
        <v>7239</v>
      </c>
      <c r="B7092" s="239">
        <v>5827.0</v>
      </c>
    </row>
    <row r="7093">
      <c r="A7093" s="238" t="s">
        <v>7240</v>
      </c>
      <c r="B7093" s="239">
        <v>1029.0</v>
      </c>
    </row>
    <row r="7094">
      <c r="A7094" s="238" t="s">
        <v>7241</v>
      </c>
      <c r="B7094" s="239">
        <v>1315.0</v>
      </c>
    </row>
    <row r="7095">
      <c r="A7095" s="238" t="s">
        <v>7242</v>
      </c>
      <c r="B7095" s="239">
        <v>1250.0</v>
      </c>
    </row>
    <row r="7096">
      <c r="A7096" s="238" t="s">
        <v>7243</v>
      </c>
      <c r="B7096" s="239">
        <v>1782.0</v>
      </c>
    </row>
    <row r="7097">
      <c r="A7097" s="238" t="s">
        <v>7244</v>
      </c>
      <c r="B7097" s="239">
        <v>3302.0</v>
      </c>
    </row>
    <row r="7098">
      <c r="A7098" s="238" t="s">
        <v>7245</v>
      </c>
      <c r="B7098" s="239">
        <v>1049.0</v>
      </c>
    </row>
    <row r="7099">
      <c r="A7099" s="238" t="s">
        <v>7246</v>
      </c>
      <c r="B7099" s="239">
        <v>1703.0</v>
      </c>
    </row>
    <row r="7100">
      <c r="A7100" s="238" t="s">
        <v>7247</v>
      </c>
      <c r="B7100" s="239">
        <v>8801.0</v>
      </c>
    </row>
    <row r="7101">
      <c r="A7101" s="238" t="s">
        <v>7248</v>
      </c>
      <c r="B7101" s="239">
        <v>1371.0</v>
      </c>
    </row>
    <row r="7102">
      <c r="A7102" s="238" t="s">
        <v>7248</v>
      </c>
      <c r="B7102" s="239">
        <v>252.0</v>
      </c>
    </row>
    <row r="7103">
      <c r="A7103" s="238" t="s">
        <v>7249</v>
      </c>
      <c r="B7103" s="239">
        <v>2653.0</v>
      </c>
    </row>
    <row r="7104">
      <c r="A7104" s="238" t="s">
        <v>7250</v>
      </c>
      <c r="B7104" s="239">
        <v>14662.0</v>
      </c>
    </row>
    <row r="7105">
      <c r="A7105" s="238" t="s">
        <v>7251</v>
      </c>
      <c r="B7105" s="239">
        <v>716.0</v>
      </c>
    </row>
    <row r="7106">
      <c r="A7106" s="238" t="s">
        <v>7252</v>
      </c>
      <c r="B7106" s="239">
        <v>854.0</v>
      </c>
    </row>
    <row r="7107">
      <c r="A7107" s="238" t="s">
        <v>7253</v>
      </c>
      <c r="B7107" s="239">
        <v>930.0</v>
      </c>
    </row>
    <row r="7108">
      <c r="A7108" s="238" t="s">
        <v>7254</v>
      </c>
      <c r="B7108" s="239">
        <v>1487.0</v>
      </c>
    </row>
    <row r="7109">
      <c r="A7109" s="238" t="s">
        <v>7255</v>
      </c>
      <c r="B7109" s="239">
        <v>1617.0</v>
      </c>
    </row>
    <row r="7110">
      <c r="A7110" s="238" t="s">
        <v>7256</v>
      </c>
      <c r="B7110" s="239">
        <v>389.0</v>
      </c>
    </row>
    <row r="7111">
      <c r="A7111" s="238" t="s">
        <v>7257</v>
      </c>
      <c r="B7111" s="239">
        <v>831.0</v>
      </c>
    </row>
    <row r="7112">
      <c r="A7112" s="238" t="s">
        <v>7258</v>
      </c>
      <c r="B7112" s="239">
        <v>9360.0</v>
      </c>
    </row>
    <row r="7113">
      <c r="A7113" s="238" t="s">
        <v>7259</v>
      </c>
      <c r="B7113" s="239">
        <v>3922.0</v>
      </c>
    </row>
    <row r="7114">
      <c r="A7114" s="238" t="s">
        <v>7260</v>
      </c>
      <c r="B7114" s="239">
        <v>2595.0</v>
      </c>
    </row>
    <row r="7115">
      <c r="A7115" s="238" t="s">
        <v>7261</v>
      </c>
      <c r="B7115" s="239">
        <v>278.0</v>
      </c>
    </row>
    <row r="7116">
      <c r="A7116" s="238" t="s">
        <v>7262</v>
      </c>
      <c r="B7116" s="239">
        <v>155.0</v>
      </c>
    </row>
    <row r="7117">
      <c r="A7117" s="238" t="s">
        <v>7263</v>
      </c>
      <c r="B7117" s="239">
        <v>1540.0</v>
      </c>
    </row>
    <row r="7118">
      <c r="A7118" s="238" t="s">
        <v>7264</v>
      </c>
      <c r="B7118" s="239">
        <v>1132.0</v>
      </c>
    </row>
    <row r="7119">
      <c r="A7119" s="238" t="s">
        <v>7265</v>
      </c>
      <c r="B7119" s="239">
        <v>1742.0</v>
      </c>
    </row>
    <row r="7120">
      <c r="A7120" s="238" t="s">
        <v>7266</v>
      </c>
      <c r="B7120" s="239">
        <v>2497.0</v>
      </c>
    </row>
    <row r="7121">
      <c r="A7121" s="238" t="s">
        <v>7267</v>
      </c>
      <c r="B7121" s="239">
        <v>347.0</v>
      </c>
    </row>
    <row r="7122">
      <c r="A7122" s="238" t="s">
        <v>7268</v>
      </c>
      <c r="B7122" s="239">
        <v>1138.0</v>
      </c>
    </row>
    <row r="7123">
      <c r="A7123" s="238" t="s">
        <v>7269</v>
      </c>
      <c r="B7123" s="239">
        <v>1212.0</v>
      </c>
    </row>
    <row r="7124">
      <c r="A7124" s="238" t="s">
        <v>7270</v>
      </c>
      <c r="B7124" s="239">
        <v>676.0</v>
      </c>
    </row>
    <row r="7125">
      <c r="A7125" s="238" t="s">
        <v>7271</v>
      </c>
      <c r="B7125" s="239">
        <v>3019.0</v>
      </c>
    </row>
    <row r="7126">
      <c r="A7126" s="238" t="s">
        <v>7271</v>
      </c>
      <c r="B7126" s="239">
        <v>1360.0</v>
      </c>
    </row>
    <row r="7127">
      <c r="A7127" s="238" t="s">
        <v>7272</v>
      </c>
      <c r="B7127" s="239">
        <v>606.0</v>
      </c>
    </row>
    <row r="7128">
      <c r="A7128" s="238" t="s">
        <v>7273</v>
      </c>
      <c r="B7128" s="239">
        <v>1683.0</v>
      </c>
    </row>
    <row r="7129">
      <c r="A7129" s="238" t="s">
        <v>7274</v>
      </c>
      <c r="B7129" s="239">
        <v>2886.0</v>
      </c>
    </row>
    <row r="7130">
      <c r="A7130" s="238" t="s">
        <v>7275</v>
      </c>
      <c r="B7130" s="239">
        <v>1244.0</v>
      </c>
    </row>
    <row r="7131">
      <c r="A7131" s="238" t="s">
        <v>7276</v>
      </c>
      <c r="B7131" s="239">
        <v>3379.0</v>
      </c>
    </row>
    <row r="7132">
      <c r="A7132" s="238" t="s">
        <v>7277</v>
      </c>
      <c r="B7132" s="239">
        <v>635.0</v>
      </c>
    </row>
    <row r="7133">
      <c r="A7133" s="238" t="s">
        <v>7278</v>
      </c>
      <c r="B7133" s="239">
        <v>0.0</v>
      </c>
    </row>
    <row r="7134">
      <c r="A7134" s="238" t="s">
        <v>7279</v>
      </c>
      <c r="B7134" s="239">
        <v>353.0</v>
      </c>
    </row>
    <row r="7135">
      <c r="A7135" s="238" t="s">
        <v>7280</v>
      </c>
      <c r="B7135" s="239">
        <v>3608.0</v>
      </c>
    </row>
    <row r="7136">
      <c r="A7136" s="238" t="s">
        <v>7281</v>
      </c>
      <c r="B7136" s="239">
        <v>987.0</v>
      </c>
    </row>
    <row r="7137">
      <c r="A7137" s="238" t="s">
        <v>7282</v>
      </c>
      <c r="B7137" s="239">
        <v>193.0</v>
      </c>
    </row>
    <row r="7138">
      <c r="A7138" s="238" t="s">
        <v>7283</v>
      </c>
      <c r="B7138" s="239">
        <v>1121.0</v>
      </c>
    </row>
    <row r="7139">
      <c r="A7139" s="238" t="s">
        <v>7284</v>
      </c>
      <c r="B7139" s="239">
        <v>11998.0</v>
      </c>
    </row>
    <row r="7140">
      <c r="A7140" s="238" t="s">
        <v>7285</v>
      </c>
      <c r="B7140" s="239">
        <v>140.0</v>
      </c>
    </row>
    <row r="7141">
      <c r="A7141" s="238" t="s">
        <v>7286</v>
      </c>
      <c r="B7141" s="239">
        <v>3312.0</v>
      </c>
    </row>
    <row r="7142">
      <c r="A7142" s="238" t="s">
        <v>7287</v>
      </c>
      <c r="B7142" s="239">
        <v>3249.0</v>
      </c>
    </row>
    <row r="7143">
      <c r="A7143" s="238" t="s">
        <v>7288</v>
      </c>
      <c r="B7143" s="239">
        <v>1000.0</v>
      </c>
    </row>
    <row r="7144">
      <c r="A7144" s="238" t="s">
        <v>7289</v>
      </c>
      <c r="B7144" s="239">
        <v>1453.0</v>
      </c>
    </row>
    <row r="7145">
      <c r="A7145" s="238" t="s">
        <v>7290</v>
      </c>
      <c r="B7145" s="239">
        <v>1804.0</v>
      </c>
    </row>
    <row r="7146">
      <c r="A7146" s="238" t="s">
        <v>7291</v>
      </c>
      <c r="B7146" s="239">
        <v>615.0</v>
      </c>
    </row>
    <row r="7147">
      <c r="A7147" s="238" t="s">
        <v>7292</v>
      </c>
      <c r="B7147" s="239">
        <v>933.0</v>
      </c>
    </row>
    <row r="7148">
      <c r="A7148" s="238" t="s">
        <v>7293</v>
      </c>
      <c r="B7148" s="239">
        <v>1577.0</v>
      </c>
    </row>
    <row r="7149">
      <c r="A7149" s="238" t="s">
        <v>7294</v>
      </c>
      <c r="B7149" s="239">
        <v>5493.0</v>
      </c>
    </row>
    <row r="7150">
      <c r="A7150" s="238" t="s">
        <v>7295</v>
      </c>
      <c r="B7150" s="239">
        <v>1635.0</v>
      </c>
    </row>
    <row r="7151">
      <c r="A7151" s="238" t="s">
        <v>7296</v>
      </c>
      <c r="B7151" s="239">
        <v>329.0</v>
      </c>
    </row>
    <row r="7152">
      <c r="A7152" s="238" t="s">
        <v>7297</v>
      </c>
      <c r="B7152" s="239">
        <v>557.0</v>
      </c>
    </row>
    <row r="7153">
      <c r="A7153" s="238" t="s">
        <v>7298</v>
      </c>
      <c r="B7153" s="239">
        <v>7858.0</v>
      </c>
    </row>
    <row r="7154">
      <c r="A7154" s="238" t="s">
        <v>7299</v>
      </c>
      <c r="B7154" s="239">
        <v>280.0</v>
      </c>
    </row>
    <row r="7155">
      <c r="A7155" s="238" t="s">
        <v>7300</v>
      </c>
      <c r="B7155" s="239">
        <v>9753.0</v>
      </c>
    </row>
    <row r="7156">
      <c r="A7156" s="238" t="s">
        <v>7301</v>
      </c>
      <c r="B7156" s="239">
        <v>66.0</v>
      </c>
    </row>
    <row r="7157">
      <c r="A7157" s="238" t="s">
        <v>7302</v>
      </c>
      <c r="B7157" s="239">
        <v>248.0</v>
      </c>
    </row>
    <row r="7158">
      <c r="A7158" s="238" t="s">
        <v>7303</v>
      </c>
      <c r="B7158" s="239">
        <v>7979.0</v>
      </c>
    </row>
    <row r="7159">
      <c r="A7159" s="238" t="s">
        <v>7304</v>
      </c>
      <c r="B7159" s="239">
        <v>292.0</v>
      </c>
    </row>
    <row r="7160">
      <c r="A7160" s="238" t="s">
        <v>7305</v>
      </c>
      <c r="B7160" s="239">
        <v>1492.0</v>
      </c>
    </row>
    <row r="7161">
      <c r="A7161" s="238" t="s">
        <v>7306</v>
      </c>
      <c r="B7161" s="239">
        <v>13951.0</v>
      </c>
    </row>
    <row r="7162">
      <c r="A7162" s="238" t="s">
        <v>7307</v>
      </c>
      <c r="B7162" s="239">
        <v>719.0</v>
      </c>
    </row>
    <row r="7163">
      <c r="A7163" s="238" t="s">
        <v>7308</v>
      </c>
      <c r="B7163" s="239">
        <v>1727.0</v>
      </c>
    </row>
    <row r="7164">
      <c r="A7164" s="238" t="s">
        <v>7309</v>
      </c>
      <c r="B7164" s="239">
        <v>2657.0</v>
      </c>
    </row>
    <row r="7165">
      <c r="A7165" s="238" t="s">
        <v>7310</v>
      </c>
      <c r="B7165" s="239">
        <v>5021.0</v>
      </c>
    </row>
    <row r="7166">
      <c r="A7166" s="238" t="s">
        <v>7311</v>
      </c>
      <c r="B7166" s="239">
        <v>5978.0</v>
      </c>
    </row>
    <row r="7167">
      <c r="A7167" s="238" t="s">
        <v>7312</v>
      </c>
      <c r="B7167" s="239">
        <v>5125.0</v>
      </c>
    </row>
    <row r="7168">
      <c r="A7168" s="238" t="s">
        <v>7313</v>
      </c>
      <c r="B7168" s="239">
        <v>377.0</v>
      </c>
    </row>
    <row r="7169">
      <c r="A7169" s="238" t="s">
        <v>7314</v>
      </c>
      <c r="B7169" s="239">
        <v>8729.0</v>
      </c>
    </row>
    <row r="7170">
      <c r="A7170" s="238" t="s">
        <v>7315</v>
      </c>
      <c r="B7170" s="239">
        <v>244.0</v>
      </c>
    </row>
    <row r="7171">
      <c r="A7171" s="238" t="s">
        <v>7316</v>
      </c>
      <c r="B7171" s="239">
        <v>2352.0</v>
      </c>
    </row>
    <row r="7172">
      <c r="A7172" s="238" t="s">
        <v>7317</v>
      </c>
      <c r="B7172" s="239">
        <v>25307.0</v>
      </c>
    </row>
    <row r="7173">
      <c r="A7173" s="238" t="s">
        <v>7318</v>
      </c>
      <c r="B7173" s="239">
        <v>1628.0</v>
      </c>
    </row>
    <row r="7174">
      <c r="A7174" s="238" t="s">
        <v>7319</v>
      </c>
      <c r="B7174" s="239">
        <v>47042.0</v>
      </c>
    </row>
    <row r="7175">
      <c r="A7175" s="238" t="s">
        <v>7320</v>
      </c>
      <c r="B7175" s="239">
        <v>4994.0</v>
      </c>
    </row>
    <row r="7176">
      <c r="A7176" s="238" t="s">
        <v>7321</v>
      </c>
      <c r="B7176" s="239">
        <v>197.0</v>
      </c>
    </row>
    <row r="7177">
      <c r="A7177" s="238" t="s">
        <v>7322</v>
      </c>
      <c r="B7177" s="239">
        <v>428.0</v>
      </c>
    </row>
    <row r="7178">
      <c r="A7178" s="238" t="s">
        <v>7323</v>
      </c>
      <c r="B7178" s="239">
        <v>483.0</v>
      </c>
    </row>
    <row r="7179">
      <c r="A7179" s="238" t="s">
        <v>7324</v>
      </c>
      <c r="B7179" s="239">
        <v>174.0</v>
      </c>
    </row>
    <row r="7180">
      <c r="A7180" s="238" t="s">
        <v>7325</v>
      </c>
      <c r="B7180" s="239">
        <v>163.0</v>
      </c>
    </row>
    <row r="7181">
      <c r="A7181" s="238" t="s">
        <v>7326</v>
      </c>
      <c r="B7181" s="239">
        <v>267.0</v>
      </c>
    </row>
    <row r="7182">
      <c r="A7182" s="238" t="s">
        <v>7327</v>
      </c>
      <c r="B7182" s="239">
        <v>588.0</v>
      </c>
    </row>
    <row r="7183">
      <c r="A7183" s="238" t="s">
        <v>7328</v>
      </c>
      <c r="B7183" s="239">
        <v>2864.0</v>
      </c>
    </row>
    <row r="7184">
      <c r="A7184" s="238" t="s">
        <v>7329</v>
      </c>
      <c r="B7184" s="239">
        <v>1026.0</v>
      </c>
    </row>
    <row r="7185">
      <c r="A7185" s="238" t="s">
        <v>7330</v>
      </c>
      <c r="B7185" s="239">
        <v>150.0</v>
      </c>
    </row>
    <row r="7186">
      <c r="A7186" s="238" t="s">
        <v>7331</v>
      </c>
      <c r="B7186" s="239">
        <v>554.0</v>
      </c>
    </row>
    <row r="7187">
      <c r="A7187" s="238" t="s">
        <v>7332</v>
      </c>
      <c r="B7187" s="239">
        <v>2045.0</v>
      </c>
    </row>
    <row r="7188">
      <c r="A7188" s="238" t="s">
        <v>7333</v>
      </c>
      <c r="B7188" s="239">
        <v>2578.0</v>
      </c>
    </row>
    <row r="7189">
      <c r="A7189" s="238" t="s">
        <v>7334</v>
      </c>
      <c r="B7189" s="239">
        <v>112.0</v>
      </c>
    </row>
    <row r="7190">
      <c r="A7190" s="238" t="s">
        <v>7335</v>
      </c>
      <c r="B7190" s="239">
        <v>10280.0</v>
      </c>
    </row>
    <row r="7191">
      <c r="A7191" s="238" t="s">
        <v>7336</v>
      </c>
      <c r="B7191" s="239">
        <v>1109.0</v>
      </c>
    </row>
    <row r="7192">
      <c r="A7192" s="238" t="s">
        <v>7337</v>
      </c>
      <c r="B7192" s="239">
        <v>2211.0</v>
      </c>
    </row>
    <row r="7193">
      <c r="A7193" s="238" t="s">
        <v>7338</v>
      </c>
      <c r="B7193" s="239">
        <v>4475.0</v>
      </c>
    </row>
    <row r="7194">
      <c r="A7194" s="238" t="s">
        <v>7339</v>
      </c>
      <c r="B7194" s="239">
        <v>5348.0</v>
      </c>
    </row>
    <row r="7195">
      <c r="A7195" s="238" t="s">
        <v>7340</v>
      </c>
      <c r="B7195" s="239">
        <v>2857.0</v>
      </c>
    </row>
    <row r="7196">
      <c r="A7196" s="238" t="s">
        <v>7341</v>
      </c>
      <c r="B7196" s="239">
        <v>11346.0</v>
      </c>
    </row>
    <row r="7197">
      <c r="A7197" s="238" t="s">
        <v>7342</v>
      </c>
      <c r="B7197" s="239">
        <v>9261.0</v>
      </c>
    </row>
    <row r="7198">
      <c r="A7198" s="238" t="s">
        <v>7343</v>
      </c>
      <c r="B7198" s="239">
        <v>5595.0</v>
      </c>
    </row>
    <row r="7199">
      <c r="A7199" s="238" t="s">
        <v>7344</v>
      </c>
      <c r="B7199" s="239">
        <v>914.0</v>
      </c>
    </row>
    <row r="7200">
      <c r="A7200" s="238" t="s">
        <v>7345</v>
      </c>
      <c r="B7200" s="239">
        <v>20230.0</v>
      </c>
    </row>
    <row r="7201">
      <c r="A7201" s="238" t="s">
        <v>7346</v>
      </c>
      <c r="B7201" s="239">
        <v>1049.0</v>
      </c>
    </row>
    <row r="7202">
      <c r="A7202" s="238" t="s">
        <v>7347</v>
      </c>
      <c r="B7202" s="239">
        <v>2806.0</v>
      </c>
    </row>
    <row r="7203">
      <c r="A7203" s="238" t="s">
        <v>7348</v>
      </c>
      <c r="B7203" s="239">
        <v>609.0</v>
      </c>
    </row>
    <row r="7204">
      <c r="A7204" s="238" t="s">
        <v>7349</v>
      </c>
      <c r="B7204" s="239">
        <v>307.0</v>
      </c>
    </row>
    <row r="7205">
      <c r="A7205" s="238" t="s">
        <v>7350</v>
      </c>
      <c r="B7205" s="239">
        <v>327.0</v>
      </c>
    </row>
    <row r="7206">
      <c r="A7206" s="238" t="s">
        <v>7351</v>
      </c>
      <c r="B7206" s="239">
        <v>5604.0</v>
      </c>
    </row>
    <row r="7207">
      <c r="A7207" s="238" t="s">
        <v>7352</v>
      </c>
      <c r="B7207" s="239">
        <v>825.0</v>
      </c>
    </row>
    <row r="7208">
      <c r="A7208" s="238" t="s">
        <v>7353</v>
      </c>
      <c r="B7208" s="239">
        <v>15324.0</v>
      </c>
    </row>
    <row r="7209">
      <c r="A7209" s="238" t="s">
        <v>7354</v>
      </c>
      <c r="B7209" s="239">
        <v>1620.0</v>
      </c>
    </row>
    <row r="7210">
      <c r="A7210" s="238" t="s">
        <v>7355</v>
      </c>
      <c r="B7210" s="239">
        <v>2143.0</v>
      </c>
    </row>
    <row r="7211">
      <c r="A7211" s="238" t="s">
        <v>7356</v>
      </c>
      <c r="B7211" s="239">
        <v>1721.0</v>
      </c>
    </row>
    <row r="7212">
      <c r="A7212" s="238" t="s">
        <v>7357</v>
      </c>
      <c r="B7212" s="239">
        <v>4855.0</v>
      </c>
    </row>
    <row r="7213">
      <c r="A7213" s="238" t="s">
        <v>7358</v>
      </c>
      <c r="B7213" s="239">
        <v>479.0</v>
      </c>
    </row>
    <row r="7214">
      <c r="A7214" s="238" t="s">
        <v>7359</v>
      </c>
      <c r="B7214" s="239">
        <v>13566.0</v>
      </c>
    </row>
    <row r="7215">
      <c r="A7215" s="238" t="s">
        <v>7360</v>
      </c>
      <c r="B7215" s="239">
        <v>605.0</v>
      </c>
    </row>
    <row r="7216">
      <c r="A7216" s="238" t="s">
        <v>7361</v>
      </c>
      <c r="B7216" s="239">
        <v>7782.0</v>
      </c>
    </row>
    <row r="7217">
      <c r="A7217" s="238" t="s">
        <v>7362</v>
      </c>
      <c r="B7217" s="239">
        <v>1031.0</v>
      </c>
    </row>
    <row r="7218">
      <c r="A7218" s="238" t="s">
        <v>7363</v>
      </c>
      <c r="B7218" s="239">
        <v>6598.0</v>
      </c>
    </row>
    <row r="7219">
      <c r="A7219" s="238" t="s">
        <v>7364</v>
      </c>
      <c r="B7219" s="239">
        <v>29644.0</v>
      </c>
    </row>
    <row r="7220">
      <c r="A7220" s="238" t="s">
        <v>7365</v>
      </c>
      <c r="B7220" s="239">
        <v>1561.0</v>
      </c>
    </row>
    <row r="7221">
      <c r="A7221" s="238" t="s">
        <v>7366</v>
      </c>
      <c r="B7221" s="239">
        <v>559.0</v>
      </c>
    </row>
    <row r="7222">
      <c r="A7222" s="238" t="s">
        <v>7367</v>
      </c>
      <c r="B7222" s="239">
        <v>10837.0</v>
      </c>
    </row>
    <row r="7223">
      <c r="A7223" s="238" t="s">
        <v>7368</v>
      </c>
      <c r="B7223" s="239">
        <v>9951.0</v>
      </c>
    </row>
    <row r="7224">
      <c r="A7224" s="238" t="s">
        <v>7369</v>
      </c>
      <c r="B7224" s="239">
        <v>31838.0</v>
      </c>
    </row>
    <row r="7225">
      <c r="A7225" s="238" t="s">
        <v>7370</v>
      </c>
      <c r="B7225" s="239">
        <v>1926.0</v>
      </c>
    </row>
    <row r="7226">
      <c r="A7226" s="238" t="s">
        <v>7371</v>
      </c>
      <c r="B7226" s="239">
        <v>1429.0</v>
      </c>
    </row>
    <row r="7227">
      <c r="A7227" s="238" t="s">
        <v>7372</v>
      </c>
      <c r="B7227" s="239">
        <v>5034.0</v>
      </c>
    </row>
    <row r="7228">
      <c r="A7228" s="238" t="s">
        <v>7373</v>
      </c>
      <c r="B7228" s="239">
        <v>17238.0</v>
      </c>
    </row>
    <row r="7229">
      <c r="A7229" s="238" t="s">
        <v>7374</v>
      </c>
      <c r="B7229" s="239">
        <v>306.0</v>
      </c>
    </row>
    <row r="7230">
      <c r="A7230" s="238" t="s">
        <v>7375</v>
      </c>
      <c r="B7230" s="239">
        <v>899.0</v>
      </c>
    </row>
    <row r="7231">
      <c r="A7231" s="238" t="s">
        <v>7376</v>
      </c>
      <c r="B7231" s="239">
        <v>185.0</v>
      </c>
    </row>
    <row r="7232">
      <c r="A7232" s="238" t="s">
        <v>7377</v>
      </c>
      <c r="B7232" s="239">
        <v>336.0</v>
      </c>
    </row>
    <row r="7233">
      <c r="A7233" s="238" t="s">
        <v>7378</v>
      </c>
      <c r="B7233" s="239">
        <v>251.0</v>
      </c>
    </row>
    <row r="7234">
      <c r="A7234" s="238" t="s">
        <v>7379</v>
      </c>
      <c r="B7234" s="239">
        <v>11823.0</v>
      </c>
    </row>
    <row r="7235">
      <c r="A7235" s="238" t="s">
        <v>7380</v>
      </c>
      <c r="B7235" s="239">
        <v>125.0</v>
      </c>
    </row>
    <row r="7236">
      <c r="A7236" s="238" t="s">
        <v>7381</v>
      </c>
      <c r="B7236" s="239">
        <v>806.0</v>
      </c>
    </row>
    <row r="7237">
      <c r="A7237" s="238" t="s">
        <v>7382</v>
      </c>
      <c r="B7237" s="239">
        <v>5427.0</v>
      </c>
    </row>
    <row r="7238">
      <c r="A7238" s="238" t="s">
        <v>7383</v>
      </c>
      <c r="B7238" s="239">
        <v>1156.0</v>
      </c>
    </row>
    <row r="7239">
      <c r="A7239" s="238" t="s">
        <v>7384</v>
      </c>
      <c r="B7239" s="239">
        <v>470.0</v>
      </c>
    </row>
    <row r="7240">
      <c r="A7240" s="238" t="s">
        <v>7385</v>
      </c>
      <c r="B7240" s="239">
        <v>3595.0</v>
      </c>
    </row>
    <row r="7241">
      <c r="A7241" s="238" t="s">
        <v>7386</v>
      </c>
      <c r="B7241" s="239">
        <v>3004.0</v>
      </c>
    </row>
    <row r="7242">
      <c r="A7242" s="238" t="s">
        <v>7387</v>
      </c>
      <c r="B7242" s="239">
        <v>134170.0</v>
      </c>
    </row>
    <row r="7243">
      <c r="A7243" s="238" t="s">
        <v>7388</v>
      </c>
      <c r="B7243" s="239">
        <v>6317.0</v>
      </c>
    </row>
    <row r="7244">
      <c r="A7244" s="238" t="s">
        <v>7389</v>
      </c>
      <c r="B7244" s="239">
        <v>1041.0</v>
      </c>
    </row>
    <row r="7245">
      <c r="A7245" s="238" t="s">
        <v>7390</v>
      </c>
      <c r="B7245" s="239">
        <v>3396.0</v>
      </c>
    </row>
    <row r="7246">
      <c r="A7246" s="238" t="s">
        <v>7391</v>
      </c>
      <c r="B7246" s="239">
        <v>61670.0</v>
      </c>
    </row>
    <row r="7247">
      <c r="A7247" s="238" t="s">
        <v>7392</v>
      </c>
      <c r="B7247" s="239">
        <v>248.0</v>
      </c>
    </row>
    <row r="7248">
      <c r="A7248" s="238" t="s">
        <v>7393</v>
      </c>
      <c r="B7248" s="239">
        <v>1606.0</v>
      </c>
    </row>
    <row r="7249">
      <c r="A7249" s="238" t="s">
        <v>7394</v>
      </c>
      <c r="B7249" s="239">
        <v>666.0</v>
      </c>
    </row>
    <row r="7250">
      <c r="A7250" s="238" t="s">
        <v>7395</v>
      </c>
      <c r="B7250" s="239">
        <v>4401.0</v>
      </c>
    </row>
    <row r="7251">
      <c r="A7251" s="238" t="s">
        <v>7396</v>
      </c>
      <c r="B7251" s="239">
        <v>1866.0</v>
      </c>
    </row>
    <row r="7252">
      <c r="A7252" s="238" t="s">
        <v>7397</v>
      </c>
      <c r="B7252" s="239">
        <v>5508.0</v>
      </c>
    </row>
    <row r="7253">
      <c r="A7253" s="238" t="s">
        <v>7398</v>
      </c>
      <c r="B7253" s="239">
        <v>2071.0</v>
      </c>
    </row>
    <row r="7254">
      <c r="A7254" s="238" t="s">
        <v>7399</v>
      </c>
      <c r="B7254" s="239">
        <v>12183.0</v>
      </c>
    </row>
    <row r="7255">
      <c r="A7255" s="238" t="s">
        <v>7400</v>
      </c>
      <c r="B7255" s="239">
        <v>995.0</v>
      </c>
    </row>
    <row r="7256">
      <c r="A7256" s="238" t="s">
        <v>7401</v>
      </c>
      <c r="B7256" s="239">
        <v>140.0</v>
      </c>
    </row>
    <row r="7257">
      <c r="A7257" s="238" t="s">
        <v>7402</v>
      </c>
      <c r="B7257" s="239">
        <v>3382.0</v>
      </c>
    </row>
    <row r="7258">
      <c r="A7258" s="238" t="s">
        <v>7403</v>
      </c>
      <c r="B7258" s="239">
        <v>3411.0</v>
      </c>
    </row>
    <row r="7259">
      <c r="A7259" s="238" t="s">
        <v>7404</v>
      </c>
      <c r="B7259" s="239">
        <v>324.0</v>
      </c>
    </row>
    <row r="7260">
      <c r="A7260" s="238" t="s">
        <v>7405</v>
      </c>
      <c r="B7260" s="239">
        <v>767.0</v>
      </c>
    </row>
    <row r="7261">
      <c r="A7261" s="238" t="s">
        <v>7406</v>
      </c>
      <c r="B7261" s="239">
        <v>1728.0</v>
      </c>
    </row>
    <row r="7262">
      <c r="A7262" s="238" t="s">
        <v>7407</v>
      </c>
      <c r="B7262" s="239">
        <v>579.0</v>
      </c>
    </row>
    <row r="7263">
      <c r="A7263" s="238" t="s">
        <v>7408</v>
      </c>
      <c r="B7263" s="239">
        <v>3690.0</v>
      </c>
    </row>
    <row r="7264">
      <c r="A7264" s="238" t="s">
        <v>7409</v>
      </c>
      <c r="B7264" s="239">
        <v>2505.0</v>
      </c>
    </row>
    <row r="7265">
      <c r="A7265" s="238" t="s">
        <v>7410</v>
      </c>
      <c r="B7265" s="239">
        <v>9613.0</v>
      </c>
    </row>
    <row r="7266">
      <c r="A7266" s="238" t="s">
        <v>7411</v>
      </c>
      <c r="B7266" s="239">
        <v>585.0</v>
      </c>
    </row>
    <row r="7267">
      <c r="A7267" s="238" t="s">
        <v>7412</v>
      </c>
      <c r="B7267" s="239">
        <v>25388.0</v>
      </c>
    </row>
    <row r="7268">
      <c r="A7268" s="238" t="s">
        <v>7413</v>
      </c>
      <c r="B7268" s="239">
        <v>603.0</v>
      </c>
    </row>
    <row r="7269">
      <c r="A7269" s="238" t="s">
        <v>7414</v>
      </c>
      <c r="B7269" s="239">
        <v>10458.0</v>
      </c>
    </row>
    <row r="7270">
      <c r="A7270" s="238" t="s">
        <v>7415</v>
      </c>
      <c r="B7270" s="239">
        <v>4509.0</v>
      </c>
    </row>
    <row r="7271">
      <c r="A7271" s="238" t="s">
        <v>7416</v>
      </c>
      <c r="B7271" s="239">
        <v>3469.0</v>
      </c>
    </row>
    <row r="7272">
      <c r="A7272" s="238" t="s">
        <v>7417</v>
      </c>
      <c r="B7272" s="239">
        <v>27927.0</v>
      </c>
    </row>
    <row r="7273">
      <c r="A7273" s="238" t="s">
        <v>7418</v>
      </c>
      <c r="B7273" s="239">
        <v>114.0</v>
      </c>
    </row>
    <row r="7274">
      <c r="A7274" s="238" t="s">
        <v>7419</v>
      </c>
      <c r="B7274" s="239">
        <v>172830.0</v>
      </c>
    </row>
    <row r="7275">
      <c r="A7275" s="238" t="s">
        <v>7420</v>
      </c>
      <c r="B7275" s="239">
        <v>9922.0</v>
      </c>
    </row>
    <row r="7276">
      <c r="A7276" s="238" t="s">
        <v>7421</v>
      </c>
      <c r="B7276" s="239">
        <v>270.0</v>
      </c>
    </row>
    <row r="7277">
      <c r="A7277" s="238" t="s">
        <v>7422</v>
      </c>
      <c r="B7277" s="239">
        <v>1100.0</v>
      </c>
    </row>
    <row r="7278">
      <c r="A7278" s="238" t="s">
        <v>7422</v>
      </c>
      <c r="B7278" s="239">
        <v>3143.0</v>
      </c>
    </row>
    <row r="7279">
      <c r="A7279" s="238" t="s">
        <v>7423</v>
      </c>
      <c r="B7279" s="239">
        <v>1044.0</v>
      </c>
    </row>
    <row r="7280">
      <c r="A7280" s="238" t="s">
        <v>7424</v>
      </c>
      <c r="B7280" s="239">
        <v>147.0</v>
      </c>
    </row>
    <row r="7281">
      <c r="A7281" s="238" t="s">
        <v>7425</v>
      </c>
      <c r="B7281" s="239">
        <v>1341.0</v>
      </c>
    </row>
    <row r="7282">
      <c r="A7282" s="238" t="s">
        <v>7426</v>
      </c>
      <c r="B7282" s="239">
        <v>742.0</v>
      </c>
    </row>
    <row r="7283">
      <c r="A7283" s="238" t="s">
        <v>7427</v>
      </c>
      <c r="B7283" s="239">
        <v>469.0</v>
      </c>
    </row>
    <row r="7284">
      <c r="A7284" s="238" t="s">
        <v>7428</v>
      </c>
      <c r="B7284" s="239">
        <v>525.0</v>
      </c>
    </row>
    <row r="7285">
      <c r="A7285" s="238" t="s">
        <v>7429</v>
      </c>
      <c r="B7285" s="239">
        <v>13253.0</v>
      </c>
    </row>
    <row r="7286">
      <c r="A7286" s="238" t="s">
        <v>7430</v>
      </c>
      <c r="B7286" s="239">
        <v>425.0</v>
      </c>
    </row>
    <row r="7287">
      <c r="A7287" s="238" t="s">
        <v>7431</v>
      </c>
      <c r="B7287" s="239">
        <v>587.0</v>
      </c>
    </row>
    <row r="7288">
      <c r="A7288" s="238" t="s">
        <v>7432</v>
      </c>
      <c r="B7288" s="239">
        <v>156.0</v>
      </c>
    </row>
    <row r="7289">
      <c r="A7289" s="238" t="s">
        <v>7433</v>
      </c>
      <c r="B7289" s="239">
        <v>196.0</v>
      </c>
    </row>
    <row r="7290">
      <c r="A7290" s="238" t="s">
        <v>7434</v>
      </c>
      <c r="B7290" s="239">
        <v>25015.0</v>
      </c>
    </row>
    <row r="7291">
      <c r="A7291" s="238" t="s">
        <v>7435</v>
      </c>
      <c r="B7291" s="239">
        <v>14509.0</v>
      </c>
    </row>
    <row r="7292">
      <c r="A7292" s="238" t="s">
        <v>7436</v>
      </c>
      <c r="B7292" s="239">
        <v>1066.0</v>
      </c>
    </row>
    <row r="7293">
      <c r="A7293" s="238" t="s">
        <v>7437</v>
      </c>
      <c r="B7293" s="239">
        <v>101.0</v>
      </c>
    </row>
    <row r="7294">
      <c r="A7294" s="238" t="s">
        <v>7438</v>
      </c>
      <c r="B7294" s="239">
        <v>74.0</v>
      </c>
    </row>
    <row r="7295">
      <c r="A7295" s="238" t="s">
        <v>7439</v>
      </c>
      <c r="B7295" s="239">
        <v>596.0</v>
      </c>
    </row>
    <row r="7296">
      <c r="A7296" s="238" t="s">
        <v>7440</v>
      </c>
      <c r="B7296" s="239">
        <v>0.0</v>
      </c>
    </row>
    <row r="7297">
      <c r="A7297" s="238" t="s">
        <v>7441</v>
      </c>
      <c r="B7297" s="239">
        <v>151.0</v>
      </c>
    </row>
    <row r="7298">
      <c r="A7298" s="238" t="s">
        <v>7442</v>
      </c>
      <c r="B7298" s="239">
        <v>2399.0</v>
      </c>
    </row>
    <row r="7299">
      <c r="A7299" s="238" t="s">
        <v>7443</v>
      </c>
      <c r="B7299" s="239">
        <v>2358.0</v>
      </c>
    </row>
    <row r="7300">
      <c r="A7300" s="238" t="s">
        <v>7444</v>
      </c>
      <c r="B7300" s="239">
        <v>2303.0</v>
      </c>
    </row>
    <row r="7301">
      <c r="A7301" s="238" t="s">
        <v>7445</v>
      </c>
      <c r="B7301" s="239">
        <v>4936.0</v>
      </c>
    </row>
    <row r="7302">
      <c r="A7302" s="238" t="s">
        <v>7446</v>
      </c>
      <c r="B7302" s="239">
        <v>7560.0</v>
      </c>
    </row>
    <row r="7303">
      <c r="A7303" s="238" t="s">
        <v>7447</v>
      </c>
      <c r="B7303" s="239">
        <v>4339.0</v>
      </c>
    </row>
    <row r="7304">
      <c r="A7304" s="238" t="s">
        <v>7448</v>
      </c>
      <c r="B7304" s="239">
        <v>287.0</v>
      </c>
    </row>
    <row r="7305">
      <c r="A7305" s="238" t="s">
        <v>7449</v>
      </c>
      <c r="B7305" s="239">
        <v>131.0</v>
      </c>
    </row>
    <row r="7306">
      <c r="A7306" s="238" t="s">
        <v>7450</v>
      </c>
      <c r="B7306" s="239">
        <v>1142.0</v>
      </c>
    </row>
    <row r="7307">
      <c r="A7307" s="238" t="s">
        <v>7451</v>
      </c>
      <c r="B7307" s="239">
        <v>8067.0</v>
      </c>
    </row>
    <row r="7308">
      <c r="A7308" s="238" t="s">
        <v>7452</v>
      </c>
      <c r="B7308" s="239">
        <v>47752.0</v>
      </c>
    </row>
    <row r="7309">
      <c r="A7309" s="238" t="s">
        <v>7453</v>
      </c>
      <c r="B7309" s="239">
        <v>713.0</v>
      </c>
    </row>
    <row r="7310">
      <c r="A7310" s="238" t="s">
        <v>7454</v>
      </c>
      <c r="B7310" s="239">
        <v>1399.0</v>
      </c>
    </row>
    <row r="7311">
      <c r="A7311" s="238" t="s">
        <v>7455</v>
      </c>
      <c r="B7311" s="239">
        <v>231.0</v>
      </c>
    </row>
    <row r="7312">
      <c r="A7312" s="238" t="s">
        <v>7456</v>
      </c>
      <c r="B7312" s="239">
        <v>1073.0</v>
      </c>
    </row>
    <row r="7313">
      <c r="A7313" s="238" t="s">
        <v>7457</v>
      </c>
      <c r="B7313" s="239">
        <v>260.0</v>
      </c>
    </row>
    <row r="7314">
      <c r="A7314" s="238" t="s">
        <v>7458</v>
      </c>
      <c r="B7314" s="239">
        <v>334.0</v>
      </c>
    </row>
    <row r="7315">
      <c r="A7315" s="238" t="s">
        <v>7459</v>
      </c>
      <c r="B7315" s="239">
        <v>1719.0</v>
      </c>
    </row>
    <row r="7316">
      <c r="A7316" s="238" t="s">
        <v>7460</v>
      </c>
      <c r="B7316" s="239">
        <v>204.0</v>
      </c>
    </row>
    <row r="7317">
      <c r="A7317" s="238" t="s">
        <v>7461</v>
      </c>
      <c r="B7317" s="239">
        <v>3590.0</v>
      </c>
    </row>
    <row r="7318">
      <c r="A7318" s="238" t="s">
        <v>7462</v>
      </c>
      <c r="B7318" s="239">
        <v>3457.0</v>
      </c>
    </row>
    <row r="7319">
      <c r="A7319" s="238" t="s">
        <v>7463</v>
      </c>
      <c r="B7319" s="239">
        <v>8962.0</v>
      </c>
    </row>
    <row r="7320">
      <c r="A7320" s="238" t="s">
        <v>7464</v>
      </c>
      <c r="B7320" s="239">
        <v>7437.0</v>
      </c>
    </row>
    <row r="7321">
      <c r="A7321" s="238" t="s">
        <v>7465</v>
      </c>
      <c r="B7321" s="239">
        <v>2057.0</v>
      </c>
    </row>
    <row r="7322">
      <c r="A7322" s="238" t="s">
        <v>7466</v>
      </c>
      <c r="B7322" s="239">
        <v>1793.0</v>
      </c>
    </row>
    <row r="7323">
      <c r="A7323" s="238" t="s">
        <v>7467</v>
      </c>
      <c r="B7323" s="239">
        <v>2355.0</v>
      </c>
    </row>
    <row r="7324">
      <c r="A7324" s="238" t="s">
        <v>7468</v>
      </c>
      <c r="B7324" s="239">
        <v>14195.0</v>
      </c>
    </row>
    <row r="7325">
      <c r="A7325" s="238" t="s">
        <v>7469</v>
      </c>
      <c r="B7325" s="239">
        <v>19704.0</v>
      </c>
    </row>
    <row r="7326">
      <c r="A7326" s="238" t="s">
        <v>7470</v>
      </c>
      <c r="B7326" s="239">
        <v>2571.0</v>
      </c>
    </row>
    <row r="7327">
      <c r="A7327" s="238" t="s">
        <v>7471</v>
      </c>
      <c r="B7327" s="239">
        <v>0.0</v>
      </c>
    </row>
    <row r="7328">
      <c r="A7328" s="238" t="s">
        <v>7472</v>
      </c>
      <c r="B7328" s="239">
        <v>2025.0</v>
      </c>
    </row>
    <row r="7329">
      <c r="A7329" s="238" t="s">
        <v>7473</v>
      </c>
      <c r="B7329" s="239">
        <v>167366.0</v>
      </c>
    </row>
    <row r="7330">
      <c r="A7330" s="238" t="s">
        <v>7474</v>
      </c>
      <c r="B7330" s="239">
        <v>2199.0</v>
      </c>
    </row>
    <row r="7331">
      <c r="A7331" s="238" t="s">
        <v>7475</v>
      </c>
      <c r="B7331" s="239">
        <v>11500.0</v>
      </c>
    </row>
    <row r="7332">
      <c r="A7332" s="238" t="s">
        <v>7476</v>
      </c>
      <c r="B7332" s="239">
        <v>2134.0</v>
      </c>
    </row>
    <row r="7333">
      <c r="A7333" s="238" t="s">
        <v>7477</v>
      </c>
      <c r="B7333" s="239">
        <v>2603.0</v>
      </c>
    </row>
    <row r="7334">
      <c r="A7334" s="238" t="s">
        <v>7478</v>
      </c>
      <c r="B7334" s="239">
        <v>1743.0</v>
      </c>
    </row>
    <row r="7335">
      <c r="A7335" s="238" t="s">
        <v>7479</v>
      </c>
      <c r="B7335" s="239">
        <v>1554.0</v>
      </c>
    </row>
    <row r="7336">
      <c r="A7336" s="238" t="s">
        <v>7480</v>
      </c>
      <c r="B7336" s="239">
        <v>607.0</v>
      </c>
    </row>
    <row r="7337">
      <c r="A7337" s="238" t="s">
        <v>7481</v>
      </c>
      <c r="B7337" s="239">
        <v>662.0</v>
      </c>
    </row>
    <row r="7338">
      <c r="A7338" s="238" t="s">
        <v>7482</v>
      </c>
      <c r="B7338" s="239">
        <v>937.0</v>
      </c>
    </row>
    <row r="7339">
      <c r="A7339" s="238" t="s">
        <v>7483</v>
      </c>
      <c r="B7339" s="239">
        <v>474.0</v>
      </c>
    </row>
    <row r="7340">
      <c r="A7340" s="238" t="s">
        <v>7484</v>
      </c>
      <c r="B7340" s="239">
        <v>9580.0</v>
      </c>
    </row>
    <row r="7341">
      <c r="A7341" s="238" t="s">
        <v>7485</v>
      </c>
      <c r="B7341" s="239">
        <v>6715.0</v>
      </c>
    </row>
    <row r="7342">
      <c r="A7342" s="238" t="s">
        <v>7486</v>
      </c>
      <c r="B7342" s="239">
        <v>1093.0</v>
      </c>
    </row>
    <row r="7343">
      <c r="A7343" s="238" t="s">
        <v>7486</v>
      </c>
      <c r="B7343" s="239">
        <v>311.0</v>
      </c>
    </row>
    <row r="7344">
      <c r="A7344" s="238" t="s">
        <v>7487</v>
      </c>
      <c r="B7344" s="239">
        <v>10251.0</v>
      </c>
    </row>
    <row r="7345">
      <c r="A7345" s="238" t="s">
        <v>7488</v>
      </c>
      <c r="B7345" s="239">
        <v>965.0</v>
      </c>
    </row>
    <row r="7346">
      <c r="A7346" s="238" t="s">
        <v>7489</v>
      </c>
      <c r="B7346" s="239">
        <v>2412.0</v>
      </c>
    </row>
    <row r="7347">
      <c r="A7347" s="238" t="s">
        <v>7490</v>
      </c>
      <c r="B7347" s="239">
        <v>4437.0</v>
      </c>
    </row>
    <row r="7348">
      <c r="A7348" s="238" t="s">
        <v>7491</v>
      </c>
      <c r="B7348" s="239">
        <v>215.0</v>
      </c>
    </row>
    <row r="7349">
      <c r="A7349" s="238" t="s">
        <v>7492</v>
      </c>
      <c r="B7349" s="239">
        <v>12171.0</v>
      </c>
    </row>
    <row r="7350">
      <c r="A7350" s="238" t="s">
        <v>7493</v>
      </c>
      <c r="B7350" s="239">
        <v>30659.0</v>
      </c>
    </row>
    <row r="7351">
      <c r="A7351" s="238" t="s">
        <v>7494</v>
      </c>
      <c r="B7351" s="239">
        <v>423.0</v>
      </c>
    </row>
    <row r="7352">
      <c r="A7352" s="238" t="s">
        <v>7495</v>
      </c>
      <c r="B7352" s="239">
        <v>8308.0</v>
      </c>
    </row>
    <row r="7353">
      <c r="A7353" s="238" t="s">
        <v>7496</v>
      </c>
      <c r="B7353" s="239">
        <v>21446.0</v>
      </c>
    </row>
    <row r="7354">
      <c r="A7354" s="238" t="s">
        <v>7497</v>
      </c>
      <c r="B7354" s="239">
        <v>415.0</v>
      </c>
    </row>
    <row r="7355">
      <c r="A7355" s="238" t="s">
        <v>7498</v>
      </c>
      <c r="B7355" s="239">
        <v>5114.0</v>
      </c>
    </row>
    <row r="7356">
      <c r="A7356" s="238" t="s">
        <v>7499</v>
      </c>
      <c r="B7356" s="239">
        <v>1282.0</v>
      </c>
    </row>
    <row r="7357">
      <c r="A7357" s="238" t="s">
        <v>7500</v>
      </c>
      <c r="B7357" s="239">
        <v>688.0</v>
      </c>
    </row>
    <row r="7358">
      <c r="A7358" s="238" t="s">
        <v>7501</v>
      </c>
      <c r="B7358" s="239">
        <v>1199.0</v>
      </c>
    </row>
    <row r="7359">
      <c r="A7359" s="238" t="s">
        <v>7502</v>
      </c>
      <c r="B7359" s="239">
        <v>10898.0</v>
      </c>
    </row>
    <row r="7360">
      <c r="A7360" s="238" t="s">
        <v>7503</v>
      </c>
      <c r="B7360" s="239">
        <v>745.0</v>
      </c>
    </row>
    <row r="7361">
      <c r="A7361" s="238" t="s">
        <v>7504</v>
      </c>
      <c r="B7361" s="239">
        <v>39806.0</v>
      </c>
    </row>
    <row r="7362">
      <c r="A7362" s="238" t="s">
        <v>7505</v>
      </c>
      <c r="B7362" s="239">
        <v>509.0</v>
      </c>
    </row>
    <row r="7363">
      <c r="A7363" s="238" t="s">
        <v>7506</v>
      </c>
      <c r="B7363" s="239">
        <v>3323.0</v>
      </c>
    </row>
    <row r="7364">
      <c r="A7364" s="238" t="s">
        <v>7507</v>
      </c>
      <c r="B7364" s="239">
        <v>9736.0</v>
      </c>
    </row>
    <row r="7365">
      <c r="A7365" s="238" t="s">
        <v>7508</v>
      </c>
      <c r="B7365" s="239">
        <v>7017.0</v>
      </c>
    </row>
    <row r="7366">
      <c r="A7366" s="238" t="s">
        <v>7509</v>
      </c>
      <c r="B7366" s="239">
        <v>460.0</v>
      </c>
    </row>
    <row r="7367">
      <c r="A7367" s="238" t="s">
        <v>7510</v>
      </c>
      <c r="B7367" s="239">
        <v>11622.0</v>
      </c>
    </row>
    <row r="7368">
      <c r="A7368" s="238" t="s">
        <v>7511</v>
      </c>
      <c r="B7368" s="239">
        <v>13241.0</v>
      </c>
    </row>
    <row r="7369">
      <c r="A7369" s="238" t="s">
        <v>7512</v>
      </c>
      <c r="B7369" s="239">
        <v>2249.0</v>
      </c>
    </row>
    <row r="7370">
      <c r="A7370" s="238" t="s">
        <v>7513</v>
      </c>
      <c r="B7370" s="239">
        <v>912.0</v>
      </c>
    </row>
    <row r="7371">
      <c r="A7371" s="238" t="s">
        <v>7514</v>
      </c>
      <c r="B7371" s="239">
        <v>8889.0</v>
      </c>
    </row>
    <row r="7372">
      <c r="A7372" s="238" t="s">
        <v>7515</v>
      </c>
      <c r="B7372" s="239">
        <v>5119.0</v>
      </c>
    </row>
    <row r="7373">
      <c r="A7373" s="238" t="s">
        <v>7516</v>
      </c>
      <c r="B7373" s="239">
        <v>4748.0</v>
      </c>
    </row>
    <row r="7374">
      <c r="A7374" s="238" t="s">
        <v>7517</v>
      </c>
      <c r="B7374" s="239">
        <v>2449.0</v>
      </c>
    </row>
    <row r="7375">
      <c r="A7375" s="238" t="s">
        <v>7518</v>
      </c>
      <c r="B7375" s="239">
        <v>738.0</v>
      </c>
    </row>
    <row r="7376">
      <c r="A7376" s="238" t="s">
        <v>7519</v>
      </c>
      <c r="B7376" s="239">
        <v>974.0</v>
      </c>
    </row>
    <row r="7377">
      <c r="A7377" s="238" t="s">
        <v>7519</v>
      </c>
      <c r="B7377" s="239">
        <v>400.0</v>
      </c>
    </row>
    <row r="7378">
      <c r="A7378" s="238" t="s">
        <v>7520</v>
      </c>
      <c r="B7378" s="239">
        <v>9971.0</v>
      </c>
    </row>
    <row r="7379">
      <c r="A7379" s="238" t="s">
        <v>7521</v>
      </c>
      <c r="B7379" s="239">
        <v>1957.0</v>
      </c>
    </row>
    <row r="7380">
      <c r="A7380" s="238" t="s">
        <v>7522</v>
      </c>
      <c r="B7380" s="239">
        <v>3217.0</v>
      </c>
    </row>
    <row r="7381">
      <c r="A7381" s="238" t="s">
        <v>7523</v>
      </c>
      <c r="B7381" s="239">
        <v>2048.0</v>
      </c>
    </row>
    <row r="7382">
      <c r="A7382" s="238" t="s">
        <v>7524</v>
      </c>
      <c r="B7382" s="239">
        <v>1191.0</v>
      </c>
    </row>
    <row r="7383">
      <c r="A7383" s="238" t="s">
        <v>7525</v>
      </c>
      <c r="B7383" s="239">
        <v>1797.0</v>
      </c>
    </row>
    <row r="7384">
      <c r="A7384" s="238" t="s">
        <v>7526</v>
      </c>
      <c r="B7384" s="239">
        <v>4041.0</v>
      </c>
    </row>
    <row r="7385">
      <c r="A7385" s="238" t="s">
        <v>7527</v>
      </c>
      <c r="B7385" s="239">
        <v>5425.0</v>
      </c>
    </row>
    <row r="7386">
      <c r="A7386" s="238" t="s">
        <v>7528</v>
      </c>
      <c r="B7386" s="239">
        <v>4849.0</v>
      </c>
    </row>
    <row r="7387">
      <c r="A7387" s="238" t="s">
        <v>7529</v>
      </c>
      <c r="B7387" s="239">
        <v>7458.0</v>
      </c>
    </row>
    <row r="7388">
      <c r="A7388" s="238" t="s">
        <v>7530</v>
      </c>
      <c r="B7388" s="239">
        <v>13496.0</v>
      </c>
    </row>
    <row r="7389">
      <c r="A7389" s="238" t="s">
        <v>7531</v>
      </c>
      <c r="B7389" s="239">
        <v>361.0</v>
      </c>
    </row>
    <row r="7390">
      <c r="A7390" s="238" t="s">
        <v>7532</v>
      </c>
      <c r="B7390" s="239">
        <v>1860.0</v>
      </c>
    </row>
    <row r="7391">
      <c r="A7391" s="238" t="s">
        <v>7533</v>
      </c>
      <c r="B7391" s="239">
        <v>3478.0</v>
      </c>
    </row>
    <row r="7392">
      <c r="A7392" s="238" t="s">
        <v>7534</v>
      </c>
      <c r="B7392" s="239">
        <v>6536.0</v>
      </c>
    </row>
    <row r="7393">
      <c r="A7393" s="238" t="s">
        <v>7535</v>
      </c>
      <c r="B7393" s="239">
        <v>1380.0</v>
      </c>
    </row>
    <row r="7394">
      <c r="A7394" s="238" t="s">
        <v>7536</v>
      </c>
      <c r="B7394" s="239">
        <v>813.0</v>
      </c>
    </row>
    <row r="7395">
      <c r="A7395" s="238" t="s">
        <v>7537</v>
      </c>
      <c r="B7395" s="239">
        <v>8758.0</v>
      </c>
    </row>
    <row r="7396">
      <c r="A7396" s="238" t="s">
        <v>7538</v>
      </c>
      <c r="B7396" s="239">
        <v>22430.0</v>
      </c>
    </row>
    <row r="7397">
      <c r="A7397" s="238" t="s">
        <v>7539</v>
      </c>
      <c r="B7397" s="239">
        <v>2164.0</v>
      </c>
    </row>
    <row r="7398">
      <c r="A7398" s="238" t="s">
        <v>7540</v>
      </c>
      <c r="B7398" s="239">
        <v>14543.0</v>
      </c>
    </row>
    <row r="7399">
      <c r="A7399" s="238" t="s">
        <v>7541</v>
      </c>
      <c r="B7399" s="239">
        <v>6540.0</v>
      </c>
    </row>
    <row r="7400">
      <c r="A7400" s="238" t="s">
        <v>7542</v>
      </c>
      <c r="B7400" s="239">
        <v>1961.0</v>
      </c>
    </row>
    <row r="7401">
      <c r="A7401" s="238" t="s">
        <v>7543</v>
      </c>
      <c r="B7401" s="239">
        <v>1351.0</v>
      </c>
    </row>
    <row r="7402">
      <c r="A7402" s="238" t="s">
        <v>7544</v>
      </c>
      <c r="B7402" s="239">
        <v>200.0</v>
      </c>
    </row>
    <row r="7403">
      <c r="A7403" s="238" t="s">
        <v>7545</v>
      </c>
      <c r="B7403" s="239">
        <v>5405.0</v>
      </c>
    </row>
    <row r="7404">
      <c r="A7404" s="238" t="s">
        <v>7546</v>
      </c>
      <c r="B7404" s="239">
        <v>27405.0</v>
      </c>
    </row>
    <row r="7405">
      <c r="A7405" s="238" t="s">
        <v>7547</v>
      </c>
      <c r="B7405" s="239">
        <v>3478.0</v>
      </c>
    </row>
    <row r="7406">
      <c r="A7406" s="238" t="s">
        <v>7548</v>
      </c>
      <c r="B7406" s="239">
        <v>4603.0</v>
      </c>
    </row>
    <row r="7407">
      <c r="A7407" s="238" t="s">
        <v>7549</v>
      </c>
      <c r="B7407" s="239">
        <v>3749.0</v>
      </c>
    </row>
    <row r="7408">
      <c r="A7408" s="238" t="s">
        <v>7550</v>
      </c>
      <c r="B7408" s="239">
        <v>4614.0</v>
      </c>
    </row>
    <row r="7409">
      <c r="A7409" s="238" t="s">
        <v>7551</v>
      </c>
      <c r="B7409" s="239">
        <v>1300.0</v>
      </c>
    </row>
    <row r="7410">
      <c r="A7410" s="238" t="s">
        <v>7552</v>
      </c>
      <c r="B7410" s="239">
        <v>16258.0</v>
      </c>
    </row>
    <row r="7411">
      <c r="A7411" s="238" t="s">
        <v>7553</v>
      </c>
      <c r="B7411" s="239">
        <v>1799.0</v>
      </c>
    </row>
    <row r="7412">
      <c r="A7412" s="238" t="s">
        <v>7554</v>
      </c>
      <c r="B7412" s="239">
        <v>154755.0</v>
      </c>
    </row>
    <row r="7413">
      <c r="A7413" s="238" t="s">
        <v>7555</v>
      </c>
      <c r="B7413" s="239">
        <v>2532.0</v>
      </c>
    </row>
    <row r="7414">
      <c r="A7414" s="238" t="s">
        <v>7556</v>
      </c>
      <c r="B7414" s="239">
        <v>1153.0</v>
      </c>
    </row>
    <row r="7415">
      <c r="A7415" s="238" t="s">
        <v>7557</v>
      </c>
      <c r="B7415" s="239">
        <v>2293.0</v>
      </c>
    </row>
    <row r="7416">
      <c r="A7416" s="238" t="s">
        <v>7558</v>
      </c>
      <c r="B7416" s="239">
        <v>415.0</v>
      </c>
    </row>
    <row r="7417">
      <c r="A7417" s="238" t="s">
        <v>7559</v>
      </c>
      <c r="B7417" s="239">
        <v>3559.0</v>
      </c>
    </row>
    <row r="7418">
      <c r="A7418" s="238" t="s">
        <v>7560</v>
      </c>
      <c r="B7418" s="239">
        <v>1557.0</v>
      </c>
    </row>
    <row r="7419">
      <c r="A7419" s="238" t="s">
        <v>7561</v>
      </c>
      <c r="B7419" s="239">
        <v>3069.0</v>
      </c>
    </row>
    <row r="7420">
      <c r="A7420" s="238" t="s">
        <v>7562</v>
      </c>
      <c r="B7420" s="239">
        <v>1386.0</v>
      </c>
    </row>
    <row r="7421">
      <c r="A7421" s="238" t="s">
        <v>7563</v>
      </c>
      <c r="B7421" s="239">
        <v>20854.0</v>
      </c>
    </row>
    <row r="7422">
      <c r="A7422" s="238" t="s">
        <v>7564</v>
      </c>
      <c r="B7422" s="239">
        <v>2053.0</v>
      </c>
    </row>
    <row r="7423">
      <c r="A7423" s="238" t="s">
        <v>7565</v>
      </c>
      <c r="B7423" s="239">
        <v>919.0</v>
      </c>
    </row>
    <row r="7424">
      <c r="A7424" s="238" t="s">
        <v>7566</v>
      </c>
      <c r="B7424" s="239">
        <v>656.0</v>
      </c>
    </row>
    <row r="7425">
      <c r="A7425" s="238" t="s">
        <v>7567</v>
      </c>
      <c r="B7425" s="239">
        <v>237.0</v>
      </c>
    </row>
    <row r="7426">
      <c r="A7426" s="238" t="s">
        <v>7568</v>
      </c>
      <c r="B7426" s="239">
        <v>282.0</v>
      </c>
    </row>
    <row r="7427">
      <c r="A7427" s="238" t="s">
        <v>7569</v>
      </c>
      <c r="B7427" s="239">
        <v>38556.0</v>
      </c>
    </row>
    <row r="7428">
      <c r="A7428" s="238" t="s">
        <v>7570</v>
      </c>
      <c r="B7428" s="239">
        <v>2525.0</v>
      </c>
    </row>
    <row r="7429">
      <c r="A7429" s="238" t="s">
        <v>7570</v>
      </c>
      <c r="B7429" s="239">
        <v>208.0</v>
      </c>
    </row>
    <row r="7430">
      <c r="A7430" s="238" t="s">
        <v>7571</v>
      </c>
      <c r="B7430" s="239">
        <v>538.0</v>
      </c>
    </row>
    <row r="7431">
      <c r="A7431" s="238" t="s">
        <v>7572</v>
      </c>
      <c r="B7431" s="239">
        <v>3969.0</v>
      </c>
    </row>
    <row r="7432">
      <c r="A7432" s="238" t="s">
        <v>7573</v>
      </c>
      <c r="B7432" s="239">
        <v>18278.0</v>
      </c>
    </row>
    <row r="7433">
      <c r="A7433" s="238" t="s">
        <v>7574</v>
      </c>
      <c r="B7433" s="239">
        <v>748.0</v>
      </c>
    </row>
    <row r="7434">
      <c r="A7434" s="238" t="s">
        <v>7575</v>
      </c>
      <c r="B7434" s="239">
        <v>2347.0</v>
      </c>
    </row>
    <row r="7435">
      <c r="A7435" s="238" t="s">
        <v>7576</v>
      </c>
      <c r="B7435" s="239">
        <v>3308.0</v>
      </c>
    </row>
    <row r="7436">
      <c r="A7436" s="238" t="s">
        <v>7577</v>
      </c>
      <c r="B7436" s="239">
        <v>1983.0</v>
      </c>
    </row>
    <row r="7437">
      <c r="A7437" s="238" t="s">
        <v>7578</v>
      </c>
      <c r="B7437" s="239">
        <v>7581.0</v>
      </c>
    </row>
    <row r="7438">
      <c r="A7438" s="238" t="s">
        <v>7579</v>
      </c>
      <c r="B7438" s="239">
        <v>504.0</v>
      </c>
    </row>
    <row r="7439">
      <c r="A7439" s="238" t="s">
        <v>7580</v>
      </c>
      <c r="B7439" s="239">
        <v>1612.0</v>
      </c>
    </row>
    <row r="7440">
      <c r="A7440" s="238" t="s">
        <v>7581</v>
      </c>
      <c r="B7440" s="239">
        <v>2766.0</v>
      </c>
    </row>
    <row r="7441">
      <c r="A7441" s="238" t="s">
        <v>7582</v>
      </c>
      <c r="B7441" s="239">
        <v>0.0</v>
      </c>
    </row>
    <row r="7442">
      <c r="A7442" s="238" t="s">
        <v>7583</v>
      </c>
      <c r="B7442" s="239">
        <v>3545.0</v>
      </c>
    </row>
    <row r="7443">
      <c r="A7443" s="238" t="s">
        <v>7584</v>
      </c>
      <c r="B7443" s="239">
        <v>238.0</v>
      </c>
    </row>
    <row r="7444">
      <c r="A7444" s="238" t="s">
        <v>7585</v>
      </c>
      <c r="B7444" s="239">
        <v>9811.0</v>
      </c>
    </row>
    <row r="7445">
      <c r="A7445" s="238" t="s">
        <v>7586</v>
      </c>
      <c r="B7445" s="239">
        <v>90.0</v>
      </c>
    </row>
    <row r="7446">
      <c r="A7446" s="238" t="s">
        <v>7587</v>
      </c>
      <c r="B7446" s="239">
        <v>372.0</v>
      </c>
    </row>
    <row r="7447">
      <c r="A7447" s="238" t="s">
        <v>7588</v>
      </c>
      <c r="B7447" s="239">
        <v>53907.0</v>
      </c>
    </row>
    <row r="7448">
      <c r="A7448" s="238" t="s">
        <v>7589</v>
      </c>
      <c r="B7448" s="239">
        <v>199.0</v>
      </c>
    </row>
    <row r="7449">
      <c r="A7449" s="238" t="s">
        <v>7590</v>
      </c>
      <c r="B7449" s="239">
        <v>693.0</v>
      </c>
    </row>
    <row r="7450">
      <c r="A7450" s="238" t="s">
        <v>7591</v>
      </c>
      <c r="B7450" s="239">
        <v>2878.0</v>
      </c>
    </row>
    <row r="7451">
      <c r="A7451" s="238" t="s">
        <v>7592</v>
      </c>
      <c r="B7451" s="239">
        <v>341.0</v>
      </c>
    </row>
    <row r="7452">
      <c r="A7452" s="238" t="s">
        <v>7593</v>
      </c>
      <c r="B7452" s="239">
        <v>1753.0</v>
      </c>
    </row>
    <row r="7453">
      <c r="A7453" s="238" t="s">
        <v>7594</v>
      </c>
      <c r="B7453" s="239">
        <v>416.0</v>
      </c>
    </row>
    <row r="7454">
      <c r="A7454" s="238" t="s">
        <v>7595</v>
      </c>
      <c r="B7454" s="239">
        <v>14790.0</v>
      </c>
    </row>
    <row r="7455">
      <c r="A7455" s="238" t="s">
        <v>7596</v>
      </c>
      <c r="B7455" s="239">
        <v>442.0</v>
      </c>
    </row>
    <row r="7456">
      <c r="A7456" s="238" t="s">
        <v>7597</v>
      </c>
      <c r="B7456" s="239">
        <v>1360.0</v>
      </c>
    </row>
    <row r="7457">
      <c r="A7457" s="238" t="s">
        <v>7598</v>
      </c>
      <c r="B7457" s="239">
        <v>1604.0</v>
      </c>
    </row>
    <row r="7458">
      <c r="A7458" s="238" t="s">
        <v>7599</v>
      </c>
      <c r="B7458" s="239">
        <v>4745.0</v>
      </c>
    </row>
    <row r="7459">
      <c r="A7459" s="238" t="s">
        <v>7600</v>
      </c>
      <c r="B7459" s="239">
        <v>515.0</v>
      </c>
    </row>
    <row r="7460">
      <c r="A7460" s="238" t="s">
        <v>7601</v>
      </c>
      <c r="B7460" s="239">
        <v>1338.0</v>
      </c>
    </row>
    <row r="7461">
      <c r="A7461" s="238" t="s">
        <v>7602</v>
      </c>
      <c r="B7461" s="239">
        <v>1073.0</v>
      </c>
    </row>
    <row r="7462">
      <c r="A7462" s="238" t="s">
        <v>7603</v>
      </c>
      <c r="B7462" s="239">
        <v>351.0</v>
      </c>
    </row>
    <row r="7463">
      <c r="A7463" s="238" t="s">
        <v>7604</v>
      </c>
      <c r="B7463" s="239">
        <v>212.0</v>
      </c>
    </row>
    <row r="7464">
      <c r="A7464" s="238" t="s">
        <v>7605</v>
      </c>
      <c r="B7464" s="239">
        <v>6561.0</v>
      </c>
    </row>
    <row r="7465">
      <c r="A7465" s="238" t="s">
        <v>7606</v>
      </c>
      <c r="B7465" s="239">
        <v>407.0</v>
      </c>
    </row>
    <row r="7466">
      <c r="A7466" s="238" t="s">
        <v>7607</v>
      </c>
      <c r="B7466" s="239">
        <v>13561.0</v>
      </c>
    </row>
    <row r="7467">
      <c r="A7467" s="238" t="s">
        <v>7608</v>
      </c>
      <c r="B7467" s="239">
        <v>51411.0</v>
      </c>
    </row>
    <row r="7468">
      <c r="A7468" s="238" t="s">
        <v>7609</v>
      </c>
      <c r="B7468" s="239">
        <v>299.0</v>
      </c>
    </row>
    <row r="7469">
      <c r="A7469" s="238" t="s">
        <v>7610</v>
      </c>
      <c r="B7469" s="239">
        <v>12781.0</v>
      </c>
    </row>
    <row r="7470">
      <c r="A7470" s="238" t="s">
        <v>7611</v>
      </c>
      <c r="B7470" s="239">
        <v>11682.0</v>
      </c>
    </row>
    <row r="7471">
      <c r="A7471" s="238" t="s">
        <v>7612</v>
      </c>
      <c r="B7471" s="239">
        <v>4427.0</v>
      </c>
    </row>
    <row r="7472">
      <c r="A7472" s="238" t="s">
        <v>7613</v>
      </c>
      <c r="B7472" s="239">
        <v>1253.0</v>
      </c>
    </row>
    <row r="7473">
      <c r="A7473" s="238" t="s">
        <v>7614</v>
      </c>
      <c r="B7473" s="239">
        <v>1243.0</v>
      </c>
    </row>
    <row r="7474">
      <c r="A7474" s="238" t="s">
        <v>7615</v>
      </c>
      <c r="B7474" s="239">
        <v>941.0</v>
      </c>
    </row>
    <row r="7475">
      <c r="A7475" s="238" t="s">
        <v>7616</v>
      </c>
      <c r="B7475" s="239">
        <v>2276.0</v>
      </c>
    </row>
    <row r="7476">
      <c r="A7476" s="238" t="s">
        <v>7617</v>
      </c>
      <c r="B7476" s="239">
        <v>8419.0</v>
      </c>
    </row>
    <row r="7477">
      <c r="A7477" s="238" t="s">
        <v>7618</v>
      </c>
      <c r="B7477" s="239">
        <v>1815.0</v>
      </c>
    </row>
    <row r="7478">
      <c r="A7478" s="238" t="s">
        <v>7619</v>
      </c>
      <c r="B7478" s="239">
        <v>1237.0</v>
      </c>
    </row>
    <row r="7479">
      <c r="A7479" s="238" t="s">
        <v>7620</v>
      </c>
      <c r="B7479" s="239">
        <v>6213.0</v>
      </c>
    </row>
    <row r="7480">
      <c r="A7480" s="238" t="s">
        <v>7621</v>
      </c>
      <c r="B7480" s="239">
        <v>16729.0</v>
      </c>
    </row>
    <row r="7481">
      <c r="A7481" s="238" t="s">
        <v>7622</v>
      </c>
      <c r="B7481" s="239">
        <v>138.0</v>
      </c>
    </row>
    <row r="7482">
      <c r="A7482" s="238" t="s">
        <v>7623</v>
      </c>
      <c r="B7482" s="239">
        <v>3987.0</v>
      </c>
    </row>
    <row r="7483">
      <c r="A7483" s="238" t="s">
        <v>7624</v>
      </c>
      <c r="B7483" s="239">
        <v>4094.0</v>
      </c>
    </row>
    <row r="7484">
      <c r="A7484" s="238" t="s">
        <v>7625</v>
      </c>
      <c r="B7484" s="239">
        <v>1326.0</v>
      </c>
    </row>
    <row r="7485">
      <c r="A7485" s="238" t="s">
        <v>7626</v>
      </c>
      <c r="B7485" s="239">
        <v>526.0</v>
      </c>
    </row>
    <row r="7486">
      <c r="A7486" s="238" t="s">
        <v>7627</v>
      </c>
      <c r="B7486" s="239">
        <v>1617.0</v>
      </c>
    </row>
    <row r="7487">
      <c r="A7487" s="238" t="s">
        <v>7628</v>
      </c>
      <c r="B7487" s="239">
        <v>8992.0</v>
      </c>
    </row>
    <row r="7488">
      <c r="A7488" s="238" t="s">
        <v>7629</v>
      </c>
      <c r="B7488" s="239">
        <v>0.0</v>
      </c>
    </row>
    <row r="7489">
      <c r="A7489" s="238" t="s">
        <v>7630</v>
      </c>
      <c r="B7489" s="239">
        <v>12108.0</v>
      </c>
    </row>
    <row r="7490">
      <c r="A7490" s="238" t="s">
        <v>7631</v>
      </c>
      <c r="B7490" s="239">
        <v>2896.0</v>
      </c>
    </row>
    <row r="7491">
      <c r="A7491" s="238" t="s">
        <v>7632</v>
      </c>
      <c r="B7491" s="239">
        <v>378.0</v>
      </c>
    </row>
    <row r="7492">
      <c r="A7492" s="238" t="s">
        <v>7633</v>
      </c>
      <c r="B7492" s="239">
        <v>323.0</v>
      </c>
    </row>
    <row r="7493">
      <c r="A7493" s="238" t="s">
        <v>7634</v>
      </c>
      <c r="B7493" s="239">
        <v>651.0</v>
      </c>
    </row>
    <row r="7494">
      <c r="A7494" s="238" t="s">
        <v>7635</v>
      </c>
      <c r="B7494" s="239">
        <v>5050.0</v>
      </c>
    </row>
    <row r="7495">
      <c r="A7495" s="238" t="s">
        <v>7636</v>
      </c>
      <c r="B7495" s="239">
        <v>16410.0</v>
      </c>
    </row>
    <row r="7496">
      <c r="A7496" s="238" t="s">
        <v>7636</v>
      </c>
      <c r="B7496" s="239">
        <v>860.0</v>
      </c>
    </row>
    <row r="7497">
      <c r="A7497" s="238" t="s">
        <v>7636</v>
      </c>
      <c r="B7497" s="239">
        <v>9366.0</v>
      </c>
    </row>
    <row r="7498">
      <c r="A7498" s="238" t="s">
        <v>7636</v>
      </c>
      <c r="B7498" s="239">
        <v>284.0</v>
      </c>
    </row>
    <row r="7499">
      <c r="A7499" s="238" t="s">
        <v>7637</v>
      </c>
      <c r="B7499" s="239">
        <v>1716.0</v>
      </c>
    </row>
    <row r="7500">
      <c r="A7500" s="238" t="s">
        <v>7638</v>
      </c>
      <c r="B7500" s="239">
        <v>25222.0</v>
      </c>
    </row>
    <row r="7501">
      <c r="A7501" s="238" t="s">
        <v>7639</v>
      </c>
      <c r="B7501" s="239">
        <v>15860.0</v>
      </c>
    </row>
    <row r="7502">
      <c r="A7502" s="238" t="s">
        <v>7640</v>
      </c>
      <c r="B7502" s="239">
        <v>6654.0</v>
      </c>
    </row>
    <row r="7503">
      <c r="A7503" s="238" t="s">
        <v>7641</v>
      </c>
      <c r="B7503" s="239">
        <v>330.0</v>
      </c>
    </row>
    <row r="7504">
      <c r="A7504" s="238" t="s">
        <v>7642</v>
      </c>
      <c r="B7504" s="239">
        <v>743.0</v>
      </c>
    </row>
    <row r="7505">
      <c r="A7505" s="238" t="s">
        <v>7643</v>
      </c>
      <c r="B7505" s="239">
        <v>3529.0</v>
      </c>
    </row>
    <row r="7506">
      <c r="A7506" s="238" t="s">
        <v>7644</v>
      </c>
      <c r="B7506" s="239">
        <v>2384.0</v>
      </c>
    </row>
    <row r="7507">
      <c r="A7507" s="238" t="s">
        <v>7645</v>
      </c>
      <c r="B7507" s="239">
        <v>2116.0</v>
      </c>
    </row>
    <row r="7508">
      <c r="A7508" s="238" t="s">
        <v>7646</v>
      </c>
      <c r="B7508" s="239">
        <v>444.0</v>
      </c>
    </row>
    <row r="7509">
      <c r="A7509" s="238" t="s">
        <v>7647</v>
      </c>
      <c r="B7509" s="239">
        <v>1519.0</v>
      </c>
    </row>
    <row r="7510">
      <c r="A7510" s="238" t="s">
        <v>7648</v>
      </c>
      <c r="B7510" s="239">
        <v>2726.0</v>
      </c>
    </row>
    <row r="7511">
      <c r="A7511" s="238" t="s">
        <v>7649</v>
      </c>
      <c r="B7511" s="239">
        <v>2503.0</v>
      </c>
    </row>
    <row r="7512">
      <c r="A7512" s="238" t="s">
        <v>7650</v>
      </c>
      <c r="B7512" s="239">
        <v>2289.0</v>
      </c>
    </row>
    <row r="7513">
      <c r="A7513" s="238" t="s">
        <v>7651</v>
      </c>
      <c r="B7513" s="239">
        <v>26943.0</v>
      </c>
    </row>
    <row r="7514">
      <c r="A7514" s="238" t="s">
        <v>7652</v>
      </c>
      <c r="B7514" s="239">
        <v>7406.0</v>
      </c>
    </row>
    <row r="7515">
      <c r="A7515" s="238" t="s">
        <v>7653</v>
      </c>
      <c r="B7515" s="239">
        <v>2594.0</v>
      </c>
    </row>
    <row r="7516">
      <c r="A7516" s="238" t="s">
        <v>7654</v>
      </c>
      <c r="B7516" s="239">
        <v>4242.0</v>
      </c>
    </row>
    <row r="7517">
      <c r="A7517" s="238" t="s">
        <v>7655</v>
      </c>
      <c r="B7517" s="239">
        <v>332.0</v>
      </c>
    </row>
    <row r="7518">
      <c r="A7518" s="238" t="s">
        <v>7656</v>
      </c>
      <c r="B7518" s="239">
        <v>1667.0</v>
      </c>
    </row>
    <row r="7519">
      <c r="A7519" s="238" t="s">
        <v>7657</v>
      </c>
      <c r="B7519" s="239">
        <v>617.0</v>
      </c>
    </row>
    <row r="7520">
      <c r="A7520" s="238" t="s">
        <v>7658</v>
      </c>
      <c r="B7520" s="239">
        <v>7146.0</v>
      </c>
    </row>
    <row r="7521">
      <c r="A7521" s="238" t="s">
        <v>7659</v>
      </c>
      <c r="B7521" s="239">
        <v>13522.0</v>
      </c>
    </row>
    <row r="7522">
      <c r="A7522" s="238" t="s">
        <v>7660</v>
      </c>
      <c r="B7522" s="239">
        <v>1492.0</v>
      </c>
    </row>
    <row r="7523">
      <c r="A7523" s="238" t="s">
        <v>7661</v>
      </c>
      <c r="B7523" s="239">
        <v>3247.0</v>
      </c>
    </row>
    <row r="7524">
      <c r="A7524" s="238" t="s">
        <v>7662</v>
      </c>
      <c r="B7524" s="239">
        <v>9306.0</v>
      </c>
    </row>
    <row r="7525">
      <c r="A7525" s="238" t="s">
        <v>7663</v>
      </c>
      <c r="B7525" s="239">
        <v>874.0</v>
      </c>
    </row>
    <row r="7526">
      <c r="A7526" s="238" t="s">
        <v>7664</v>
      </c>
      <c r="B7526" s="239">
        <v>5235.0</v>
      </c>
    </row>
    <row r="7527">
      <c r="A7527" s="238" t="s">
        <v>7665</v>
      </c>
      <c r="B7527" s="239">
        <v>375.0</v>
      </c>
    </row>
    <row r="7528">
      <c r="A7528" s="238" t="s">
        <v>7666</v>
      </c>
      <c r="B7528" s="239">
        <v>18731.0</v>
      </c>
    </row>
    <row r="7529">
      <c r="A7529" s="238" t="s">
        <v>7667</v>
      </c>
      <c r="B7529" s="239">
        <v>1631.0</v>
      </c>
    </row>
    <row r="7530">
      <c r="A7530" s="238" t="s">
        <v>7668</v>
      </c>
      <c r="B7530" s="239">
        <v>4041.0</v>
      </c>
    </row>
    <row r="7531">
      <c r="A7531" s="238" t="s">
        <v>7669</v>
      </c>
      <c r="B7531" s="239">
        <v>2413.0</v>
      </c>
    </row>
    <row r="7532">
      <c r="A7532" s="238" t="s">
        <v>7670</v>
      </c>
      <c r="B7532" s="239">
        <v>127849.0</v>
      </c>
    </row>
    <row r="7533">
      <c r="A7533" s="238" t="s">
        <v>7671</v>
      </c>
      <c r="B7533" s="239">
        <v>5286.0</v>
      </c>
    </row>
    <row r="7534">
      <c r="A7534" s="238" t="s">
        <v>7672</v>
      </c>
      <c r="B7534" s="239">
        <v>1512.0</v>
      </c>
    </row>
    <row r="7535">
      <c r="A7535" s="238" t="s">
        <v>7673</v>
      </c>
      <c r="B7535" s="239">
        <v>8443.0</v>
      </c>
    </row>
    <row r="7536">
      <c r="A7536" s="238" t="s">
        <v>7674</v>
      </c>
      <c r="B7536" s="239">
        <v>13616.0</v>
      </c>
    </row>
    <row r="7537">
      <c r="A7537" s="238" t="s">
        <v>7675</v>
      </c>
      <c r="B7537" s="239">
        <v>19005.0</v>
      </c>
    </row>
    <row r="7538">
      <c r="A7538" s="238" t="s">
        <v>7676</v>
      </c>
      <c r="B7538" s="239">
        <v>25231.0</v>
      </c>
    </row>
    <row r="7539">
      <c r="A7539" s="238" t="s">
        <v>7677</v>
      </c>
      <c r="B7539" s="239">
        <v>13882.0</v>
      </c>
    </row>
    <row r="7540">
      <c r="A7540" s="238" t="s">
        <v>7678</v>
      </c>
      <c r="B7540" s="239">
        <v>85.0</v>
      </c>
    </row>
    <row r="7541">
      <c r="A7541" s="238" t="s">
        <v>7679</v>
      </c>
      <c r="B7541" s="239">
        <v>628.0</v>
      </c>
    </row>
    <row r="7542">
      <c r="A7542" s="238" t="s">
        <v>7680</v>
      </c>
      <c r="B7542" s="239">
        <v>0.0</v>
      </c>
    </row>
    <row r="7543">
      <c r="A7543" s="238" t="s">
        <v>7681</v>
      </c>
      <c r="B7543" s="239">
        <v>4111.0</v>
      </c>
    </row>
    <row r="7544">
      <c r="A7544" s="238" t="s">
        <v>7682</v>
      </c>
      <c r="B7544" s="239">
        <v>621.0</v>
      </c>
    </row>
    <row r="7545">
      <c r="A7545" s="238" t="s">
        <v>7683</v>
      </c>
      <c r="B7545" s="239">
        <v>311.0</v>
      </c>
    </row>
    <row r="7546">
      <c r="A7546" s="238" t="s">
        <v>7684</v>
      </c>
      <c r="B7546" s="239">
        <v>5506.0</v>
      </c>
    </row>
    <row r="7547">
      <c r="A7547" s="238" t="s">
        <v>7685</v>
      </c>
      <c r="B7547" s="239">
        <v>1658.0</v>
      </c>
    </row>
    <row r="7548">
      <c r="A7548" s="238" t="s">
        <v>7686</v>
      </c>
      <c r="B7548" s="239">
        <v>2072.0</v>
      </c>
    </row>
    <row r="7549">
      <c r="A7549" s="238" t="s">
        <v>7687</v>
      </c>
      <c r="B7549" s="239">
        <v>484.0</v>
      </c>
    </row>
    <row r="7550">
      <c r="A7550" s="238" t="s">
        <v>7688</v>
      </c>
      <c r="B7550" s="239">
        <v>3003.0</v>
      </c>
    </row>
    <row r="7551">
      <c r="A7551" s="238" t="s">
        <v>7689</v>
      </c>
      <c r="B7551" s="239">
        <v>7087.0</v>
      </c>
    </row>
    <row r="7552">
      <c r="A7552" s="238" t="s">
        <v>7690</v>
      </c>
      <c r="B7552" s="239">
        <v>543.0</v>
      </c>
    </row>
    <row r="7553">
      <c r="A7553" s="238" t="s">
        <v>7691</v>
      </c>
      <c r="B7553" s="239">
        <v>44279.0</v>
      </c>
    </row>
    <row r="7554">
      <c r="A7554" s="238" t="s">
        <v>7692</v>
      </c>
      <c r="B7554" s="239">
        <v>904.0</v>
      </c>
    </row>
    <row r="7555">
      <c r="A7555" s="238" t="s">
        <v>7692</v>
      </c>
      <c r="B7555" s="239">
        <v>2038.0</v>
      </c>
    </row>
    <row r="7556">
      <c r="A7556" s="238" t="s">
        <v>7693</v>
      </c>
      <c r="B7556" s="239">
        <v>37.0</v>
      </c>
    </row>
    <row r="7557">
      <c r="A7557" s="238" t="s">
        <v>7694</v>
      </c>
      <c r="B7557" s="239">
        <v>1987.0</v>
      </c>
    </row>
    <row r="7558">
      <c r="A7558" s="238" t="s">
        <v>7695</v>
      </c>
      <c r="B7558" s="239">
        <v>1969.0</v>
      </c>
    </row>
    <row r="7559">
      <c r="A7559" s="238" t="s">
        <v>7696</v>
      </c>
      <c r="B7559" s="239">
        <v>40682.0</v>
      </c>
    </row>
    <row r="7560">
      <c r="A7560" s="238" t="s">
        <v>7697</v>
      </c>
      <c r="B7560" s="239">
        <v>39054.0</v>
      </c>
    </row>
    <row r="7561">
      <c r="A7561" s="238" t="s">
        <v>7698</v>
      </c>
      <c r="B7561" s="239">
        <v>433.0</v>
      </c>
    </row>
    <row r="7562">
      <c r="A7562" s="238" t="s">
        <v>7699</v>
      </c>
      <c r="B7562" s="239">
        <v>104.0</v>
      </c>
    </row>
    <row r="7563">
      <c r="A7563" s="238" t="s">
        <v>7700</v>
      </c>
      <c r="B7563" s="239">
        <v>1889.0</v>
      </c>
    </row>
    <row r="7564">
      <c r="A7564" s="238" t="s">
        <v>7701</v>
      </c>
      <c r="B7564" s="239">
        <v>754.0</v>
      </c>
    </row>
    <row r="7565">
      <c r="A7565" s="238" t="s">
        <v>7702</v>
      </c>
      <c r="B7565" s="239">
        <v>5936.0</v>
      </c>
    </row>
    <row r="7566">
      <c r="A7566" s="238" t="s">
        <v>7703</v>
      </c>
      <c r="B7566" s="239">
        <v>1053.0</v>
      </c>
    </row>
    <row r="7567">
      <c r="A7567" s="238" t="s">
        <v>7704</v>
      </c>
      <c r="B7567" s="239">
        <v>11063.0</v>
      </c>
    </row>
    <row r="7568">
      <c r="A7568" s="238" t="s">
        <v>7705</v>
      </c>
      <c r="B7568" s="239">
        <v>914.0</v>
      </c>
    </row>
    <row r="7569">
      <c r="A7569" s="238" t="s">
        <v>7706</v>
      </c>
      <c r="B7569" s="239">
        <v>882.0</v>
      </c>
    </row>
    <row r="7570">
      <c r="A7570" s="238" t="s">
        <v>7707</v>
      </c>
      <c r="B7570" s="239">
        <v>10511.0</v>
      </c>
    </row>
    <row r="7571">
      <c r="A7571" s="238" t="s">
        <v>7708</v>
      </c>
      <c r="B7571" s="239">
        <v>96.0</v>
      </c>
    </row>
    <row r="7572">
      <c r="A7572" s="238" t="s">
        <v>7709</v>
      </c>
      <c r="B7572" s="239">
        <v>3307.0</v>
      </c>
    </row>
    <row r="7573">
      <c r="A7573" s="238" t="s">
        <v>7710</v>
      </c>
      <c r="B7573" s="239">
        <v>852.0</v>
      </c>
    </row>
    <row r="7574">
      <c r="A7574" s="238" t="s">
        <v>7711</v>
      </c>
      <c r="B7574" s="239">
        <v>3319.0</v>
      </c>
    </row>
    <row r="7575">
      <c r="A7575" s="238" t="s">
        <v>7712</v>
      </c>
      <c r="B7575" s="239">
        <v>13121.0</v>
      </c>
    </row>
    <row r="7576">
      <c r="A7576" s="238" t="s">
        <v>7713</v>
      </c>
      <c r="B7576" s="239">
        <v>6231.0</v>
      </c>
    </row>
    <row r="7577">
      <c r="A7577" s="238" t="s">
        <v>7714</v>
      </c>
      <c r="B7577" s="239">
        <v>1978.0</v>
      </c>
    </row>
    <row r="7578">
      <c r="A7578" s="238" t="s">
        <v>7715</v>
      </c>
      <c r="B7578" s="239">
        <v>64763.0</v>
      </c>
    </row>
    <row r="7579">
      <c r="A7579" s="238" t="s">
        <v>7716</v>
      </c>
      <c r="B7579" s="239">
        <v>1354.0</v>
      </c>
    </row>
    <row r="7580">
      <c r="A7580" s="238" t="s">
        <v>7717</v>
      </c>
      <c r="B7580" s="239">
        <v>0.0</v>
      </c>
    </row>
    <row r="7581">
      <c r="A7581" s="238" t="s">
        <v>7718</v>
      </c>
      <c r="B7581" s="239">
        <v>822.0</v>
      </c>
    </row>
    <row r="7582">
      <c r="A7582" s="238" t="s">
        <v>7719</v>
      </c>
      <c r="B7582" s="239">
        <v>6412.0</v>
      </c>
    </row>
    <row r="7583">
      <c r="A7583" s="238" t="s">
        <v>7720</v>
      </c>
      <c r="B7583" s="239">
        <v>635.0</v>
      </c>
    </row>
    <row r="7584">
      <c r="A7584" s="238" t="s">
        <v>7721</v>
      </c>
      <c r="B7584" s="239">
        <v>7784.0</v>
      </c>
    </row>
    <row r="7585">
      <c r="A7585" s="238" t="s">
        <v>7722</v>
      </c>
      <c r="B7585" s="239">
        <v>2463.0</v>
      </c>
    </row>
    <row r="7586">
      <c r="A7586" s="238" t="s">
        <v>7723</v>
      </c>
      <c r="B7586" s="239">
        <v>852.0</v>
      </c>
    </row>
    <row r="7587">
      <c r="A7587" s="238" t="s">
        <v>7724</v>
      </c>
      <c r="B7587" s="239">
        <v>344.0</v>
      </c>
    </row>
    <row r="7588">
      <c r="A7588" s="238" t="s">
        <v>7725</v>
      </c>
      <c r="B7588" s="239">
        <v>316.0</v>
      </c>
    </row>
    <row r="7589">
      <c r="A7589" s="238" t="s">
        <v>7726</v>
      </c>
      <c r="B7589" s="239">
        <v>927.0</v>
      </c>
    </row>
    <row r="7590">
      <c r="A7590" s="238" t="s">
        <v>7727</v>
      </c>
      <c r="B7590" s="239">
        <v>2564.0</v>
      </c>
    </row>
    <row r="7591">
      <c r="A7591" s="238" t="s">
        <v>7728</v>
      </c>
      <c r="B7591" s="239">
        <v>24954.0</v>
      </c>
    </row>
    <row r="7592">
      <c r="A7592" s="238" t="s">
        <v>7729</v>
      </c>
      <c r="B7592" s="239">
        <v>2383.0</v>
      </c>
    </row>
    <row r="7593">
      <c r="A7593" s="238" t="s">
        <v>7730</v>
      </c>
      <c r="B7593" s="239">
        <v>5962.0</v>
      </c>
    </row>
    <row r="7594">
      <c r="A7594" s="238" t="s">
        <v>7731</v>
      </c>
      <c r="B7594" s="239">
        <v>9893.0</v>
      </c>
    </row>
    <row r="7595">
      <c r="A7595" s="238" t="s">
        <v>7732</v>
      </c>
      <c r="B7595" s="239">
        <v>14611.0</v>
      </c>
    </row>
    <row r="7596">
      <c r="A7596" s="238" t="s">
        <v>7733</v>
      </c>
      <c r="B7596" s="239">
        <v>8941.0</v>
      </c>
    </row>
    <row r="7597">
      <c r="A7597" s="238" t="s">
        <v>7734</v>
      </c>
      <c r="B7597" s="239">
        <v>3136.0</v>
      </c>
    </row>
    <row r="7598">
      <c r="A7598" s="238" t="s">
        <v>7735</v>
      </c>
      <c r="B7598" s="239">
        <v>263.0</v>
      </c>
    </row>
    <row r="7599">
      <c r="A7599" s="238" t="s">
        <v>7736</v>
      </c>
      <c r="B7599" s="239">
        <v>1255.0</v>
      </c>
    </row>
    <row r="7600">
      <c r="A7600" s="238" t="s">
        <v>7737</v>
      </c>
      <c r="B7600" s="239">
        <v>272.0</v>
      </c>
    </row>
    <row r="7601">
      <c r="A7601" s="238" t="s">
        <v>7738</v>
      </c>
      <c r="B7601" s="239">
        <v>9760.0</v>
      </c>
    </row>
    <row r="7602">
      <c r="A7602" s="238" t="s">
        <v>7739</v>
      </c>
      <c r="B7602" s="239">
        <v>311.0</v>
      </c>
    </row>
    <row r="7603">
      <c r="A7603" s="238" t="s">
        <v>7740</v>
      </c>
      <c r="B7603" s="239">
        <v>1695.0</v>
      </c>
    </row>
    <row r="7604">
      <c r="A7604" s="238" t="s">
        <v>7741</v>
      </c>
      <c r="B7604" s="239">
        <v>7445.0</v>
      </c>
    </row>
    <row r="7605">
      <c r="A7605" s="238" t="s">
        <v>7742</v>
      </c>
      <c r="B7605" s="239">
        <v>5641.0</v>
      </c>
    </row>
    <row r="7606">
      <c r="A7606" s="238" t="s">
        <v>7743</v>
      </c>
      <c r="B7606" s="239">
        <v>16399.0</v>
      </c>
    </row>
    <row r="7607">
      <c r="A7607" s="238" t="s">
        <v>7744</v>
      </c>
      <c r="B7607" s="239">
        <v>905.0</v>
      </c>
    </row>
    <row r="7608">
      <c r="A7608" s="238" t="s">
        <v>7745</v>
      </c>
      <c r="B7608" s="239">
        <v>503.0</v>
      </c>
    </row>
    <row r="7609">
      <c r="A7609" s="238" t="s">
        <v>7746</v>
      </c>
      <c r="B7609" s="239">
        <v>370.0</v>
      </c>
    </row>
    <row r="7610">
      <c r="A7610" s="238" t="s">
        <v>7747</v>
      </c>
      <c r="B7610" s="239">
        <v>334.0</v>
      </c>
    </row>
    <row r="7611">
      <c r="A7611" s="238" t="s">
        <v>7748</v>
      </c>
      <c r="B7611" s="239">
        <v>2436.0</v>
      </c>
    </row>
    <row r="7612">
      <c r="A7612" s="238" t="s">
        <v>7749</v>
      </c>
      <c r="B7612" s="239">
        <v>888.0</v>
      </c>
    </row>
    <row r="7613">
      <c r="A7613" s="238" t="s">
        <v>7750</v>
      </c>
      <c r="B7613" s="239">
        <v>18003.0</v>
      </c>
    </row>
    <row r="7614">
      <c r="A7614" s="238" t="s">
        <v>7751</v>
      </c>
      <c r="B7614" s="239">
        <v>402.0</v>
      </c>
    </row>
    <row r="7615">
      <c r="A7615" s="238" t="s">
        <v>7752</v>
      </c>
      <c r="B7615" s="239">
        <v>16404.0</v>
      </c>
    </row>
    <row r="7616">
      <c r="A7616" s="238" t="s">
        <v>7753</v>
      </c>
      <c r="B7616" s="239">
        <v>678.0</v>
      </c>
    </row>
    <row r="7617">
      <c r="A7617" s="238" t="s">
        <v>7754</v>
      </c>
      <c r="B7617" s="239">
        <v>6976.0</v>
      </c>
    </row>
    <row r="7618">
      <c r="A7618" s="238" t="s">
        <v>7755</v>
      </c>
      <c r="B7618" s="239">
        <v>943.0</v>
      </c>
    </row>
    <row r="7619">
      <c r="A7619" s="238" t="s">
        <v>7756</v>
      </c>
      <c r="B7619" s="239">
        <v>437.0</v>
      </c>
    </row>
    <row r="7620">
      <c r="A7620" s="238" t="s">
        <v>7757</v>
      </c>
      <c r="B7620" s="239">
        <v>1210.0</v>
      </c>
    </row>
    <row r="7621">
      <c r="A7621" s="238" t="s">
        <v>7758</v>
      </c>
      <c r="B7621" s="239">
        <v>1137.0</v>
      </c>
    </row>
    <row r="7622">
      <c r="A7622" s="238" t="s">
        <v>7759</v>
      </c>
      <c r="B7622" s="239">
        <v>3105.0</v>
      </c>
    </row>
    <row r="7623">
      <c r="A7623" s="238" t="s">
        <v>7760</v>
      </c>
      <c r="B7623" s="239">
        <v>1076.0</v>
      </c>
    </row>
    <row r="7624">
      <c r="A7624" s="238" t="s">
        <v>7761</v>
      </c>
      <c r="B7624" s="239">
        <v>3347.0</v>
      </c>
    </row>
    <row r="7625">
      <c r="A7625" s="238" t="s">
        <v>7761</v>
      </c>
      <c r="B7625" s="239">
        <v>3642.0</v>
      </c>
    </row>
    <row r="7626">
      <c r="A7626" s="238" t="s">
        <v>7762</v>
      </c>
      <c r="B7626" s="239">
        <v>1821.0</v>
      </c>
    </row>
    <row r="7627">
      <c r="A7627" s="238" t="s">
        <v>7763</v>
      </c>
      <c r="B7627" s="239">
        <v>1101.0</v>
      </c>
    </row>
    <row r="7628">
      <c r="A7628" s="238" t="s">
        <v>7764</v>
      </c>
      <c r="B7628" s="239">
        <v>261.0</v>
      </c>
    </row>
    <row r="7629">
      <c r="A7629" s="238" t="s">
        <v>7765</v>
      </c>
      <c r="B7629" s="239">
        <v>5450.0</v>
      </c>
    </row>
    <row r="7630">
      <c r="A7630" s="238" t="s">
        <v>7766</v>
      </c>
      <c r="B7630" s="239">
        <v>152.0</v>
      </c>
    </row>
    <row r="7631">
      <c r="A7631" s="238" t="s">
        <v>7767</v>
      </c>
      <c r="B7631" s="239">
        <v>410.0</v>
      </c>
    </row>
    <row r="7632">
      <c r="A7632" s="238" t="s">
        <v>7768</v>
      </c>
      <c r="B7632" s="239">
        <v>3069.0</v>
      </c>
    </row>
    <row r="7633">
      <c r="A7633" s="238" t="s">
        <v>7769</v>
      </c>
      <c r="B7633" s="239">
        <v>152.0</v>
      </c>
    </row>
    <row r="7634">
      <c r="A7634" s="238" t="s">
        <v>7770</v>
      </c>
      <c r="B7634" s="239">
        <v>1509.0</v>
      </c>
    </row>
    <row r="7635">
      <c r="A7635" s="238" t="s">
        <v>7771</v>
      </c>
      <c r="B7635" s="239">
        <v>233.0</v>
      </c>
    </row>
    <row r="7636">
      <c r="A7636" s="238" t="s">
        <v>7772</v>
      </c>
      <c r="B7636" s="239">
        <v>720.0</v>
      </c>
    </row>
    <row r="7637">
      <c r="A7637" s="238" t="s">
        <v>7773</v>
      </c>
      <c r="B7637" s="239">
        <v>4518.0</v>
      </c>
    </row>
    <row r="7638">
      <c r="A7638" s="238" t="s">
        <v>7774</v>
      </c>
      <c r="B7638" s="239">
        <v>2717.0</v>
      </c>
    </row>
    <row r="7639">
      <c r="A7639" s="238" t="s">
        <v>7775</v>
      </c>
      <c r="B7639" s="239">
        <v>3384.0</v>
      </c>
    </row>
    <row r="7640">
      <c r="A7640" s="238" t="s">
        <v>7776</v>
      </c>
      <c r="B7640" s="239">
        <v>167.0</v>
      </c>
    </row>
    <row r="7641">
      <c r="A7641" s="238" t="s">
        <v>7777</v>
      </c>
      <c r="B7641" s="239">
        <v>2252.0</v>
      </c>
    </row>
    <row r="7642">
      <c r="A7642" s="238" t="s">
        <v>7778</v>
      </c>
      <c r="B7642" s="239">
        <v>36374.0</v>
      </c>
    </row>
    <row r="7643">
      <c r="A7643" s="238" t="s">
        <v>7779</v>
      </c>
      <c r="B7643" s="239">
        <v>265.0</v>
      </c>
    </row>
    <row r="7644">
      <c r="A7644" s="238" t="s">
        <v>7780</v>
      </c>
      <c r="B7644" s="239">
        <v>973.0</v>
      </c>
    </row>
    <row r="7645">
      <c r="A7645" s="238" t="s">
        <v>7781</v>
      </c>
      <c r="B7645" s="239">
        <v>982.0</v>
      </c>
    </row>
    <row r="7646">
      <c r="A7646" s="238" t="s">
        <v>7782</v>
      </c>
      <c r="B7646" s="239">
        <v>11752.0</v>
      </c>
    </row>
    <row r="7647">
      <c r="A7647" s="238" t="s">
        <v>7783</v>
      </c>
      <c r="B7647" s="239">
        <v>1739.0</v>
      </c>
    </row>
    <row r="7648">
      <c r="A7648" s="238" t="s">
        <v>7784</v>
      </c>
      <c r="B7648" s="239">
        <v>8052.0</v>
      </c>
    </row>
    <row r="7649">
      <c r="A7649" s="238" t="s">
        <v>7785</v>
      </c>
      <c r="B7649" s="239">
        <v>460.0</v>
      </c>
    </row>
    <row r="7650">
      <c r="A7650" s="238" t="s">
        <v>7786</v>
      </c>
      <c r="B7650" s="239">
        <v>429.0</v>
      </c>
    </row>
    <row r="7651">
      <c r="A7651" s="238" t="s">
        <v>7787</v>
      </c>
      <c r="B7651" s="239">
        <v>297.0</v>
      </c>
    </row>
    <row r="7652">
      <c r="A7652" s="238" t="s">
        <v>7788</v>
      </c>
      <c r="B7652" s="239">
        <v>2396.0</v>
      </c>
    </row>
    <row r="7653">
      <c r="A7653" s="238" t="s">
        <v>7789</v>
      </c>
      <c r="B7653" s="239">
        <v>185750.0</v>
      </c>
    </row>
    <row r="7654">
      <c r="A7654" s="238" t="s">
        <v>7790</v>
      </c>
      <c r="B7654" s="239">
        <v>5263.0</v>
      </c>
    </row>
    <row r="7655">
      <c r="A7655" s="238" t="s">
        <v>7791</v>
      </c>
      <c r="B7655" s="239">
        <v>7070.0</v>
      </c>
    </row>
    <row r="7656">
      <c r="A7656" s="238" t="s">
        <v>7792</v>
      </c>
      <c r="B7656" s="239">
        <v>1017.0</v>
      </c>
    </row>
    <row r="7657">
      <c r="A7657" s="238" t="s">
        <v>7793</v>
      </c>
      <c r="B7657" s="239">
        <v>1534.0</v>
      </c>
    </row>
    <row r="7658">
      <c r="A7658" s="238" t="s">
        <v>7793</v>
      </c>
      <c r="B7658" s="239">
        <v>90.0</v>
      </c>
    </row>
    <row r="7659">
      <c r="A7659" s="238" t="s">
        <v>7794</v>
      </c>
      <c r="B7659" s="239">
        <v>386.0</v>
      </c>
    </row>
    <row r="7660">
      <c r="A7660" s="238" t="s">
        <v>7795</v>
      </c>
      <c r="B7660" s="239">
        <v>1473.0</v>
      </c>
    </row>
    <row r="7661">
      <c r="A7661" s="238" t="s">
        <v>7796</v>
      </c>
      <c r="B7661" s="239">
        <v>2802.0</v>
      </c>
    </row>
    <row r="7662">
      <c r="A7662" s="238" t="s">
        <v>7797</v>
      </c>
      <c r="B7662" s="239">
        <v>583.0</v>
      </c>
    </row>
    <row r="7663">
      <c r="A7663" s="238" t="s">
        <v>7798</v>
      </c>
      <c r="B7663" s="239">
        <v>427.0</v>
      </c>
    </row>
    <row r="7664">
      <c r="A7664" s="238" t="s">
        <v>7799</v>
      </c>
      <c r="B7664" s="239">
        <v>291.0</v>
      </c>
    </row>
    <row r="7665">
      <c r="A7665" s="238" t="s">
        <v>7800</v>
      </c>
      <c r="B7665" s="239">
        <v>763.0</v>
      </c>
    </row>
    <row r="7666">
      <c r="A7666" s="238" t="s">
        <v>7801</v>
      </c>
      <c r="B7666" s="239">
        <v>976.0</v>
      </c>
    </row>
    <row r="7667">
      <c r="A7667" s="238" t="s">
        <v>7802</v>
      </c>
      <c r="B7667" s="239">
        <v>1031.0</v>
      </c>
    </row>
    <row r="7668">
      <c r="A7668" s="238" t="s">
        <v>7803</v>
      </c>
      <c r="B7668" s="239">
        <v>16024.0</v>
      </c>
    </row>
    <row r="7669">
      <c r="A7669" s="238" t="s">
        <v>7804</v>
      </c>
      <c r="B7669" s="239">
        <v>167.0</v>
      </c>
    </row>
    <row r="7670">
      <c r="A7670" s="238" t="s">
        <v>7805</v>
      </c>
      <c r="B7670" s="239">
        <v>722.0</v>
      </c>
    </row>
    <row r="7671">
      <c r="A7671" s="238" t="s">
        <v>7806</v>
      </c>
      <c r="B7671" s="239">
        <v>949.0</v>
      </c>
    </row>
    <row r="7672">
      <c r="A7672" s="238" t="s">
        <v>7807</v>
      </c>
      <c r="B7672" s="239">
        <v>8335.0</v>
      </c>
    </row>
    <row r="7673">
      <c r="A7673" s="238" t="s">
        <v>7808</v>
      </c>
      <c r="B7673" s="239">
        <v>18909.0</v>
      </c>
    </row>
    <row r="7674">
      <c r="A7674" s="238" t="s">
        <v>7809</v>
      </c>
      <c r="B7674" s="239">
        <v>1492.0</v>
      </c>
    </row>
    <row r="7675">
      <c r="A7675" s="238" t="s">
        <v>7810</v>
      </c>
      <c r="B7675" s="239">
        <v>4289.0</v>
      </c>
    </row>
    <row r="7676">
      <c r="A7676" s="238" t="s">
        <v>7811</v>
      </c>
      <c r="B7676" s="239">
        <v>1712.0</v>
      </c>
    </row>
    <row r="7677">
      <c r="A7677" s="238" t="s">
        <v>7812</v>
      </c>
      <c r="B7677" s="239">
        <v>3886.0</v>
      </c>
    </row>
    <row r="7678">
      <c r="A7678" s="238" t="s">
        <v>7813</v>
      </c>
      <c r="B7678" s="239">
        <v>2379.0</v>
      </c>
    </row>
    <row r="7679">
      <c r="A7679" s="238" t="s">
        <v>7814</v>
      </c>
      <c r="B7679" s="239">
        <v>12531.0</v>
      </c>
    </row>
    <row r="7680">
      <c r="A7680" s="238" t="s">
        <v>7815</v>
      </c>
      <c r="B7680" s="239">
        <v>435.0</v>
      </c>
    </row>
    <row r="7681">
      <c r="A7681" s="238" t="s">
        <v>7816</v>
      </c>
      <c r="B7681" s="239">
        <v>345.0</v>
      </c>
    </row>
    <row r="7682">
      <c r="A7682" s="238" t="s">
        <v>7817</v>
      </c>
      <c r="B7682" s="239">
        <v>3179.0</v>
      </c>
    </row>
    <row r="7683">
      <c r="A7683" s="238" t="s">
        <v>7818</v>
      </c>
      <c r="B7683" s="239">
        <v>11243.0</v>
      </c>
    </row>
    <row r="7684">
      <c r="A7684" s="238" t="s">
        <v>7819</v>
      </c>
      <c r="B7684" s="239">
        <v>316.0</v>
      </c>
    </row>
    <row r="7685">
      <c r="A7685" s="238" t="s">
        <v>7820</v>
      </c>
      <c r="B7685" s="239">
        <v>1526.0</v>
      </c>
    </row>
    <row r="7686">
      <c r="A7686" s="238" t="s">
        <v>7821</v>
      </c>
      <c r="B7686" s="239">
        <v>3162.0</v>
      </c>
    </row>
    <row r="7687">
      <c r="A7687" s="238" t="s">
        <v>7822</v>
      </c>
      <c r="B7687" s="239">
        <v>163.0</v>
      </c>
    </row>
    <row r="7688">
      <c r="A7688" s="238" t="s">
        <v>7823</v>
      </c>
      <c r="B7688" s="239">
        <v>634.0</v>
      </c>
    </row>
    <row r="7689">
      <c r="A7689" s="238" t="s">
        <v>7824</v>
      </c>
      <c r="B7689" s="239">
        <v>238.0</v>
      </c>
    </row>
    <row r="7690">
      <c r="A7690" s="238" t="s">
        <v>7825</v>
      </c>
      <c r="B7690" s="239">
        <v>2301.0</v>
      </c>
    </row>
    <row r="7691">
      <c r="A7691" s="238" t="s">
        <v>7826</v>
      </c>
      <c r="B7691" s="239">
        <v>697.0</v>
      </c>
    </row>
    <row r="7692">
      <c r="A7692" s="238" t="s">
        <v>7827</v>
      </c>
      <c r="B7692" s="239">
        <v>2647.0</v>
      </c>
    </row>
    <row r="7693">
      <c r="A7693" s="238" t="s">
        <v>7828</v>
      </c>
      <c r="B7693" s="239">
        <v>473.0</v>
      </c>
    </row>
    <row r="7694">
      <c r="A7694" s="238" t="s">
        <v>7829</v>
      </c>
      <c r="B7694" s="239">
        <v>11777.0</v>
      </c>
    </row>
    <row r="7695">
      <c r="A7695" s="238" t="s">
        <v>7830</v>
      </c>
      <c r="B7695" s="239">
        <v>2367.0</v>
      </c>
    </row>
    <row r="7696">
      <c r="A7696" s="238" t="s">
        <v>7831</v>
      </c>
      <c r="B7696" s="239">
        <v>2721.0</v>
      </c>
    </row>
    <row r="7697">
      <c r="A7697" s="238" t="s">
        <v>7832</v>
      </c>
      <c r="B7697" s="239">
        <v>2141.0</v>
      </c>
    </row>
    <row r="7698">
      <c r="A7698" s="238" t="s">
        <v>7833</v>
      </c>
      <c r="B7698" s="239">
        <v>946.0</v>
      </c>
    </row>
    <row r="7699">
      <c r="A7699" s="238" t="s">
        <v>7834</v>
      </c>
      <c r="B7699" s="239">
        <v>1624.0</v>
      </c>
    </row>
    <row r="7700">
      <c r="A7700" s="238" t="s">
        <v>7835</v>
      </c>
      <c r="B7700" s="239">
        <v>1176.0</v>
      </c>
    </row>
    <row r="7701">
      <c r="A7701" s="238" t="s">
        <v>7836</v>
      </c>
      <c r="B7701" s="239">
        <v>1075.0</v>
      </c>
    </row>
    <row r="7702">
      <c r="A7702" s="238" t="s">
        <v>7837</v>
      </c>
      <c r="B7702" s="239">
        <v>733.0</v>
      </c>
    </row>
    <row r="7703">
      <c r="A7703" s="238" t="s">
        <v>7838</v>
      </c>
      <c r="B7703" s="239">
        <v>0.0</v>
      </c>
    </row>
    <row r="7704">
      <c r="A7704" s="238" t="s">
        <v>7839</v>
      </c>
      <c r="B7704" s="239">
        <v>5536.0</v>
      </c>
    </row>
    <row r="7705">
      <c r="A7705" s="238" t="s">
        <v>7840</v>
      </c>
      <c r="B7705" s="239">
        <v>580.0</v>
      </c>
    </row>
    <row r="7706">
      <c r="A7706" s="238" t="s">
        <v>7841</v>
      </c>
      <c r="B7706" s="239">
        <v>2946.0</v>
      </c>
    </row>
    <row r="7707">
      <c r="A7707" s="238" t="s">
        <v>7842</v>
      </c>
      <c r="B7707" s="239">
        <v>1698.0</v>
      </c>
    </row>
    <row r="7708">
      <c r="A7708" s="238" t="s">
        <v>7843</v>
      </c>
      <c r="B7708" s="239">
        <v>21420.0</v>
      </c>
    </row>
    <row r="7709">
      <c r="A7709" s="238" t="s">
        <v>7844</v>
      </c>
      <c r="B7709" s="239">
        <v>480.0</v>
      </c>
    </row>
    <row r="7710">
      <c r="A7710" s="238" t="s">
        <v>7845</v>
      </c>
      <c r="B7710" s="239">
        <v>2467.0</v>
      </c>
    </row>
    <row r="7711">
      <c r="A7711" s="238" t="s">
        <v>7846</v>
      </c>
      <c r="B7711" s="239">
        <v>55530.0</v>
      </c>
    </row>
    <row r="7712">
      <c r="A7712" s="238" t="s">
        <v>7847</v>
      </c>
      <c r="B7712" s="239">
        <v>9026.0</v>
      </c>
    </row>
    <row r="7713">
      <c r="A7713" s="238" t="s">
        <v>7848</v>
      </c>
      <c r="B7713" s="239">
        <v>1605.0</v>
      </c>
    </row>
    <row r="7714">
      <c r="A7714" s="238" t="s">
        <v>7849</v>
      </c>
      <c r="B7714" s="239">
        <v>553.0</v>
      </c>
    </row>
    <row r="7715">
      <c r="A7715" s="238" t="s">
        <v>7850</v>
      </c>
      <c r="B7715" s="239">
        <v>7359.0</v>
      </c>
    </row>
    <row r="7716">
      <c r="A7716" s="238" t="s">
        <v>7851</v>
      </c>
      <c r="B7716" s="239">
        <v>856.0</v>
      </c>
    </row>
    <row r="7717">
      <c r="A7717" s="238" t="s">
        <v>7852</v>
      </c>
      <c r="B7717" s="239">
        <v>0.0</v>
      </c>
    </row>
    <row r="7718">
      <c r="A7718" s="238" t="s">
        <v>7853</v>
      </c>
      <c r="B7718" s="239">
        <v>3673.0</v>
      </c>
    </row>
    <row r="7719">
      <c r="A7719" s="238" t="s">
        <v>7854</v>
      </c>
      <c r="B7719" s="239">
        <v>2283.0</v>
      </c>
    </row>
    <row r="7720">
      <c r="A7720" s="238" t="s">
        <v>7855</v>
      </c>
      <c r="B7720" s="239">
        <v>760.0</v>
      </c>
    </row>
    <row r="7721">
      <c r="A7721" s="238" t="s">
        <v>7856</v>
      </c>
      <c r="B7721" s="239">
        <v>4531.0</v>
      </c>
    </row>
    <row r="7722">
      <c r="A7722" s="238" t="s">
        <v>7857</v>
      </c>
      <c r="B7722" s="239">
        <v>188.0</v>
      </c>
    </row>
    <row r="7723">
      <c r="A7723" s="238" t="s">
        <v>7858</v>
      </c>
      <c r="B7723" s="239">
        <v>2624.0</v>
      </c>
    </row>
    <row r="7724">
      <c r="A7724" s="238" t="s">
        <v>7859</v>
      </c>
      <c r="B7724" s="239">
        <v>18295.0</v>
      </c>
    </row>
    <row r="7725">
      <c r="A7725" s="238" t="s">
        <v>7860</v>
      </c>
      <c r="B7725" s="239">
        <v>6812.0</v>
      </c>
    </row>
    <row r="7726">
      <c r="A7726" s="238" t="s">
        <v>7861</v>
      </c>
      <c r="B7726" s="239">
        <v>5831.0</v>
      </c>
    </row>
    <row r="7727">
      <c r="A7727" s="238" t="s">
        <v>7862</v>
      </c>
      <c r="B7727" s="239">
        <v>13884.0</v>
      </c>
    </row>
    <row r="7728">
      <c r="A7728" s="238" t="s">
        <v>7863</v>
      </c>
      <c r="B7728" s="239">
        <v>1754.0</v>
      </c>
    </row>
    <row r="7729">
      <c r="A7729" s="238" t="s">
        <v>7864</v>
      </c>
      <c r="B7729" s="239">
        <v>452.0</v>
      </c>
    </row>
    <row r="7730">
      <c r="A7730" s="238" t="s">
        <v>7865</v>
      </c>
      <c r="B7730" s="239">
        <v>68.0</v>
      </c>
    </row>
    <row r="7731">
      <c r="A7731" s="238" t="s">
        <v>7866</v>
      </c>
      <c r="B7731" s="239">
        <v>23313.0</v>
      </c>
    </row>
    <row r="7732">
      <c r="A7732" s="238" t="s">
        <v>7867</v>
      </c>
      <c r="B7732" s="239">
        <v>2823.0</v>
      </c>
    </row>
    <row r="7733">
      <c r="A7733" s="238" t="s">
        <v>7868</v>
      </c>
      <c r="B7733" s="239">
        <v>629.0</v>
      </c>
    </row>
    <row r="7734">
      <c r="A7734" s="238" t="s">
        <v>7869</v>
      </c>
      <c r="B7734" s="239">
        <v>485.0</v>
      </c>
    </row>
    <row r="7735">
      <c r="A7735" s="238" t="s">
        <v>7870</v>
      </c>
      <c r="B7735" s="239">
        <v>10256.0</v>
      </c>
    </row>
    <row r="7736">
      <c r="A7736" s="238" t="s">
        <v>7871</v>
      </c>
      <c r="B7736" s="239">
        <v>516.0</v>
      </c>
    </row>
    <row r="7737">
      <c r="A7737" s="238" t="s">
        <v>7872</v>
      </c>
      <c r="B7737" s="239">
        <v>179.0</v>
      </c>
    </row>
    <row r="7738">
      <c r="A7738" s="238" t="s">
        <v>7873</v>
      </c>
      <c r="B7738" s="239">
        <v>22165.0</v>
      </c>
    </row>
    <row r="7739">
      <c r="A7739" s="238" t="s">
        <v>7874</v>
      </c>
      <c r="B7739" s="239">
        <v>251.0</v>
      </c>
    </row>
    <row r="7740">
      <c r="A7740" s="238" t="s">
        <v>7875</v>
      </c>
      <c r="B7740" s="239">
        <v>12907.0</v>
      </c>
    </row>
    <row r="7741">
      <c r="A7741" s="238" t="s">
        <v>7876</v>
      </c>
      <c r="B7741" s="239">
        <v>496.0</v>
      </c>
    </row>
    <row r="7742">
      <c r="A7742" s="238" t="s">
        <v>7877</v>
      </c>
      <c r="B7742" s="239">
        <v>512.0</v>
      </c>
    </row>
    <row r="7743">
      <c r="A7743" s="238" t="s">
        <v>7878</v>
      </c>
      <c r="B7743" s="239">
        <v>791.0</v>
      </c>
    </row>
    <row r="7744">
      <c r="A7744" s="238" t="s">
        <v>7879</v>
      </c>
      <c r="B7744" s="239">
        <v>1235.0</v>
      </c>
    </row>
    <row r="7745">
      <c r="A7745" s="238" t="s">
        <v>7880</v>
      </c>
      <c r="B7745" s="239">
        <v>538.0</v>
      </c>
    </row>
    <row r="7746">
      <c r="A7746" s="238" t="s">
        <v>7881</v>
      </c>
      <c r="B7746" s="239">
        <v>631.0</v>
      </c>
    </row>
    <row r="7747">
      <c r="A7747" s="238" t="s">
        <v>7882</v>
      </c>
      <c r="B7747" s="239">
        <v>1068.0</v>
      </c>
    </row>
    <row r="7748">
      <c r="A7748" s="238" t="s">
        <v>7883</v>
      </c>
      <c r="B7748" s="239">
        <v>5154.0</v>
      </c>
    </row>
    <row r="7749">
      <c r="A7749" s="238" t="s">
        <v>7884</v>
      </c>
      <c r="B7749" s="239">
        <v>4448.0</v>
      </c>
    </row>
    <row r="7750">
      <c r="A7750" s="238" t="s">
        <v>7885</v>
      </c>
      <c r="B7750" s="239">
        <v>281.0</v>
      </c>
    </row>
    <row r="7751">
      <c r="A7751" s="238" t="s">
        <v>7886</v>
      </c>
      <c r="B7751" s="239">
        <v>659.0</v>
      </c>
    </row>
    <row r="7752">
      <c r="A7752" s="238" t="s">
        <v>7887</v>
      </c>
      <c r="B7752" s="239">
        <v>792.0</v>
      </c>
    </row>
    <row r="7753">
      <c r="A7753" s="238" t="s">
        <v>7888</v>
      </c>
      <c r="B7753" s="239">
        <v>778.0</v>
      </c>
    </row>
    <row r="7754">
      <c r="A7754" s="238" t="s">
        <v>7889</v>
      </c>
      <c r="B7754" s="239">
        <v>1150.0</v>
      </c>
    </row>
    <row r="7755">
      <c r="A7755" s="238" t="s">
        <v>7890</v>
      </c>
      <c r="B7755" s="239">
        <v>137.0</v>
      </c>
    </row>
    <row r="7756">
      <c r="A7756" s="238" t="s">
        <v>7891</v>
      </c>
      <c r="B7756" s="239">
        <v>5480.0</v>
      </c>
    </row>
    <row r="7757">
      <c r="A7757" s="238" t="s">
        <v>7892</v>
      </c>
      <c r="B7757" s="239">
        <v>2262.0</v>
      </c>
    </row>
    <row r="7758">
      <c r="A7758" s="238" t="s">
        <v>7893</v>
      </c>
      <c r="B7758" s="239">
        <v>1816.0</v>
      </c>
    </row>
    <row r="7759">
      <c r="A7759" s="238" t="s">
        <v>7894</v>
      </c>
      <c r="B7759" s="239">
        <v>104.0</v>
      </c>
    </row>
    <row r="7760">
      <c r="A7760" s="238" t="s">
        <v>7895</v>
      </c>
      <c r="B7760" s="239">
        <v>99.0</v>
      </c>
    </row>
    <row r="7761">
      <c r="A7761" s="238" t="s">
        <v>7896</v>
      </c>
      <c r="B7761" s="239">
        <v>218.0</v>
      </c>
    </row>
    <row r="7762">
      <c r="A7762" s="238" t="s">
        <v>7897</v>
      </c>
      <c r="B7762" s="239">
        <v>18980.0</v>
      </c>
    </row>
    <row r="7763">
      <c r="A7763" s="238" t="s">
        <v>7898</v>
      </c>
      <c r="B7763" s="239">
        <v>34096.0</v>
      </c>
    </row>
    <row r="7764">
      <c r="A7764" s="238" t="s">
        <v>7899</v>
      </c>
      <c r="B7764" s="239">
        <v>7451.0</v>
      </c>
    </row>
    <row r="7765">
      <c r="A7765" s="238" t="s">
        <v>7900</v>
      </c>
      <c r="B7765" s="239">
        <v>22222.0</v>
      </c>
    </row>
    <row r="7766">
      <c r="A7766" s="238" t="s">
        <v>7901</v>
      </c>
      <c r="B7766" s="239">
        <v>3158.0</v>
      </c>
    </row>
    <row r="7767">
      <c r="A7767" s="238" t="s">
        <v>7902</v>
      </c>
      <c r="B7767" s="239">
        <v>32043.0</v>
      </c>
    </row>
    <row r="7768">
      <c r="A7768" s="238" t="s">
        <v>7903</v>
      </c>
      <c r="B7768" s="239">
        <v>11832.0</v>
      </c>
    </row>
    <row r="7769">
      <c r="A7769" s="238" t="s">
        <v>7904</v>
      </c>
      <c r="B7769" s="239">
        <v>501.0</v>
      </c>
    </row>
    <row r="7770">
      <c r="A7770" s="238" t="s">
        <v>7905</v>
      </c>
      <c r="B7770" s="239">
        <v>8861.0</v>
      </c>
    </row>
    <row r="7771">
      <c r="A7771" s="238" t="s">
        <v>7906</v>
      </c>
      <c r="B7771" s="239">
        <v>15773.0</v>
      </c>
    </row>
    <row r="7772">
      <c r="A7772" s="238" t="s">
        <v>7907</v>
      </c>
      <c r="B7772" s="239">
        <v>2983.0</v>
      </c>
    </row>
    <row r="7773">
      <c r="A7773" s="238" t="s">
        <v>7908</v>
      </c>
      <c r="B7773" s="239">
        <v>9238.0</v>
      </c>
    </row>
    <row r="7774">
      <c r="A7774" s="238" t="s">
        <v>7909</v>
      </c>
      <c r="B7774" s="239">
        <v>3472.0</v>
      </c>
    </row>
    <row r="7775">
      <c r="A7775" s="238" t="s">
        <v>7910</v>
      </c>
      <c r="B7775" s="239">
        <v>2347.0</v>
      </c>
    </row>
    <row r="7776">
      <c r="A7776" s="238" t="s">
        <v>7911</v>
      </c>
      <c r="B7776" s="239">
        <v>1230.0</v>
      </c>
    </row>
    <row r="7777">
      <c r="A7777" s="238" t="s">
        <v>7912</v>
      </c>
      <c r="B7777" s="239">
        <v>1721.0</v>
      </c>
    </row>
    <row r="7778">
      <c r="A7778" s="238" t="s">
        <v>7913</v>
      </c>
      <c r="B7778" s="239">
        <v>2097.0</v>
      </c>
    </row>
    <row r="7779">
      <c r="A7779" s="238" t="s">
        <v>7914</v>
      </c>
      <c r="B7779" s="239">
        <v>255.0</v>
      </c>
    </row>
    <row r="7780">
      <c r="A7780" s="238" t="s">
        <v>7915</v>
      </c>
      <c r="B7780" s="239">
        <v>986.0</v>
      </c>
    </row>
    <row r="7781">
      <c r="A7781" s="238" t="s">
        <v>7916</v>
      </c>
      <c r="B7781" s="239">
        <v>949.0</v>
      </c>
    </row>
    <row r="7782">
      <c r="A7782" s="238" t="s">
        <v>7917</v>
      </c>
      <c r="B7782" s="239">
        <v>1422.0</v>
      </c>
    </row>
    <row r="7783">
      <c r="A7783" s="238" t="s">
        <v>7918</v>
      </c>
      <c r="B7783" s="239">
        <v>169.0</v>
      </c>
    </row>
    <row r="7784">
      <c r="A7784" s="238" t="s">
        <v>7919</v>
      </c>
      <c r="B7784" s="239">
        <v>704.0</v>
      </c>
    </row>
    <row r="7785">
      <c r="A7785" s="238" t="s">
        <v>7920</v>
      </c>
      <c r="B7785" s="239">
        <v>1431.0</v>
      </c>
    </row>
    <row r="7786">
      <c r="A7786" s="238" t="s">
        <v>7921</v>
      </c>
      <c r="B7786" s="239">
        <v>1340.0</v>
      </c>
    </row>
    <row r="7787">
      <c r="A7787" s="238" t="s">
        <v>7922</v>
      </c>
      <c r="B7787" s="239">
        <v>1363.0</v>
      </c>
    </row>
    <row r="7788">
      <c r="A7788" s="238" t="s">
        <v>7922</v>
      </c>
      <c r="B7788" s="239">
        <v>1566.0</v>
      </c>
    </row>
    <row r="7789">
      <c r="A7789" s="238" t="s">
        <v>7923</v>
      </c>
      <c r="B7789" s="239">
        <v>1736.0</v>
      </c>
    </row>
    <row r="7790">
      <c r="A7790" s="238" t="s">
        <v>7924</v>
      </c>
      <c r="B7790" s="239">
        <v>1896.0</v>
      </c>
    </row>
    <row r="7791">
      <c r="A7791" s="238" t="s">
        <v>7925</v>
      </c>
      <c r="B7791" s="239">
        <v>429.0</v>
      </c>
    </row>
    <row r="7792">
      <c r="A7792" s="238" t="s">
        <v>7926</v>
      </c>
      <c r="B7792" s="239">
        <v>8250.0</v>
      </c>
    </row>
    <row r="7793">
      <c r="A7793" s="238" t="s">
        <v>7927</v>
      </c>
      <c r="B7793" s="239">
        <v>1094.0</v>
      </c>
    </row>
    <row r="7794">
      <c r="A7794" s="238" t="s">
        <v>7928</v>
      </c>
      <c r="B7794" s="239">
        <v>3544.0</v>
      </c>
    </row>
    <row r="7795">
      <c r="A7795" s="238" t="s">
        <v>7929</v>
      </c>
      <c r="B7795" s="239">
        <v>907.0</v>
      </c>
    </row>
    <row r="7796">
      <c r="A7796" s="238" t="s">
        <v>7930</v>
      </c>
      <c r="B7796" s="239">
        <v>5349.0</v>
      </c>
    </row>
    <row r="7797">
      <c r="A7797" s="238" t="s">
        <v>7931</v>
      </c>
      <c r="B7797" s="239">
        <v>11695.0</v>
      </c>
    </row>
    <row r="7798">
      <c r="A7798" s="238" t="s">
        <v>7932</v>
      </c>
      <c r="B7798" s="239">
        <v>1679.0</v>
      </c>
    </row>
    <row r="7799">
      <c r="A7799" s="238" t="s">
        <v>7933</v>
      </c>
      <c r="B7799" s="239">
        <v>546.0</v>
      </c>
    </row>
    <row r="7800">
      <c r="A7800" s="238" t="s">
        <v>7934</v>
      </c>
      <c r="B7800" s="239">
        <v>1161.0</v>
      </c>
    </row>
    <row r="7801">
      <c r="A7801" s="238" t="s">
        <v>7935</v>
      </c>
      <c r="B7801" s="239">
        <v>8082.0</v>
      </c>
    </row>
    <row r="7802">
      <c r="A7802" s="238" t="s">
        <v>7936</v>
      </c>
      <c r="B7802" s="239">
        <v>626.0</v>
      </c>
    </row>
    <row r="7803">
      <c r="A7803" s="238" t="s">
        <v>7937</v>
      </c>
      <c r="B7803" s="239">
        <v>5374.0</v>
      </c>
    </row>
    <row r="7804">
      <c r="A7804" s="238" t="s">
        <v>7938</v>
      </c>
      <c r="B7804" s="239">
        <v>235.0</v>
      </c>
    </row>
    <row r="7805">
      <c r="A7805" s="238" t="s">
        <v>7939</v>
      </c>
      <c r="B7805" s="239">
        <v>1924.0</v>
      </c>
    </row>
    <row r="7806">
      <c r="A7806" s="238" t="s">
        <v>7940</v>
      </c>
      <c r="B7806" s="239">
        <v>341.0</v>
      </c>
    </row>
    <row r="7807">
      <c r="A7807" s="238" t="s">
        <v>7941</v>
      </c>
      <c r="B7807" s="239">
        <v>311.0</v>
      </c>
    </row>
    <row r="7808">
      <c r="A7808" s="238" t="s">
        <v>7942</v>
      </c>
      <c r="B7808" s="239">
        <v>4890.0</v>
      </c>
    </row>
    <row r="7809">
      <c r="A7809" s="238" t="s">
        <v>7943</v>
      </c>
      <c r="B7809" s="239">
        <v>471.0</v>
      </c>
    </row>
    <row r="7810">
      <c r="A7810" s="238" t="s">
        <v>7944</v>
      </c>
      <c r="B7810" s="239">
        <v>1581.0</v>
      </c>
    </row>
    <row r="7811">
      <c r="A7811" s="238" t="s">
        <v>7945</v>
      </c>
      <c r="B7811" s="239">
        <v>51310.0</v>
      </c>
    </row>
    <row r="7812">
      <c r="A7812" s="238" t="s">
        <v>7946</v>
      </c>
      <c r="B7812" s="239">
        <v>1067.0</v>
      </c>
    </row>
    <row r="7813">
      <c r="A7813" s="238" t="s">
        <v>7947</v>
      </c>
      <c r="B7813" s="239">
        <v>23180.0</v>
      </c>
    </row>
    <row r="7814">
      <c r="A7814" s="238" t="s">
        <v>7948</v>
      </c>
      <c r="B7814" s="239">
        <v>2506.0</v>
      </c>
    </row>
    <row r="7815">
      <c r="A7815" s="238" t="s">
        <v>7949</v>
      </c>
      <c r="B7815" s="239">
        <v>811.0</v>
      </c>
    </row>
    <row r="7816">
      <c r="A7816" s="238" t="s">
        <v>7950</v>
      </c>
      <c r="B7816" s="239">
        <v>1973.0</v>
      </c>
    </row>
    <row r="7817">
      <c r="A7817" s="238" t="s">
        <v>7951</v>
      </c>
      <c r="B7817" s="239">
        <v>15330.0</v>
      </c>
    </row>
    <row r="7818">
      <c r="A7818" s="238" t="s">
        <v>7952</v>
      </c>
      <c r="B7818" s="239">
        <v>347.0</v>
      </c>
    </row>
    <row r="7819">
      <c r="A7819" s="238" t="s">
        <v>7953</v>
      </c>
      <c r="B7819" s="239">
        <v>24597.0</v>
      </c>
    </row>
    <row r="7820">
      <c r="A7820" s="238" t="s">
        <v>7954</v>
      </c>
      <c r="B7820" s="239">
        <v>486.0</v>
      </c>
    </row>
    <row r="7821">
      <c r="A7821" s="238" t="s">
        <v>7955</v>
      </c>
      <c r="B7821" s="239">
        <v>920.0</v>
      </c>
    </row>
    <row r="7822">
      <c r="A7822" s="238" t="s">
        <v>7956</v>
      </c>
      <c r="B7822" s="239">
        <v>167.0</v>
      </c>
    </row>
    <row r="7823">
      <c r="A7823" s="238" t="s">
        <v>7957</v>
      </c>
      <c r="B7823" s="239">
        <v>141.0</v>
      </c>
    </row>
    <row r="7824">
      <c r="A7824" s="238" t="s">
        <v>7958</v>
      </c>
      <c r="B7824" s="239">
        <v>87388.0</v>
      </c>
    </row>
    <row r="7825">
      <c r="A7825" s="238" t="s">
        <v>7959</v>
      </c>
      <c r="B7825" s="239">
        <v>764.0</v>
      </c>
    </row>
    <row r="7826">
      <c r="A7826" s="238" t="s">
        <v>7960</v>
      </c>
      <c r="B7826" s="239">
        <v>74.0</v>
      </c>
    </row>
    <row r="7827">
      <c r="A7827" s="238" t="s">
        <v>7961</v>
      </c>
      <c r="B7827" s="239">
        <v>4619.0</v>
      </c>
    </row>
    <row r="7828">
      <c r="A7828" s="238" t="s">
        <v>7962</v>
      </c>
      <c r="B7828" s="239">
        <v>1683.0</v>
      </c>
    </row>
    <row r="7829">
      <c r="A7829" s="238" t="s">
        <v>7963</v>
      </c>
      <c r="B7829" s="239">
        <v>1019.0</v>
      </c>
    </row>
    <row r="7830">
      <c r="A7830" s="238" t="s">
        <v>7964</v>
      </c>
      <c r="B7830" s="239">
        <v>1537.0</v>
      </c>
    </row>
    <row r="7831">
      <c r="A7831" s="238" t="s">
        <v>7965</v>
      </c>
      <c r="B7831" s="239">
        <v>14553.0</v>
      </c>
    </row>
    <row r="7832">
      <c r="A7832" s="238" t="s">
        <v>7966</v>
      </c>
      <c r="B7832" s="239">
        <v>246.0</v>
      </c>
    </row>
    <row r="7833">
      <c r="A7833" s="238" t="s">
        <v>7967</v>
      </c>
      <c r="B7833" s="239">
        <v>467.0</v>
      </c>
    </row>
    <row r="7834">
      <c r="A7834" s="238" t="s">
        <v>7968</v>
      </c>
      <c r="B7834" s="239">
        <v>2014.0</v>
      </c>
    </row>
    <row r="7835">
      <c r="A7835" s="238" t="s">
        <v>7969</v>
      </c>
      <c r="B7835" s="239">
        <v>11651.0</v>
      </c>
    </row>
    <row r="7836">
      <c r="A7836" s="238" t="s">
        <v>7970</v>
      </c>
      <c r="B7836" s="239">
        <v>289.0</v>
      </c>
    </row>
    <row r="7837">
      <c r="A7837" s="238" t="s">
        <v>7971</v>
      </c>
      <c r="B7837" s="239">
        <v>2026.0</v>
      </c>
    </row>
    <row r="7838">
      <c r="A7838" s="238" t="s">
        <v>7972</v>
      </c>
      <c r="B7838" s="239">
        <v>8736.0</v>
      </c>
    </row>
    <row r="7839">
      <c r="A7839" s="238" t="s">
        <v>7973</v>
      </c>
      <c r="B7839" s="239">
        <v>2836.0</v>
      </c>
    </row>
    <row r="7840">
      <c r="A7840" s="238" t="s">
        <v>7974</v>
      </c>
      <c r="B7840" s="239">
        <v>398.0</v>
      </c>
    </row>
    <row r="7841">
      <c r="A7841" s="238" t="s">
        <v>7975</v>
      </c>
      <c r="B7841" s="239">
        <v>16542.0</v>
      </c>
    </row>
    <row r="7842">
      <c r="A7842" s="238" t="s">
        <v>7976</v>
      </c>
      <c r="B7842" s="239">
        <v>4488.0</v>
      </c>
    </row>
    <row r="7843">
      <c r="A7843" s="238" t="s">
        <v>7977</v>
      </c>
      <c r="B7843" s="239">
        <v>211.0</v>
      </c>
    </row>
    <row r="7844">
      <c r="A7844" s="238" t="s">
        <v>7978</v>
      </c>
      <c r="B7844" s="239">
        <v>219.0</v>
      </c>
    </row>
    <row r="7845">
      <c r="A7845" s="238" t="s">
        <v>7978</v>
      </c>
      <c r="B7845" s="239">
        <v>195.0</v>
      </c>
    </row>
    <row r="7846">
      <c r="A7846" s="238" t="s">
        <v>7979</v>
      </c>
      <c r="B7846" s="239">
        <v>333.0</v>
      </c>
    </row>
    <row r="7847">
      <c r="A7847" s="238" t="s">
        <v>7980</v>
      </c>
      <c r="B7847" s="239">
        <v>51482.0</v>
      </c>
    </row>
    <row r="7848">
      <c r="A7848" s="238" t="s">
        <v>7981</v>
      </c>
      <c r="B7848" s="239">
        <v>2961.0</v>
      </c>
    </row>
    <row r="7849">
      <c r="A7849" s="238" t="s">
        <v>7982</v>
      </c>
      <c r="B7849" s="239">
        <v>125.0</v>
      </c>
    </row>
    <row r="7850">
      <c r="A7850" s="238" t="s">
        <v>7983</v>
      </c>
      <c r="B7850" s="239">
        <v>104.0</v>
      </c>
    </row>
    <row r="7851">
      <c r="A7851" s="238" t="s">
        <v>7984</v>
      </c>
      <c r="B7851" s="239">
        <v>527.0</v>
      </c>
    </row>
    <row r="7852">
      <c r="A7852" s="238" t="s">
        <v>7985</v>
      </c>
      <c r="B7852" s="239">
        <v>5471.0</v>
      </c>
    </row>
    <row r="7853">
      <c r="A7853" s="238" t="s">
        <v>7986</v>
      </c>
      <c r="B7853" s="239">
        <v>1789.0</v>
      </c>
    </row>
    <row r="7854">
      <c r="A7854" s="238" t="s">
        <v>7987</v>
      </c>
      <c r="B7854" s="239">
        <v>2086.0</v>
      </c>
    </row>
    <row r="7855">
      <c r="A7855" s="238" t="s">
        <v>7988</v>
      </c>
      <c r="B7855" s="239">
        <v>1024.0</v>
      </c>
    </row>
    <row r="7856">
      <c r="A7856" s="238" t="s">
        <v>7989</v>
      </c>
      <c r="B7856" s="239">
        <v>308.0</v>
      </c>
    </row>
    <row r="7857">
      <c r="A7857" s="238" t="s">
        <v>7990</v>
      </c>
      <c r="B7857" s="239">
        <v>2043.0</v>
      </c>
    </row>
    <row r="7858">
      <c r="A7858" s="238" t="s">
        <v>7991</v>
      </c>
      <c r="B7858" s="239">
        <v>2116.0</v>
      </c>
    </row>
    <row r="7859">
      <c r="A7859" s="238" t="s">
        <v>7992</v>
      </c>
      <c r="B7859" s="239">
        <v>11370.0</v>
      </c>
    </row>
    <row r="7860">
      <c r="A7860" s="238" t="s">
        <v>7993</v>
      </c>
      <c r="B7860" s="239">
        <v>2023.0</v>
      </c>
    </row>
    <row r="7861">
      <c r="A7861" s="238" t="s">
        <v>7994</v>
      </c>
      <c r="B7861" s="239">
        <v>237.0</v>
      </c>
    </row>
    <row r="7862">
      <c r="A7862" s="238" t="s">
        <v>7995</v>
      </c>
      <c r="B7862" s="239">
        <v>355.0</v>
      </c>
    </row>
    <row r="7863">
      <c r="A7863" s="238" t="s">
        <v>7996</v>
      </c>
      <c r="B7863" s="239">
        <v>111734.0</v>
      </c>
    </row>
    <row r="7864">
      <c r="A7864" s="238" t="s">
        <v>7997</v>
      </c>
      <c r="B7864" s="239">
        <v>1009.0</v>
      </c>
    </row>
    <row r="7865">
      <c r="A7865" s="238" t="s">
        <v>7998</v>
      </c>
      <c r="B7865" s="239">
        <v>553.0</v>
      </c>
    </row>
    <row r="7866">
      <c r="A7866" s="238" t="s">
        <v>7999</v>
      </c>
      <c r="B7866" s="239">
        <v>7077.0</v>
      </c>
    </row>
    <row r="7867">
      <c r="A7867" s="238" t="s">
        <v>8000</v>
      </c>
      <c r="B7867" s="239">
        <v>3386.0</v>
      </c>
    </row>
    <row r="7868">
      <c r="A7868" s="238" t="s">
        <v>8001</v>
      </c>
      <c r="B7868" s="239">
        <v>21475.0</v>
      </c>
    </row>
    <row r="7869">
      <c r="A7869" s="238" t="s">
        <v>8002</v>
      </c>
      <c r="B7869" s="239">
        <v>157.0</v>
      </c>
    </row>
    <row r="7870">
      <c r="A7870" s="238" t="s">
        <v>8003</v>
      </c>
      <c r="B7870" s="239">
        <v>1796.0</v>
      </c>
    </row>
    <row r="7871">
      <c r="A7871" s="238" t="s">
        <v>8004</v>
      </c>
      <c r="B7871" s="239">
        <v>11005.0</v>
      </c>
    </row>
    <row r="7872">
      <c r="A7872" s="238" t="s">
        <v>8005</v>
      </c>
      <c r="B7872" s="239">
        <v>157443.0</v>
      </c>
    </row>
    <row r="7873">
      <c r="A7873" s="238" t="s">
        <v>8006</v>
      </c>
      <c r="B7873" s="239">
        <v>16543.0</v>
      </c>
    </row>
    <row r="7874">
      <c r="A7874" s="238" t="s">
        <v>8007</v>
      </c>
      <c r="B7874" s="239">
        <v>1078.0</v>
      </c>
    </row>
    <row r="7875">
      <c r="A7875" s="238" t="s">
        <v>8008</v>
      </c>
      <c r="B7875" s="239">
        <v>3796.0</v>
      </c>
    </row>
    <row r="7876">
      <c r="A7876" s="238" t="s">
        <v>8009</v>
      </c>
      <c r="B7876" s="239">
        <v>2263.0</v>
      </c>
    </row>
    <row r="7877">
      <c r="A7877" s="238" t="s">
        <v>8010</v>
      </c>
      <c r="B7877" s="239">
        <v>9369.0</v>
      </c>
    </row>
    <row r="7878">
      <c r="A7878" s="238" t="s">
        <v>8011</v>
      </c>
      <c r="B7878" s="239">
        <v>46.0</v>
      </c>
    </row>
    <row r="7879">
      <c r="A7879" s="238" t="s">
        <v>8012</v>
      </c>
      <c r="B7879" s="239">
        <v>677.0</v>
      </c>
    </row>
    <row r="7880">
      <c r="A7880" s="238" t="s">
        <v>8013</v>
      </c>
      <c r="B7880" s="239">
        <v>10199.0</v>
      </c>
    </row>
    <row r="7881">
      <c r="A7881" s="238" t="s">
        <v>8014</v>
      </c>
      <c r="B7881" s="239">
        <v>2390.0</v>
      </c>
    </row>
    <row r="7882">
      <c r="A7882" s="238" t="s">
        <v>8015</v>
      </c>
      <c r="B7882" s="239">
        <v>1014.0</v>
      </c>
    </row>
    <row r="7883">
      <c r="A7883" s="238" t="s">
        <v>8016</v>
      </c>
      <c r="B7883" s="239">
        <v>734.0</v>
      </c>
    </row>
    <row r="7884">
      <c r="A7884" s="238" t="s">
        <v>8017</v>
      </c>
      <c r="B7884" s="239">
        <v>5334.0</v>
      </c>
    </row>
    <row r="7885">
      <c r="A7885" s="238" t="s">
        <v>8018</v>
      </c>
      <c r="B7885" s="239">
        <v>727.0</v>
      </c>
    </row>
    <row r="7886">
      <c r="A7886" s="238" t="s">
        <v>8019</v>
      </c>
      <c r="B7886" s="239">
        <v>2584.0</v>
      </c>
    </row>
    <row r="7887">
      <c r="A7887" s="238" t="s">
        <v>8020</v>
      </c>
      <c r="B7887" s="239">
        <v>744.0</v>
      </c>
    </row>
    <row r="7888">
      <c r="A7888" s="238" t="s">
        <v>8021</v>
      </c>
      <c r="B7888" s="239">
        <v>14349.0</v>
      </c>
    </row>
    <row r="7889">
      <c r="A7889" s="238" t="s">
        <v>8022</v>
      </c>
      <c r="B7889" s="239">
        <v>555.0</v>
      </c>
    </row>
    <row r="7890">
      <c r="A7890" s="238" t="s">
        <v>8023</v>
      </c>
      <c r="B7890" s="239">
        <v>3605.0</v>
      </c>
    </row>
    <row r="7891">
      <c r="A7891" s="238" t="s">
        <v>8024</v>
      </c>
      <c r="B7891" s="239">
        <v>436.0</v>
      </c>
    </row>
    <row r="7892">
      <c r="A7892" s="238" t="s">
        <v>8025</v>
      </c>
      <c r="B7892" s="239">
        <v>349.0</v>
      </c>
    </row>
    <row r="7893">
      <c r="A7893" s="238" t="s">
        <v>8026</v>
      </c>
      <c r="B7893" s="239">
        <v>2114.0</v>
      </c>
    </row>
    <row r="7894">
      <c r="A7894" s="238" t="s">
        <v>8027</v>
      </c>
      <c r="B7894" s="239">
        <v>8517.0</v>
      </c>
    </row>
    <row r="7895">
      <c r="A7895" s="238" t="s">
        <v>8028</v>
      </c>
      <c r="B7895" s="239">
        <v>6955.0</v>
      </c>
    </row>
    <row r="7896">
      <c r="A7896" s="238" t="s">
        <v>8029</v>
      </c>
      <c r="B7896" s="239">
        <v>5401.0</v>
      </c>
    </row>
    <row r="7897">
      <c r="A7897" s="238" t="s">
        <v>8030</v>
      </c>
      <c r="B7897" s="239">
        <v>527.0</v>
      </c>
    </row>
    <row r="7898">
      <c r="A7898" s="238" t="s">
        <v>8030</v>
      </c>
      <c r="B7898" s="239">
        <v>1335.0</v>
      </c>
    </row>
    <row r="7899">
      <c r="A7899" s="238" t="s">
        <v>8030</v>
      </c>
      <c r="B7899" s="239">
        <v>673.0</v>
      </c>
    </row>
    <row r="7900">
      <c r="A7900" s="238" t="s">
        <v>8030</v>
      </c>
      <c r="B7900" s="239">
        <v>849.0</v>
      </c>
    </row>
    <row r="7901">
      <c r="A7901" s="238" t="s">
        <v>8031</v>
      </c>
      <c r="B7901" s="239">
        <v>473.0</v>
      </c>
    </row>
    <row r="7902">
      <c r="A7902" s="238" t="s">
        <v>8032</v>
      </c>
      <c r="B7902" s="239">
        <v>8457.0</v>
      </c>
    </row>
    <row r="7903">
      <c r="A7903" s="238" t="s">
        <v>8033</v>
      </c>
      <c r="B7903" s="239">
        <v>20371.0</v>
      </c>
    </row>
    <row r="7904">
      <c r="A7904" s="238" t="s">
        <v>8034</v>
      </c>
      <c r="B7904" s="239">
        <v>1469.0</v>
      </c>
    </row>
    <row r="7905">
      <c r="A7905" s="238" t="s">
        <v>8035</v>
      </c>
      <c r="B7905" s="239">
        <v>4844.0</v>
      </c>
    </row>
    <row r="7906">
      <c r="A7906" s="238" t="s">
        <v>8036</v>
      </c>
      <c r="B7906" s="239">
        <v>161.0</v>
      </c>
    </row>
    <row r="7907">
      <c r="A7907" s="238" t="s">
        <v>8037</v>
      </c>
      <c r="B7907" s="239">
        <v>4274.0</v>
      </c>
    </row>
    <row r="7908">
      <c r="A7908" s="238" t="s">
        <v>8038</v>
      </c>
      <c r="B7908" s="239">
        <v>575.0</v>
      </c>
    </row>
    <row r="7909">
      <c r="A7909" s="238" t="s">
        <v>8039</v>
      </c>
      <c r="B7909" s="239">
        <v>2428.0</v>
      </c>
    </row>
    <row r="7910">
      <c r="A7910" s="238" t="s">
        <v>8040</v>
      </c>
      <c r="B7910" s="239">
        <v>1289.0</v>
      </c>
    </row>
    <row r="7911">
      <c r="A7911" s="238" t="s">
        <v>8041</v>
      </c>
      <c r="B7911" s="239">
        <v>2532.0</v>
      </c>
    </row>
    <row r="7912">
      <c r="A7912" s="238" t="s">
        <v>8042</v>
      </c>
      <c r="B7912" s="239">
        <v>5136.0</v>
      </c>
    </row>
    <row r="7913">
      <c r="A7913" s="238" t="s">
        <v>8043</v>
      </c>
      <c r="B7913" s="239">
        <v>1695.0</v>
      </c>
    </row>
    <row r="7914">
      <c r="A7914" s="238" t="s">
        <v>8044</v>
      </c>
      <c r="B7914" s="239">
        <v>8480.0</v>
      </c>
    </row>
    <row r="7915">
      <c r="A7915" s="238" t="s">
        <v>8045</v>
      </c>
      <c r="B7915" s="239">
        <v>1704.0</v>
      </c>
    </row>
    <row r="7916">
      <c r="A7916" s="238" t="s">
        <v>8046</v>
      </c>
      <c r="B7916" s="239">
        <v>18610.0</v>
      </c>
    </row>
    <row r="7917">
      <c r="A7917" s="238" t="s">
        <v>8047</v>
      </c>
      <c r="B7917" s="239">
        <v>338.0</v>
      </c>
    </row>
    <row r="7918">
      <c r="A7918" s="238" t="s">
        <v>8048</v>
      </c>
      <c r="B7918" s="239">
        <v>110.0</v>
      </c>
    </row>
    <row r="7919">
      <c r="A7919" s="238" t="s">
        <v>8049</v>
      </c>
      <c r="B7919" s="239">
        <v>530.0</v>
      </c>
    </row>
    <row r="7920">
      <c r="A7920" s="238" t="s">
        <v>8050</v>
      </c>
      <c r="B7920" s="239">
        <v>178.0</v>
      </c>
    </row>
    <row r="7921">
      <c r="A7921" s="238" t="s">
        <v>8051</v>
      </c>
      <c r="B7921" s="239">
        <v>795.0</v>
      </c>
    </row>
    <row r="7922">
      <c r="A7922" s="238" t="s">
        <v>8052</v>
      </c>
      <c r="B7922" s="239">
        <v>428.0</v>
      </c>
    </row>
    <row r="7923">
      <c r="A7923" s="238" t="s">
        <v>8053</v>
      </c>
      <c r="B7923" s="239">
        <v>46.0</v>
      </c>
    </row>
    <row r="7924">
      <c r="A7924" s="238" t="s">
        <v>8054</v>
      </c>
      <c r="B7924" s="239">
        <v>229.0</v>
      </c>
    </row>
    <row r="7925">
      <c r="A7925" s="238" t="s">
        <v>8055</v>
      </c>
      <c r="B7925" s="239">
        <v>492.0</v>
      </c>
    </row>
    <row r="7926">
      <c r="A7926" s="238" t="s">
        <v>8056</v>
      </c>
      <c r="B7926" s="239">
        <v>995.0</v>
      </c>
    </row>
    <row r="7927">
      <c r="A7927" s="238" t="s">
        <v>8057</v>
      </c>
      <c r="B7927" s="239">
        <v>8128.0</v>
      </c>
    </row>
    <row r="7928">
      <c r="A7928" s="238" t="s">
        <v>8058</v>
      </c>
      <c r="B7928" s="239">
        <v>72.0</v>
      </c>
    </row>
    <row r="7929">
      <c r="A7929" s="238" t="s">
        <v>8059</v>
      </c>
      <c r="B7929" s="239">
        <v>394.0</v>
      </c>
    </row>
    <row r="7930">
      <c r="A7930" s="238" t="s">
        <v>8060</v>
      </c>
      <c r="B7930" s="239">
        <v>1357.0</v>
      </c>
    </row>
    <row r="7931">
      <c r="A7931" s="238" t="s">
        <v>8061</v>
      </c>
      <c r="B7931" s="239">
        <v>28536.0</v>
      </c>
    </row>
    <row r="7932">
      <c r="A7932" s="238" t="s">
        <v>8062</v>
      </c>
      <c r="B7932" s="239">
        <v>9110.0</v>
      </c>
    </row>
    <row r="7933">
      <c r="A7933" s="238" t="s">
        <v>8063</v>
      </c>
      <c r="B7933" s="239">
        <v>4391.0</v>
      </c>
    </row>
    <row r="7934">
      <c r="A7934" s="238" t="s">
        <v>8064</v>
      </c>
      <c r="B7934" s="239">
        <v>1298.0</v>
      </c>
    </row>
    <row r="7935">
      <c r="A7935" s="238" t="s">
        <v>8065</v>
      </c>
      <c r="B7935" s="239">
        <v>16603.0</v>
      </c>
    </row>
    <row r="7936">
      <c r="A7936" s="238" t="s">
        <v>8066</v>
      </c>
      <c r="B7936" s="239">
        <v>775.0</v>
      </c>
    </row>
    <row r="7937">
      <c r="A7937" s="238" t="s">
        <v>8067</v>
      </c>
      <c r="B7937" s="239">
        <v>2832.0</v>
      </c>
    </row>
    <row r="7938">
      <c r="A7938" s="238" t="s">
        <v>8068</v>
      </c>
      <c r="B7938" s="239">
        <v>408.0</v>
      </c>
    </row>
    <row r="7939">
      <c r="A7939" s="238" t="s">
        <v>8069</v>
      </c>
      <c r="B7939" s="239">
        <v>7282.0</v>
      </c>
    </row>
    <row r="7940">
      <c r="A7940" s="238" t="s">
        <v>8069</v>
      </c>
      <c r="B7940" s="239">
        <v>812.0</v>
      </c>
    </row>
    <row r="7941">
      <c r="A7941" s="238" t="s">
        <v>8070</v>
      </c>
      <c r="B7941" s="239">
        <v>2498.0</v>
      </c>
    </row>
    <row r="7942">
      <c r="A7942" s="238" t="s">
        <v>8071</v>
      </c>
      <c r="B7942" s="239">
        <v>460.0</v>
      </c>
    </row>
    <row r="7943">
      <c r="A7943" s="238" t="s">
        <v>8072</v>
      </c>
      <c r="B7943" s="239">
        <v>1263.0</v>
      </c>
    </row>
    <row r="7944">
      <c r="A7944" s="238" t="s">
        <v>8073</v>
      </c>
      <c r="B7944" s="239">
        <v>77.0</v>
      </c>
    </row>
    <row r="7945">
      <c r="A7945" s="238" t="s">
        <v>8074</v>
      </c>
      <c r="B7945" s="239">
        <v>353.0</v>
      </c>
    </row>
    <row r="7946">
      <c r="A7946" s="238" t="s">
        <v>8075</v>
      </c>
      <c r="B7946" s="239">
        <v>7894.0</v>
      </c>
    </row>
    <row r="7947">
      <c r="A7947" s="238" t="s">
        <v>8076</v>
      </c>
      <c r="B7947" s="239">
        <v>2647.0</v>
      </c>
    </row>
    <row r="7948">
      <c r="A7948" s="238" t="s">
        <v>8077</v>
      </c>
      <c r="B7948" s="239">
        <v>10527.0</v>
      </c>
    </row>
    <row r="7949">
      <c r="A7949" s="238" t="s">
        <v>8078</v>
      </c>
      <c r="B7949" s="239">
        <v>2399.0</v>
      </c>
    </row>
    <row r="7950">
      <c r="A7950" s="238" t="s">
        <v>8079</v>
      </c>
      <c r="B7950" s="239">
        <v>478.0</v>
      </c>
    </row>
    <row r="7951">
      <c r="A7951" s="238" t="s">
        <v>8080</v>
      </c>
      <c r="B7951" s="239">
        <v>352.0</v>
      </c>
    </row>
    <row r="7952">
      <c r="A7952" s="238" t="s">
        <v>8081</v>
      </c>
      <c r="B7952" s="239">
        <v>15336.0</v>
      </c>
    </row>
    <row r="7953">
      <c r="A7953" s="238" t="s">
        <v>8082</v>
      </c>
      <c r="B7953" s="239">
        <v>14725.0</v>
      </c>
    </row>
    <row r="7954">
      <c r="A7954" s="238" t="s">
        <v>8083</v>
      </c>
      <c r="B7954" s="239">
        <v>171.0</v>
      </c>
    </row>
    <row r="7955">
      <c r="A7955" s="238" t="s">
        <v>8084</v>
      </c>
      <c r="B7955" s="239">
        <v>17426.0</v>
      </c>
    </row>
    <row r="7956">
      <c r="A7956" s="238" t="s">
        <v>8085</v>
      </c>
      <c r="B7956" s="239">
        <v>11995.0</v>
      </c>
    </row>
    <row r="7957">
      <c r="A7957" s="238" t="s">
        <v>8086</v>
      </c>
      <c r="B7957" s="239">
        <v>2396.0</v>
      </c>
    </row>
    <row r="7958">
      <c r="A7958" s="238" t="s">
        <v>8087</v>
      </c>
      <c r="B7958" s="239">
        <v>1531.0</v>
      </c>
    </row>
    <row r="7959">
      <c r="A7959" s="238" t="s">
        <v>8088</v>
      </c>
      <c r="B7959" s="239">
        <v>442.0</v>
      </c>
    </row>
    <row r="7960">
      <c r="A7960" s="238" t="s">
        <v>8089</v>
      </c>
      <c r="B7960" s="239">
        <v>3333.0</v>
      </c>
    </row>
    <row r="7961">
      <c r="A7961" s="238" t="s">
        <v>8090</v>
      </c>
      <c r="B7961" s="239">
        <v>112613.0</v>
      </c>
    </row>
    <row r="7962">
      <c r="A7962" s="238" t="s">
        <v>8091</v>
      </c>
      <c r="B7962" s="239">
        <v>1609.0</v>
      </c>
    </row>
    <row r="7963">
      <c r="A7963" s="238" t="s">
        <v>8092</v>
      </c>
      <c r="B7963" s="239">
        <v>26549.0</v>
      </c>
    </row>
    <row r="7964">
      <c r="A7964" s="238" t="s">
        <v>8093</v>
      </c>
      <c r="B7964" s="239">
        <v>14131.0</v>
      </c>
    </row>
    <row r="7965">
      <c r="A7965" s="238" t="s">
        <v>8094</v>
      </c>
      <c r="B7965" s="239">
        <v>7433.0</v>
      </c>
    </row>
    <row r="7966">
      <c r="A7966" s="238" t="s">
        <v>8095</v>
      </c>
      <c r="B7966" s="239">
        <v>29743.0</v>
      </c>
    </row>
    <row r="7967">
      <c r="A7967" s="238" t="s">
        <v>8096</v>
      </c>
      <c r="B7967" s="239">
        <v>752.0</v>
      </c>
    </row>
    <row r="7968">
      <c r="A7968" s="238" t="s">
        <v>8097</v>
      </c>
      <c r="B7968" s="239">
        <v>2872.0</v>
      </c>
    </row>
    <row r="7969">
      <c r="A7969" s="238" t="s">
        <v>8098</v>
      </c>
      <c r="B7969" s="239">
        <v>682.0</v>
      </c>
    </row>
    <row r="7970">
      <c r="A7970" s="238" t="s">
        <v>8099</v>
      </c>
      <c r="B7970" s="239">
        <v>746.0</v>
      </c>
    </row>
    <row r="7971">
      <c r="A7971" s="238" t="s">
        <v>8100</v>
      </c>
      <c r="B7971" s="239">
        <v>4448.0</v>
      </c>
    </row>
    <row r="7972">
      <c r="A7972" s="238" t="s">
        <v>8101</v>
      </c>
      <c r="B7972" s="239">
        <v>4925.0</v>
      </c>
    </row>
    <row r="7973">
      <c r="A7973" s="238" t="s">
        <v>8102</v>
      </c>
      <c r="B7973" s="239">
        <v>18596.0</v>
      </c>
    </row>
    <row r="7974">
      <c r="A7974" s="238" t="s">
        <v>8103</v>
      </c>
      <c r="B7974" s="239">
        <v>764.0</v>
      </c>
    </row>
    <row r="7975">
      <c r="A7975" s="238" t="s">
        <v>8104</v>
      </c>
      <c r="B7975" s="239">
        <v>391.0</v>
      </c>
    </row>
    <row r="7976">
      <c r="A7976" s="238" t="s">
        <v>8105</v>
      </c>
      <c r="B7976" s="239">
        <v>1571.0</v>
      </c>
    </row>
    <row r="7977">
      <c r="A7977" s="238" t="s">
        <v>8106</v>
      </c>
      <c r="B7977" s="239">
        <v>7634.0</v>
      </c>
    </row>
    <row r="7978">
      <c r="A7978" s="238" t="s">
        <v>8107</v>
      </c>
      <c r="B7978" s="239">
        <v>2192.0</v>
      </c>
    </row>
    <row r="7979">
      <c r="A7979" s="238" t="s">
        <v>8108</v>
      </c>
      <c r="B7979" s="239">
        <v>2382.0</v>
      </c>
    </row>
    <row r="7980">
      <c r="A7980" s="238" t="s">
        <v>8109</v>
      </c>
      <c r="B7980" s="239">
        <v>563.0</v>
      </c>
    </row>
    <row r="7981">
      <c r="A7981" s="238" t="s">
        <v>8109</v>
      </c>
      <c r="B7981" s="239">
        <v>1210.0</v>
      </c>
    </row>
    <row r="7982">
      <c r="A7982" s="238" t="s">
        <v>8110</v>
      </c>
      <c r="B7982" s="239">
        <v>959.0</v>
      </c>
    </row>
    <row r="7983">
      <c r="A7983" s="238" t="s">
        <v>8111</v>
      </c>
      <c r="B7983" s="239">
        <v>1830.0</v>
      </c>
    </row>
    <row r="7984">
      <c r="A7984" s="238" t="s">
        <v>8111</v>
      </c>
      <c r="B7984" s="239">
        <v>1722.0</v>
      </c>
    </row>
    <row r="7985">
      <c r="A7985" s="238" t="s">
        <v>8112</v>
      </c>
      <c r="B7985" s="239">
        <v>900.0</v>
      </c>
    </row>
    <row r="7986">
      <c r="A7986" s="238" t="s">
        <v>8113</v>
      </c>
      <c r="B7986" s="239">
        <v>4601.0</v>
      </c>
    </row>
    <row r="7987">
      <c r="A7987" s="238" t="s">
        <v>8114</v>
      </c>
      <c r="B7987" s="239">
        <v>315.0</v>
      </c>
    </row>
    <row r="7988">
      <c r="A7988" s="238" t="s">
        <v>8115</v>
      </c>
      <c r="B7988" s="239">
        <v>362.0</v>
      </c>
    </row>
    <row r="7989">
      <c r="A7989" s="238" t="s">
        <v>8116</v>
      </c>
      <c r="B7989" s="239">
        <v>320.0</v>
      </c>
    </row>
    <row r="7990">
      <c r="A7990" s="238" t="s">
        <v>8117</v>
      </c>
      <c r="B7990" s="239">
        <v>444.0</v>
      </c>
    </row>
    <row r="7991">
      <c r="A7991" s="238" t="s">
        <v>8118</v>
      </c>
      <c r="B7991" s="239">
        <v>522.0</v>
      </c>
    </row>
    <row r="7992">
      <c r="A7992" s="238" t="s">
        <v>8119</v>
      </c>
      <c r="B7992" s="239">
        <v>1604.0</v>
      </c>
    </row>
    <row r="7993">
      <c r="A7993" s="238" t="s">
        <v>8120</v>
      </c>
      <c r="B7993" s="239">
        <v>364.0</v>
      </c>
    </row>
    <row r="7994">
      <c r="A7994" s="238" t="s">
        <v>8121</v>
      </c>
      <c r="B7994" s="239">
        <v>772.0</v>
      </c>
    </row>
    <row r="7995">
      <c r="A7995" s="238" t="s">
        <v>8122</v>
      </c>
      <c r="B7995" s="239">
        <v>321.0</v>
      </c>
    </row>
    <row r="7996">
      <c r="A7996" s="238" t="s">
        <v>8123</v>
      </c>
      <c r="B7996" s="239">
        <v>1695.0</v>
      </c>
    </row>
    <row r="7997">
      <c r="A7997" s="238" t="s">
        <v>8124</v>
      </c>
      <c r="B7997" s="239">
        <v>2880.0</v>
      </c>
    </row>
    <row r="7998">
      <c r="A7998" s="238" t="s">
        <v>8125</v>
      </c>
      <c r="B7998" s="239">
        <v>178.0</v>
      </c>
    </row>
    <row r="7999">
      <c r="A7999" s="238" t="s">
        <v>8126</v>
      </c>
      <c r="B7999" s="239">
        <v>1098.0</v>
      </c>
    </row>
    <row r="8000">
      <c r="A8000" s="238" t="s">
        <v>8127</v>
      </c>
      <c r="B8000" s="239">
        <v>117547.0</v>
      </c>
    </row>
    <row r="8001">
      <c r="A8001" s="238" t="s">
        <v>8128</v>
      </c>
      <c r="B8001" s="239">
        <v>1107.0</v>
      </c>
    </row>
    <row r="8002">
      <c r="A8002" s="238" t="s">
        <v>8129</v>
      </c>
      <c r="B8002" s="239">
        <v>18495.0</v>
      </c>
    </row>
    <row r="8003">
      <c r="A8003" s="238" t="s">
        <v>8130</v>
      </c>
      <c r="B8003" s="239">
        <v>2155.0</v>
      </c>
    </row>
    <row r="8004">
      <c r="A8004" s="238" t="s">
        <v>8131</v>
      </c>
      <c r="B8004" s="239">
        <v>49486.0</v>
      </c>
    </row>
    <row r="8005">
      <c r="A8005" s="238" t="s">
        <v>8132</v>
      </c>
      <c r="B8005" s="239">
        <v>4547.0</v>
      </c>
    </row>
    <row r="8006">
      <c r="A8006" s="238" t="s">
        <v>8133</v>
      </c>
      <c r="B8006" s="239">
        <v>19595.0</v>
      </c>
    </row>
    <row r="8007">
      <c r="A8007" s="238" t="s">
        <v>8134</v>
      </c>
      <c r="B8007" s="239">
        <v>0.0</v>
      </c>
    </row>
    <row r="8008">
      <c r="A8008" s="238" t="s">
        <v>8135</v>
      </c>
      <c r="B8008" s="239">
        <v>11343.0</v>
      </c>
    </row>
    <row r="8009">
      <c r="A8009" s="238" t="s">
        <v>8136</v>
      </c>
      <c r="B8009" s="239">
        <v>27102.0</v>
      </c>
    </row>
    <row r="8010">
      <c r="A8010" s="238" t="s">
        <v>8137</v>
      </c>
      <c r="B8010" s="239">
        <v>31150.0</v>
      </c>
    </row>
    <row r="8011">
      <c r="A8011" s="238" t="s">
        <v>8138</v>
      </c>
      <c r="B8011" s="239">
        <v>4249.0</v>
      </c>
    </row>
    <row r="8012">
      <c r="A8012" s="238" t="s">
        <v>8139</v>
      </c>
      <c r="B8012" s="239">
        <v>4566.0</v>
      </c>
    </row>
    <row r="8013">
      <c r="A8013" s="238" t="s">
        <v>8140</v>
      </c>
      <c r="B8013" s="239">
        <v>4155.0</v>
      </c>
    </row>
    <row r="8014">
      <c r="A8014" s="238" t="s">
        <v>8141</v>
      </c>
      <c r="B8014" s="239">
        <v>77893.0</v>
      </c>
    </row>
    <row r="8015">
      <c r="A8015" s="238" t="s">
        <v>8142</v>
      </c>
      <c r="B8015" s="239">
        <v>33581.0</v>
      </c>
    </row>
    <row r="8016">
      <c r="A8016" s="238" t="s">
        <v>8143</v>
      </c>
      <c r="B8016" s="239">
        <v>4265.0</v>
      </c>
    </row>
    <row r="8017">
      <c r="A8017" s="238" t="s">
        <v>8144</v>
      </c>
      <c r="B8017" s="239">
        <v>6925.0</v>
      </c>
    </row>
    <row r="8018">
      <c r="A8018" s="238" t="s">
        <v>8145</v>
      </c>
      <c r="B8018" s="239">
        <v>7948.0</v>
      </c>
    </row>
    <row r="8019">
      <c r="A8019" s="238" t="s">
        <v>8146</v>
      </c>
      <c r="B8019" s="239">
        <v>20659.0</v>
      </c>
    </row>
    <row r="8020">
      <c r="A8020" s="238" t="s">
        <v>8147</v>
      </c>
      <c r="B8020" s="239">
        <v>5018.0</v>
      </c>
    </row>
    <row r="8021">
      <c r="A8021" s="238" t="s">
        <v>8148</v>
      </c>
      <c r="B8021" s="239">
        <v>3037.0</v>
      </c>
    </row>
    <row r="8022">
      <c r="A8022" s="238" t="s">
        <v>8149</v>
      </c>
      <c r="B8022" s="239">
        <v>6566.0</v>
      </c>
    </row>
    <row r="8023">
      <c r="A8023" s="238" t="s">
        <v>8150</v>
      </c>
      <c r="B8023" s="239">
        <v>1597.0</v>
      </c>
    </row>
    <row r="8024">
      <c r="A8024" s="238" t="s">
        <v>8151</v>
      </c>
      <c r="B8024" s="239">
        <v>1176.0</v>
      </c>
    </row>
    <row r="8025">
      <c r="A8025" s="238" t="s">
        <v>8152</v>
      </c>
      <c r="B8025" s="239">
        <v>2618.0</v>
      </c>
    </row>
    <row r="8026">
      <c r="A8026" s="238" t="s">
        <v>8153</v>
      </c>
      <c r="B8026" s="239">
        <v>1814.0</v>
      </c>
    </row>
    <row r="8027">
      <c r="A8027" s="238" t="s">
        <v>8154</v>
      </c>
      <c r="B8027" s="239">
        <v>2150.0</v>
      </c>
    </row>
    <row r="8028">
      <c r="A8028" s="238" t="s">
        <v>8155</v>
      </c>
      <c r="B8028" s="239">
        <v>15721.0</v>
      </c>
    </row>
    <row r="8029">
      <c r="A8029" s="238" t="s">
        <v>8156</v>
      </c>
      <c r="B8029" s="239">
        <v>1351.0</v>
      </c>
    </row>
    <row r="8030">
      <c r="A8030" s="238" t="s">
        <v>8157</v>
      </c>
      <c r="B8030" s="239">
        <v>3960.0</v>
      </c>
    </row>
    <row r="8031">
      <c r="A8031" s="238" t="s">
        <v>8158</v>
      </c>
      <c r="B8031" s="239">
        <v>1057.0</v>
      </c>
    </row>
    <row r="8032">
      <c r="A8032" s="238" t="s">
        <v>8159</v>
      </c>
      <c r="B8032" s="239">
        <v>3222.0</v>
      </c>
    </row>
    <row r="8033">
      <c r="A8033" s="238" t="s">
        <v>8160</v>
      </c>
      <c r="B8033" s="239">
        <v>3219.0</v>
      </c>
    </row>
    <row r="8034">
      <c r="A8034" s="238" t="s">
        <v>8161</v>
      </c>
      <c r="B8034" s="239">
        <v>1750.0</v>
      </c>
    </row>
    <row r="8035">
      <c r="A8035" s="238" t="s">
        <v>8162</v>
      </c>
      <c r="B8035" s="239">
        <v>2985.0</v>
      </c>
    </row>
    <row r="8036">
      <c r="A8036" s="238" t="s">
        <v>8163</v>
      </c>
      <c r="B8036" s="239">
        <v>466.0</v>
      </c>
    </row>
    <row r="8037">
      <c r="A8037" s="238" t="s">
        <v>8164</v>
      </c>
      <c r="B8037" s="239">
        <v>1164.0</v>
      </c>
    </row>
    <row r="8038">
      <c r="A8038" s="238" t="s">
        <v>8164</v>
      </c>
      <c r="B8038" s="239">
        <v>1363.0</v>
      </c>
    </row>
    <row r="8039">
      <c r="A8039" s="238" t="s">
        <v>8165</v>
      </c>
      <c r="B8039" s="239">
        <v>1382.0</v>
      </c>
    </row>
    <row r="8040">
      <c r="A8040" s="238" t="s">
        <v>8166</v>
      </c>
      <c r="B8040" s="239">
        <v>2623.0</v>
      </c>
    </row>
    <row r="8041">
      <c r="A8041" s="238" t="s">
        <v>8167</v>
      </c>
      <c r="B8041" s="239">
        <v>967.0</v>
      </c>
    </row>
    <row r="8042">
      <c r="A8042" s="238" t="s">
        <v>8168</v>
      </c>
      <c r="B8042" s="239">
        <v>6206.0</v>
      </c>
    </row>
    <row r="8043">
      <c r="A8043" s="238" t="s">
        <v>8169</v>
      </c>
      <c r="B8043" s="239">
        <v>713.0</v>
      </c>
    </row>
    <row r="8044">
      <c r="A8044" s="238" t="s">
        <v>8170</v>
      </c>
      <c r="B8044" s="239">
        <v>4331.0</v>
      </c>
    </row>
    <row r="8045">
      <c r="A8045" s="238" t="s">
        <v>8171</v>
      </c>
      <c r="B8045" s="239">
        <v>5565.0</v>
      </c>
    </row>
    <row r="8046">
      <c r="A8046" s="238" t="s">
        <v>8172</v>
      </c>
      <c r="B8046" s="239">
        <v>799.0</v>
      </c>
    </row>
    <row r="8047">
      <c r="A8047" s="238" t="s">
        <v>8173</v>
      </c>
      <c r="B8047" s="239">
        <v>11029.0</v>
      </c>
    </row>
    <row r="8048">
      <c r="A8048" s="238" t="s">
        <v>8174</v>
      </c>
      <c r="B8048" s="239">
        <v>24209.0</v>
      </c>
    </row>
    <row r="8049">
      <c r="A8049" s="238" t="s">
        <v>8175</v>
      </c>
      <c r="B8049" s="239">
        <v>4102.0</v>
      </c>
    </row>
    <row r="8050">
      <c r="A8050" s="238" t="s">
        <v>8176</v>
      </c>
      <c r="B8050" s="239">
        <v>14360.0</v>
      </c>
    </row>
    <row r="8051">
      <c r="A8051" s="238" t="s">
        <v>8177</v>
      </c>
      <c r="B8051" s="239">
        <v>251.0</v>
      </c>
    </row>
    <row r="8052">
      <c r="A8052" s="238" t="s">
        <v>8178</v>
      </c>
      <c r="B8052" s="239">
        <v>1283.0</v>
      </c>
    </row>
    <row r="8053">
      <c r="A8053" s="238" t="s">
        <v>8179</v>
      </c>
      <c r="B8053" s="239">
        <v>806.0</v>
      </c>
    </row>
    <row r="8054">
      <c r="A8054" s="238" t="s">
        <v>8180</v>
      </c>
      <c r="B8054" s="239">
        <v>12147.0</v>
      </c>
    </row>
    <row r="8055">
      <c r="A8055" s="238" t="s">
        <v>8181</v>
      </c>
      <c r="B8055" s="239">
        <v>1932.0</v>
      </c>
    </row>
    <row r="8056">
      <c r="A8056" s="238" t="s">
        <v>8182</v>
      </c>
      <c r="B8056" s="239">
        <v>367.0</v>
      </c>
    </row>
    <row r="8057">
      <c r="A8057" s="238" t="s">
        <v>8183</v>
      </c>
      <c r="B8057" s="239">
        <v>924.0</v>
      </c>
    </row>
    <row r="8058">
      <c r="A8058" s="238" t="s">
        <v>8184</v>
      </c>
      <c r="B8058" s="239">
        <v>29076.0</v>
      </c>
    </row>
    <row r="8059">
      <c r="A8059" s="238" t="s">
        <v>8185</v>
      </c>
      <c r="B8059" s="239">
        <v>2318.0</v>
      </c>
    </row>
    <row r="8060">
      <c r="A8060" s="238" t="s">
        <v>8186</v>
      </c>
      <c r="B8060" s="239">
        <v>2084.0</v>
      </c>
    </row>
    <row r="8061">
      <c r="A8061" s="238" t="s">
        <v>8187</v>
      </c>
      <c r="B8061" s="239">
        <v>2839.0</v>
      </c>
    </row>
    <row r="8062">
      <c r="A8062" s="238" t="s">
        <v>8188</v>
      </c>
      <c r="B8062" s="239">
        <v>3717.0</v>
      </c>
    </row>
    <row r="8063">
      <c r="A8063" s="238" t="s">
        <v>8189</v>
      </c>
      <c r="B8063" s="239">
        <v>781.0</v>
      </c>
    </row>
    <row r="8064">
      <c r="A8064" s="238" t="s">
        <v>8190</v>
      </c>
      <c r="B8064" s="239">
        <v>29919.0</v>
      </c>
    </row>
    <row r="8065">
      <c r="A8065" s="238" t="s">
        <v>8191</v>
      </c>
      <c r="B8065" s="239">
        <v>2868.0</v>
      </c>
    </row>
    <row r="8066">
      <c r="A8066" s="238" t="s">
        <v>8192</v>
      </c>
      <c r="B8066" s="239">
        <v>1015.0</v>
      </c>
    </row>
    <row r="8067">
      <c r="A8067" s="238" t="s">
        <v>8193</v>
      </c>
      <c r="B8067" s="239">
        <v>2507.0</v>
      </c>
    </row>
    <row r="8068">
      <c r="A8068" s="238" t="s">
        <v>8194</v>
      </c>
      <c r="B8068" s="239">
        <v>4164.0</v>
      </c>
    </row>
    <row r="8069">
      <c r="A8069" s="238" t="s">
        <v>8195</v>
      </c>
      <c r="B8069" s="239">
        <v>608.0</v>
      </c>
    </row>
    <row r="8070">
      <c r="A8070" s="238" t="s">
        <v>8196</v>
      </c>
      <c r="B8070" s="239">
        <v>8883.0</v>
      </c>
    </row>
    <row r="8071">
      <c r="A8071" s="238" t="s">
        <v>8196</v>
      </c>
      <c r="B8071" s="239">
        <v>947.0</v>
      </c>
    </row>
    <row r="8072">
      <c r="A8072" s="238" t="s">
        <v>8196</v>
      </c>
      <c r="B8072" s="239">
        <v>1832.0</v>
      </c>
    </row>
    <row r="8073">
      <c r="A8073" s="238" t="s">
        <v>8197</v>
      </c>
      <c r="B8073" s="239">
        <v>7820.0</v>
      </c>
    </row>
    <row r="8074">
      <c r="A8074" s="238" t="s">
        <v>8198</v>
      </c>
      <c r="B8074" s="239">
        <v>118.0</v>
      </c>
    </row>
    <row r="8075">
      <c r="A8075" s="238" t="s">
        <v>8199</v>
      </c>
      <c r="B8075" s="239">
        <v>4077.0</v>
      </c>
    </row>
    <row r="8076">
      <c r="A8076" s="238" t="s">
        <v>8200</v>
      </c>
      <c r="B8076" s="239">
        <v>3110.0</v>
      </c>
    </row>
    <row r="8077">
      <c r="A8077" s="238" t="s">
        <v>8201</v>
      </c>
      <c r="B8077" s="239">
        <v>1993.0</v>
      </c>
    </row>
    <row r="8078">
      <c r="A8078" s="238" t="s">
        <v>8202</v>
      </c>
      <c r="B8078" s="239">
        <v>1911.0</v>
      </c>
    </row>
    <row r="8079">
      <c r="A8079" s="238" t="s">
        <v>8203</v>
      </c>
      <c r="B8079" s="239">
        <v>2868.0</v>
      </c>
    </row>
    <row r="8080">
      <c r="A8080" s="238" t="s">
        <v>8204</v>
      </c>
      <c r="B8080" s="239">
        <v>480.0</v>
      </c>
    </row>
    <row r="8081">
      <c r="A8081" s="238" t="s">
        <v>8205</v>
      </c>
      <c r="B8081" s="239">
        <v>544.0</v>
      </c>
    </row>
    <row r="8082">
      <c r="A8082" s="238" t="s">
        <v>8206</v>
      </c>
      <c r="B8082" s="239">
        <v>2525.0</v>
      </c>
    </row>
    <row r="8083">
      <c r="A8083" s="238" t="s">
        <v>8207</v>
      </c>
      <c r="B8083" s="239">
        <v>689.0</v>
      </c>
    </row>
    <row r="8084">
      <c r="A8084" s="238" t="s">
        <v>8208</v>
      </c>
      <c r="B8084" s="239">
        <v>25721.0</v>
      </c>
    </row>
    <row r="8085">
      <c r="A8085" s="238" t="s">
        <v>8209</v>
      </c>
      <c r="B8085" s="239">
        <v>310.0</v>
      </c>
    </row>
    <row r="8086">
      <c r="A8086" s="238" t="s">
        <v>8210</v>
      </c>
      <c r="B8086" s="239">
        <v>1277.0</v>
      </c>
    </row>
    <row r="8087">
      <c r="A8087" s="238" t="s">
        <v>8211</v>
      </c>
      <c r="B8087" s="239">
        <v>795.0</v>
      </c>
    </row>
    <row r="8088">
      <c r="A8088" s="238" t="s">
        <v>8212</v>
      </c>
      <c r="B8088" s="239">
        <v>3909.0</v>
      </c>
    </row>
    <row r="8089">
      <c r="A8089" s="238" t="s">
        <v>8213</v>
      </c>
      <c r="B8089" s="239">
        <v>329.0</v>
      </c>
    </row>
    <row r="8090">
      <c r="A8090" s="238" t="s">
        <v>8214</v>
      </c>
      <c r="B8090" s="239">
        <v>15033.0</v>
      </c>
    </row>
    <row r="8091">
      <c r="A8091" s="238" t="s">
        <v>8215</v>
      </c>
      <c r="B8091" s="239">
        <v>1396.0</v>
      </c>
    </row>
    <row r="8092">
      <c r="A8092" s="238" t="s">
        <v>8215</v>
      </c>
      <c r="B8092" s="239">
        <v>272.0</v>
      </c>
    </row>
    <row r="8093">
      <c r="A8093" s="238" t="s">
        <v>8216</v>
      </c>
      <c r="B8093" s="239">
        <v>194.0</v>
      </c>
    </row>
    <row r="8094">
      <c r="A8094" s="238" t="s">
        <v>8217</v>
      </c>
      <c r="B8094" s="239">
        <v>299.0</v>
      </c>
    </row>
    <row r="8095">
      <c r="A8095" s="238" t="s">
        <v>8218</v>
      </c>
      <c r="B8095" s="239">
        <v>373.0</v>
      </c>
    </row>
    <row r="8096">
      <c r="A8096" s="238" t="s">
        <v>8219</v>
      </c>
      <c r="B8096" s="239">
        <v>748.0</v>
      </c>
    </row>
    <row r="8097">
      <c r="A8097" s="238" t="s">
        <v>8220</v>
      </c>
      <c r="B8097" s="239">
        <v>405.0</v>
      </c>
    </row>
    <row r="8098">
      <c r="A8098" s="238" t="s">
        <v>8221</v>
      </c>
      <c r="B8098" s="239">
        <v>5075.0</v>
      </c>
    </row>
    <row r="8099">
      <c r="A8099" s="238" t="s">
        <v>8222</v>
      </c>
      <c r="B8099" s="239">
        <v>989.0</v>
      </c>
    </row>
    <row r="8100">
      <c r="A8100" s="238" t="s">
        <v>8223</v>
      </c>
      <c r="B8100" s="239">
        <v>5688.0</v>
      </c>
    </row>
    <row r="8101">
      <c r="A8101" s="238" t="s">
        <v>8224</v>
      </c>
      <c r="B8101" s="239">
        <v>4545.0</v>
      </c>
    </row>
    <row r="8102">
      <c r="A8102" s="238" t="s">
        <v>8225</v>
      </c>
      <c r="B8102" s="239">
        <v>5397.0</v>
      </c>
    </row>
    <row r="8103">
      <c r="A8103" s="238" t="s">
        <v>8226</v>
      </c>
      <c r="B8103" s="239">
        <v>267.0</v>
      </c>
    </row>
    <row r="8104">
      <c r="A8104" s="238" t="s">
        <v>8227</v>
      </c>
      <c r="B8104" s="239">
        <v>740.0</v>
      </c>
    </row>
    <row r="8105">
      <c r="A8105" s="238" t="s">
        <v>8228</v>
      </c>
      <c r="B8105" s="239">
        <v>206.0</v>
      </c>
    </row>
    <row r="8106">
      <c r="A8106" s="238" t="s">
        <v>8229</v>
      </c>
      <c r="B8106" s="239">
        <v>279.0</v>
      </c>
    </row>
    <row r="8107">
      <c r="A8107" s="238" t="s">
        <v>8230</v>
      </c>
      <c r="B8107" s="239">
        <v>6675.0</v>
      </c>
    </row>
    <row r="8108">
      <c r="A8108" s="238" t="s">
        <v>8231</v>
      </c>
      <c r="B8108" s="239">
        <v>244.0</v>
      </c>
    </row>
    <row r="8109">
      <c r="A8109" s="238" t="s">
        <v>8232</v>
      </c>
      <c r="B8109" s="239">
        <v>125.0</v>
      </c>
    </row>
    <row r="8110">
      <c r="A8110" s="238" t="s">
        <v>8233</v>
      </c>
      <c r="B8110" s="239">
        <v>961.0</v>
      </c>
    </row>
    <row r="8111">
      <c r="A8111" s="238" t="s">
        <v>8234</v>
      </c>
      <c r="B8111" s="239">
        <v>1918.0</v>
      </c>
    </row>
    <row r="8112">
      <c r="A8112" s="238" t="s">
        <v>8235</v>
      </c>
      <c r="B8112" s="239">
        <v>1007.0</v>
      </c>
    </row>
    <row r="8113">
      <c r="A8113" s="238" t="s">
        <v>8236</v>
      </c>
      <c r="B8113" s="239">
        <v>400.0</v>
      </c>
    </row>
    <row r="8114">
      <c r="A8114" s="238" t="s">
        <v>8237</v>
      </c>
      <c r="B8114" s="239">
        <v>11351.0</v>
      </c>
    </row>
    <row r="8115">
      <c r="A8115" s="238" t="s">
        <v>8237</v>
      </c>
      <c r="B8115" s="239">
        <v>3277.0</v>
      </c>
    </row>
    <row r="8116">
      <c r="A8116" s="238" t="s">
        <v>8238</v>
      </c>
      <c r="B8116" s="239">
        <v>690.0</v>
      </c>
    </row>
    <row r="8117">
      <c r="A8117" s="238" t="s">
        <v>8239</v>
      </c>
      <c r="B8117" s="239">
        <v>484.0</v>
      </c>
    </row>
    <row r="8118">
      <c r="A8118" s="238" t="s">
        <v>8240</v>
      </c>
      <c r="B8118" s="239">
        <v>6612.0</v>
      </c>
    </row>
    <row r="8119">
      <c r="A8119" s="238" t="s">
        <v>8241</v>
      </c>
      <c r="B8119" s="239">
        <v>13033.0</v>
      </c>
    </row>
    <row r="8120">
      <c r="A8120" s="238" t="s">
        <v>8242</v>
      </c>
      <c r="B8120" s="239">
        <v>2562.0</v>
      </c>
    </row>
    <row r="8121">
      <c r="A8121" s="238" t="s">
        <v>8243</v>
      </c>
      <c r="B8121" s="239">
        <v>3746.0</v>
      </c>
    </row>
    <row r="8122">
      <c r="A8122" s="238" t="s">
        <v>8244</v>
      </c>
      <c r="B8122" s="239">
        <v>28834.0</v>
      </c>
    </row>
    <row r="8123">
      <c r="A8123" s="238" t="s">
        <v>8245</v>
      </c>
      <c r="B8123" s="239">
        <v>191.0</v>
      </c>
    </row>
    <row r="8124">
      <c r="A8124" s="238" t="s">
        <v>8246</v>
      </c>
      <c r="B8124" s="239">
        <v>163.0</v>
      </c>
    </row>
    <row r="8125">
      <c r="A8125" s="238" t="s">
        <v>8247</v>
      </c>
      <c r="B8125" s="239">
        <v>2934.0</v>
      </c>
    </row>
    <row r="8126">
      <c r="A8126" s="238" t="s">
        <v>8248</v>
      </c>
      <c r="B8126" s="239">
        <v>2596.0</v>
      </c>
    </row>
    <row r="8127">
      <c r="A8127" s="238" t="s">
        <v>8249</v>
      </c>
      <c r="B8127" s="239">
        <v>6451.0</v>
      </c>
    </row>
    <row r="8128">
      <c r="A8128" s="238" t="s">
        <v>8250</v>
      </c>
      <c r="B8128" s="239">
        <v>46426.0</v>
      </c>
    </row>
    <row r="8129">
      <c r="A8129" s="238" t="s">
        <v>8251</v>
      </c>
      <c r="B8129" s="239">
        <v>12972.0</v>
      </c>
    </row>
    <row r="8130">
      <c r="A8130" s="238" t="s">
        <v>8252</v>
      </c>
      <c r="B8130" s="239">
        <v>9891.0</v>
      </c>
    </row>
    <row r="8131">
      <c r="A8131" s="238" t="s">
        <v>8253</v>
      </c>
      <c r="B8131" s="239">
        <v>251.0</v>
      </c>
    </row>
    <row r="8132">
      <c r="A8132" s="238" t="s">
        <v>8254</v>
      </c>
      <c r="B8132" s="239">
        <v>474.0</v>
      </c>
    </row>
    <row r="8133">
      <c r="A8133" s="238" t="s">
        <v>8255</v>
      </c>
      <c r="B8133" s="239">
        <v>8727.0</v>
      </c>
    </row>
    <row r="8134">
      <c r="A8134" s="238" t="s">
        <v>8256</v>
      </c>
      <c r="B8134" s="239">
        <v>1187.0</v>
      </c>
    </row>
    <row r="8135">
      <c r="A8135" s="238" t="s">
        <v>8257</v>
      </c>
      <c r="B8135" s="239">
        <v>2181.0</v>
      </c>
    </row>
    <row r="8136">
      <c r="A8136" s="238" t="s">
        <v>8258</v>
      </c>
      <c r="B8136" s="239">
        <v>2776.0</v>
      </c>
    </row>
    <row r="8137">
      <c r="A8137" s="238" t="s">
        <v>8259</v>
      </c>
      <c r="B8137" s="239">
        <v>1058.0</v>
      </c>
    </row>
    <row r="8138">
      <c r="A8138" s="238" t="s">
        <v>8260</v>
      </c>
      <c r="B8138" s="239">
        <v>437.0</v>
      </c>
    </row>
    <row r="8139">
      <c r="A8139" s="238" t="s">
        <v>8261</v>
      </c>
      <c r="B8139" s="239">
        <v>2734.0</v>
      </c>
    </row>
    <row r="8140">
      <c r="A8140" s="238" t="s">
        <v>8262</v>
      </c>
      <c r="B8140" s="239">
        <v>639.0</v>
      </c>
    </row>
    <row r="8141">
      <c r="A8141" s="238" t="s">
        <v>8263</v>
      </c>
      <c r="B8141" s="239">
        <v>186.0</v>
      </c>
    </row>
    <row r="8142">
      <c r="A8142" s="238" t="s">
        <v>8264</v>
      </c>
      <c r="B8142" s="239">
        <v>443.0</v>
      </c>
    </row>
    <row r="8143">
      <c r="A8143" s="238" t="s">
        <v>8265</v>
      </c>
      <c r="B8143" s="239">
        <v>1203.0</v>
      </c>
    </row>
    <row r="8144">
      <c r="A8144" s="238" t="s">
        <v>8266</v>
      </c>
      <c r="B8144" s="239">
        <v>3780.0</v>
      </c>
    </row>
    <row r="8145">
      <c r="A8145" s="238" t="s">
        <v>8266</v>
      </c>
      <c r="B8145" s="239">
        <v>911.0</v>
      </c>
    </row>
    <row r="8146">
      <c r="A8146" s="238" t="s">
        <v>8267</v>
      </c>
      <c r="B8146" s="239">
        <v>3321.0</v>
      </c>
    </row>
    <row r="8147">
      <c r="A8147" s="238" t="s">
        <v>8268</v>
      </c>
      <c r="B8147" s="239">
        <v>171.0</v>
      </c>
    </row>
    <row r="8148">
      <c r="A8148" s="238" t="s">
        <v>8268</v>
      </c>
      <c r="B8148" s="239">
        <v>171.0</v>
      </c>
    </row>
    <row r="8149">
      <c r="A8149" s="238" t="s">
        <v>8268</v>
      </c>
      <c r="B8149" s="239">
        <v>1771.0</v>
      </c>
    </row>
    <row r="8150">
      <c r="A8150" s="238" t="s">
        <v>8268</v>
      </c>
      <c r="B8150" s="239">
        <v>6207.0</v>
      </c>
    </row>
    <row r="8151">
      <c r="A8151" s="238" t="s">
        <v>8268</v>
      </c>
      <c r="B8151" s="239">
        <v>182.0</v>
      </c>
    </row>
    <row r="8152">
      <c r="A8152" s="238" t="s">
        <v>8269</v>
      </c>
      <c r="B8152" s="239">
        <v>1031.0</v>
      </c>
    </row>
    <row r="8153">
      <c r="A8153" s="238" t="s">
        <v>8269</v>
      </c>
      <c r="B8153" s="239">
        <v>226.0</v>
      </c>
    </row>
    <row r="8154">
      <c r="A8154" s="238" t="s">
        <v>8270</v>
      </c>
      <c r="B8154" s="239">
        <v>0.0</v>
      </c>
    </row>
    <row r="8155">
      <c r="A8155" s="238" t="s">
        <v>8271</v>
      </c>
      <c r="B8155" s="239">
        <v>1970.0</v>
      </c>
    </row>
    <row r="8156">
      <c r="A8156" s="238" t="s">
        <v>8271</v>
      </c>
      <c r="B8156" s="239">
        <v>5965.0</v>
      </c>
    </row>
    <row r="8157">
      <c r="A8157" s="238" t="s">
        <v>8272</v>
      </c>
      <c r="B8157" s="239">
        <v>1633.0</v>
      </c>
    </row>
    <row r="8158">
      <c r="A8158" s="238" t="s">
        <v>8273</v>
      </c>
      <c r="B8158" s="239">
        <v>6618.0</v>
      </c>
    </row>
    <row r="8159">
      <c r="A8159" s="238" t="s">
        <v>8274</v>
      </c>
      <c r="B8159" s="239">
        <v>4325.0</v>
      </c>
    </row>
    <row r="8160">
      <c r="A8160" s="238" t="s">
        <v>8275</v>
      </c>
      <c r="B8160" s="239">
        <v>1112.0</v>
      </c>
    </row>
    <row r="8161">
      <c r="A8161" s="238" t="s">
        <v>8276</v>
      </c>
      <c r="B8161" s="239">
        <v>1457.0</v>
      </c>
    </row>
    <row r="8162">
      <c r="A8162" s="238" t="s">
        <v>8277</v>
      </c>
      <c r="B8162" s="239">
        <v>435.0</v>
      </c>
    </row>
    <row r="8163">
      <c r="A8163" s="238" t="s">
        <v>8278</v>
      </c>
      <c r="B8163" s="239">
        <v>1683.0</v>
      </c>
    </row>
    <row r="8164">
      <c r="A8164" s="238" t="s">
        <v>8279</v>
      </c>
      <c r="B8164" s="239">
        <v>917.0</v>
      </c>
    </row>
    <row r="8165">
      <c r="A8165" s="238" t="s">
        <v>8280</v>
      </c>
      <c r="B8165" s="239">
        <v>887.0</v>
      </c>
    </row>
    <row r="8166">
      <c r="A8166" s="238" t="s">
        <v>8281</v>
      </c>
      <c r="B8166" s="239">
        <v>804.0</v>
      </c>
    </row>
    <row r="8167">
      <c r="A8167" s="238" t="s">
        <v>8282</v>
      </c>
      <c r="B8167" s="239">
        <v>9907.0</v>
      </c>
    </row>
    <row r="8168">
      <c r="A8168" s="238" t="s">
        <v>8283</v>
      </c>
      <c r="B8168" s="239">
        <v>0.0</v>
      </c>
    </row>
    <row r="8169">
      <c r="A8169" s="238" t="s">
        <v>8284</v>
      </c>
      <c r="B8169" s="239">
        <v>0.0</v>
      </c>
    </row>
    <row r="8170">
      <c r="A8170" s="238" t="s">
        <v>8285</v>
      </c>
      <c r="B8170" s="239">
        <v>4078.0</v>
      </c>
    </row>
    <row r="8171">
      <c r="A8171" s="238" t="s">
        <v>8286</v>
      </c>
      <c r="B8171" s="239">
        <v>6661.0</v>
      </c>
    </row>
    <row r="8172">
      <c r="A8172" s="238" t="s">
        <v>8287</v>
      </c>
      <c r="B8172" s="239">
        <v>662.0</v>
      </c>
    </row>
    <row r="8173">
      <c r="A8173" s="238" t="s">
        <v>8288</v>
      </c>
      <c r="B8173" s="239">
        <v>13580.0</v>
      </c>
    </row>
    <row r="8174">
      <c r="A8174" s="238" t="s">
        <v>8289</v>
      </c>
      <c r="B8174" s="239">
        <v>61.0</v>
      </c>
    </row>
    <row r="8175">
      <c r="A8175" s="238" t="s">
        <v>8290</v>
      </c>
      <c r="B8175" s="239">
        <v>2710.0</v>
      </c>
    </row>
    <row r="8176">
      <c r="A8176" s="238" t="s">
        <v>8291</v>
      </c>
      <c r="B8176" s="239">
        <v>810.0</v>
      </c>
    </row>
    <row r="8177">
      <c r="A8177" s="238" t="s">
        <v>8292</v>
      </c>
      <c r="B8177" s="239">
        <v>792.0</v>
      </c>
    </row>
    <row r="8178">
      <c r="A8178" s="238" t="s">
        <v>8293</v>
      </c>
      <c r="B8178" s="239">
        <v>3504.0</v>
      </c>
    </row>
    <row r="8179">
      <c r="A8179" s="238" t="s">
        <v>8294</v>
      </c>
      <c r="B8179" s="239">
        <v>5071.0</v>
      </c>
    </row>
    <row r="8180">
      <c r="A8180" s="238" t="s">
        <v>8295</v>
      </c>
      <c r="B8180" s="239">
        <v>24570.0</v>
      </c>
    </row>
    <row r="8181">
      <c r="A8181" s="238" t="s">
        <v>8296</v>
      </c>
      <c r="B8181" s="239">
        <v>1734.0</v>
      </c>
    </row>
    <row r="8182">
      <c r="A8182" s="238" t="s">
        <v>8297</v>
      </c>
      <c r="B8182" s="239">
        <v>2399.0</v>
      </c>
    </row>
    <row r="8183">
      <c r="A8183" s="238" t="s">
        <v>8298</v>
      </c>
      <c r="B8183" s="239">
        <v>51.0</v>
      </c>
    </row>
    <row r="8184">
      <c r="A8184" s="238" t="s">
        <v>8299</v>
      </c>
      <c r="B8184" s="239">
        <v>674.0</v>
      </c>
    </row>
    <row r="8185">
      <c r="A8185" s="238" t="s">
        <v>8300</v>
      </c>
      <c r="B8185" s="239">
        <v>13110.0</v>
      </c>
    </row>
    <row r="8186">
      <c r="A8186" s="238" t="s">
        <v>8301</v>
      </c>
      <c r="B8186" s="239">
        <v>863.0</v>
      </c>
    </row>
    <row r="8187">
      <c r="A8187" s="238" t="s">
        <v>8302</v>
      </c>
      <c r="B8187" s="239">
        <v>2034.0</v>
      </c>
    </row>
    <row r="8188">
      <c r="A8188" s="238" t="s">
        <v>8303</v>
      </c>
      <c r="B8188" s="239">
        <v>47.0</v>
      </c>
    </row>
    <row r="8189">
      <c r="A8189" s="238" t="s">
        <v>8304</v>
      </c>
      <c r="B8189" s="239">
        <v>370.0</v>
      </c>
    </row>
    <row r="8190">
      <c r="A8190" s="238" t="s">
        <v>8304</v>
      </c>
      <c r="B8190" s="239">
        <v>12047.0</v>
      </c>
    </row>
    <row r="8191">
      <c r="A8191" s="238" t="s">
        <v>8305</v>
      </c>
      <c r="B8191" s="239">
        <v>548.0</v>
      </c>
    </row>
    <row r="8192">
      <c r="A8192" s="238" t="s">
        <v>8306</v>
      </c>
      <c r="B8192" s="239">
        <v>863.0</v>
      </c>
    </row>
    <row r="8193">
      <c r="A8193" s="238" t="s">
        <v>8307</v>
      </c>
      <c r="B8193" s="239">
        <v>1533.0</v>
      </c>
    </row>
    <row r="8194">
      <c r="A8194" s="238" t="s">
        <v>8308</v>
      </c>
      <c r="B8194" s="239">
        <v>4027.0</v>
      </c>
    </row>
    <row r="8195">
      <c r="A8195" s="238" t="s">
        <v>8309</v>
      </c>
      <c r="B8195" s="239">
        <v>2690.0</v>
      </c>
    </row>
    <row r="8196">
      <c r="A8196" s="238" t="s">
        <v>8309</v>
      </c>
      <c r="B8196" s="239">
        <v>2074.0</v>
      </c>
    </row>
    <row r="8197">
      <c r="A8197" s="238" t="s">
        <v>8310</v>
      </c>
      <c r="B8197" s="239">
        <v>10840.0</v>
      </c>
    </row>
    <row r="8198">
      <c r="A8198" s="238" t="s">
        <v>8311</v>
      </c>
      <c r="B8198" s="239">
        <v>171.0</v>
      </c>
    </row>
    <row r="8199">
      <c r="A8199" s="238" t="s">
        <v>8312</v>
      </c>
      <c r="B8199" s="239">
        <v>6547.0</v>
      </c>
    </row>
    <row r="8200">
      <c r="A8200" s="238" t="s">
        <v>8313</v>
      </c>
      <c r="B8200" s="239">
        <v>13836.0</v>
      </c>
    </row>
    <row r="8201">
      <c r="A8201" s="238" t="s">
        <v>8313</v>
      </c>
      <c r="B8201" s="239">
        <v>5281.0</v>
      </c>
    </row>
    <row r="8202">
      <c r="A8202" s="238" t="s">
        <v>8314</v>
      </c>
      <c r="B8202" s="239">
        <v>64403.0</v>
      </c>
    </row>
    <row r="8203">
      <c r="A8203" s="238" t="s">
        <v>8315</v>
      </c>
      <c r="B8203" s="239">
        <v>763.0</v>
      </c>
    </row>
    <row r="8204">
      <c r="A8204" s="238" t="s">
        <v>8316</v>
      </c>
      <c r="B8204" s="239">
        <v>371.0</v>
      </c>
    </row>
    <row r="8205">
      <c r="A8205" s="238" t="s">
        <v>8317</v>
      </c>
      <c r="B8205" s="239">
        <v>1008.0</v>
      </c>
    </row>
    <row r="8206">
      <c r="A8206" s="238" t="s">
        <v>8318</v>
      </c>
      <c r="B8206" s="239">
        <v>3863.0</v>
      </c>
    </row>
    <row r="8207">
      <c r="A8207" s="238" t="s">
        <v>8319</v>
      </c>
      <c r="B8207" s="239">
        <v>1580.0</v>
      </c>
    </row>
    <row r="8208">
      <c r="A8208" s="238" t="s">
        <v>8320</v>
      </c>
      <c r="B8208" s="239">
        <v>2137.0</v>
      </c>
    </row>
    <row r="8209">
      <c r="A8209" s="238" t="s">
        <v>8321</v>
      </c>
      <c r="B8209" s="239">
        <v>2730.0</v>
      </c>
    </row>
    <row r="8210">
      <c r="A8210" s="238" t="s">
        <v>8322</v>
      </c>
      <c r="B8210" s="239">
        <v>1186.0</v>
      </c>
    </row>
    <row r="8211">
      <c r="A8211" s="238" t="s">
        <v>8323</v>
      </c>
      <c r="B8211" s="239">
        <v>2076.0</v>
      </c>
    </row>
    <row r="8212">
      <c r="A8212" s="238" t="s">
        <v>8324</v>
      </c>
      <c r="B8212" s="239">
        <v>28889.0</v>
      </c>
    </row>
    <row r="8213">
      <c r="A8213" s="238" t="s">
        <v>8325</v>
      </c>
      <c r="B8213" s="239">
        <v>3483.0</v>
      </c>
    </row>
    <row r="8214">
      <c r="A8214" s="238" t="s">
        <v>8326</v>
      </c>
      <c r="B8214" s="239">
        <v>1492.0</v>
      </c>
    </row>
    <row r="8215">
      <c r="A8215" s="238" t="s">
        <v>8326</v>
      </c>
      <c r="B8215" s="239">
        <v>855.0</v>
      </c>
    </row>
    <row r="8216">
      <c r="A8216" s="238" t="s">
        <v>8326</v>
      </c>
      <c r="B8216" s="239">
        <v>2938.0</v>
      </c>
    </row>
    <row r="8217">
      <c r="A8217" s="238" t="s">
        <v>8327</v>
      </c>
      <c r="B8217" s="239">
        <v>0.0</v>
      </c>
    </row>
    <row r="8218">
      <c r="A8218" s="238" t="s">
        <v>8328</v>
      </c>
      <c r="B8218" s="239">
        <v>12898.0</v>
      </c>
    </row>
    <row r="8219">
      <c r="A8219" s="238" t="s">
        <v>8328</v>
      </c>
      <c r="B8219" s="239">
        <v>587.0</v>
      </c>
    </row>
    <row r="8220">
      <c r="A8220" s="238" t="s">
        <v>8329</v>
      </c>
      <c r="B8220" s="239">
        <v>2250.0</v>
      </c>
    </row>
    <row r="8221">
      <c r="A8221" s="238" t="s">
        <v>8330</v>
      </c>
      <c r="B8221" s="239">
        <v>170.0</v>
      </c>
    </row>
    <row r="8222">
      <c r="A8222" s="238" t="s">
        <v>8331</v>
      </c>
      <c r="B8222" s="239">
        <v>7219.0</v>
      </c>
    </row>
    <row r="8223">
      <c r="A8223" s="238" t="s">
        <v>8332</v>
      </c>
      <c r="B8223" s="239">
        <v>446.0</v>
      </c>
    </row>
    <row r="8224">
      <c r="A8224" s="238" t="s">
        <v>8333</v>
      </c>
      <c r="B8224" s="239">
        <v>10083.0</v>
      </c>
    </row>
    <row r="8225">
      <c r="A8225" s="238" t="s">
        <v>8334</v>
      </c>
      <c r="B8225" s="239">
        <v>7355.0</v>
      </c>
    </row>
    <row r="8226">
      <c r="A8226" s="238" t="s">
        <v>8335</v>
      </c>
      <c r="B8226" s="239">
        <v>209920.0</v>
      </c>
    </row>
    <row r="8227">
      <c r="A8227" s="238" t="s">
        <v>8336</v>
      </c>
      <c r="B8227" s="239">
        <v>5668.0</v>
      </c>
    </row>
    <row r="8228">
      <c r="A8228" s="238" t="s">
        <v>8337</v>
      </c>
      <c r="B8228" s="239">
        <v>4565.0</v>
      </c>
    </row>
    <row r="8229">
      <c r="A8229" s="238" t="s">
        <v>8338</v>
      </c>
      <c r="B8229" s="239">
        <v>22656.0</v>
      </c>
    </row>
    <row r="8230">
      <c r="A8230" s="238" t="s">
        <v>8339</v>
      </c>
      <c r="B8230" s="239">
        <v>14066.0</v>
      </c>
    </row>
    <row r="8231">
      <c r="A8231" s="238" t="s">
        <v>8340</v>
      </c>
      <c r="B8231" s="239">
        <v>483.0</v>
      </c>
    </row>
    <row r="8232">
      <c r="A8232" s="238" t="s">
        <v>8341</v>
      </c>
      <c r="B8232" s="239">
        <v>2471.0</v>
      </c>
    </row>
    <row r="8233">
      <c r="A8233" s="238" t="s">
        <v>8342</v>
      </c>
      <c r="B8233" s="239">
        <v>1546.0</v>
      </c>
    </row>
    <row r="8234">
      <c r="A8234" s="238" t="s">
        <v>8342</v>
      </c>
      <c r="B8234" s="239">
        <v>272.0</v>
      </c>
    </row>
    <row r="8235">
      <c r="A8235" s="238" t="s">
        <v>8342</v>
      </c>
      <c r="B8235" s="239">
        <v>259.0</v>
      </c>
    </row>
    <row r="8236">
      <c r="A8236" s="238" t="s">
        <v>8342</v>
      </c>
      <c r="B8236" s="239">
        <v>207.0</v>
      </c>
    </row>
    <row r="8237">
      <c r="A8237" s="238" t="s">
        <v>8343</v>
      </c>
      <c r="B8237" s="239">
        <v>241.0</v>
      </c>
    </row>
    <row r="8238">
      <c r="A8238" s="238" t="s">
        <v>8344</v>
      </c>
      <c r="B8238" s="239">
        <v>456.0</v>
      </c>
    </row>
    <row r="8239">
      <c r="A8239" s="238" t="s">
        <v>8345</v>
      </c>
      <c r="B8239" s="239">
        <v>25367.0</v>
      </c>
    </row>
    <row r="8240">
      <c r="A8240" s="238" t="s">
        <v>8346</v>
      </c>
      <c r="B8240" s="239">
        <v>6516.0</v>
      </c>
    </row>
    <row r="8241">
      <c r="A8241" s="238" t="s">
        <v>8347</v>
      </c>
      <c r="B8241" s="239">
        <v>289.0</v>
      </c>
    </row>
    <row r="8242">
      <c r="A8242" s="238" t="s">
        <v>8348</v>
      </c>
      <c r="B8242" s="239">
        <v>909.0</v>
      </c>
    </row>
    <row r="8243">
      <c r="A8243" s="238" t="s">
        <v>8349</v>
      </c>
      <c r="B8243" s="239">
        <v>1976.0</v>
      </c>
    </row>
    <row r="8244">
      <c r="A8244" s="238" t="s">
        <v>8350</v>
      </c>
      <c r="B8244" s="239">
        <v>12531.0</v>
      </c>
    </row>
    <row r="8245">
      <c r="A8245" s="238" t="s">
        <v>8351</v>
      </c>
      <c r="B8245" s="239">
        <v>1753.0</v>
      </c>
    </row>
    <row r="8246">
      <c r="A8246" s="238" t="s">
        <v>8352</v>
      </c>
      <c r="B8246" s="239">
        <v>0.0</v>
      </c>
    </row>
    <row r="8247">
      <c r="A8247" s="238" t="s">
        <v>8353</v>
      </c>
      <c r="B8247" s="239">
        <v>11347.0</v>
      </c>
    </row>
    <row r="8248">
      <c r="A8248" s="238" t="s">
        <v>8354</v>
      </c>
      <c r="B8248" s="239">
        <v>4389.0</v>
      </c>
    </row>
    <row r="8249">
      <c r="A8249" s="238" t="s">
        <v>8355</v>
      </c>
      <c r="B8249" s="239">
        <v>1012.0</v>
      </c>
    </row>
    <row r="8250">
      <c r="A8250" s="238" t="s">
        <v>8356</v>
      </c>
      <c r="B8250" s="239">
        <v>582.0</v>
      </c>
    </row>
    <row r="8251">
      <c r="A8251" s="238" t="s">
        <v>8357</v>
      </c>
      <c r="B8251" s="239">
        <v>1142.0</v>
      </c>
    </row>
    <row r="8252">
      <c r="A8252" s="238" t="s">
        <v>8358</v>
      </c>
      <c r="B8252" s="239">
        <v>4498.0</v>
      </c>
    </row>
    <row r="8253">
      <c r="A8253" s="238" t="s">
        <v>8359</v>
      </c>
      <c r="B8253" s="239">
        <v>623.0</v>
      </c>
    </row>
    <row r="8254">
      <c r="A8254" s="238" t="s">
        <v>8360</v>
      </c>
      <c r="B8254" s="239">
        <v>464.0</v>
      </c>
    </row>
    <row r="8255">
      <c r="A8255" s="238" t="s">
        <v>8361</v>
      </c>
      <c r="B8255" s="239">
        <v>378.0</v>
      </c>
    </row>
    <row r="8256">
      <c r="A8256" s="238" t="s">
        <v>8361</v>
      </c>
      <c r="B8256" s="239">
        <v>1734.0</v>
      </c>
    </row>
    <row r="8257">
      <c r="A8257" s="238" t="s">
        <v>8362</v>
      </c>
      <c r="B8257" s="239">
        <v>4200.0</v>
      </c>
    </row>
    <row r="8258">
      <c r="A8258" s="238" t="s">
        <v>8363</v>
      </c>
      <c r="B8258" s="239">
        <v>5807.0</v>
      </c>
    </row>
    <row r="8259">
      <c r="A8259" s="238" t="s">
        <v>8364</v>
      </c>
      <c r="B8259" s="239">
        <v>2238.0</v>
      </c>
    </row>
    <row r="8260">
      <c r="A8260" s="238" t="s">
        <v>8365</v>
      </c>
      <c r="B8260" s="239">
        <v>4782.0</v>
      </c>
    </row>
    <row r="8261">
      <c r="A8261" s="238" t="s">
        <v>8365</v>
      </c>
      <c r="B8261" s="239">
        <v>3377.0</v>
      </c>
    </row>
    <row r="8262">
      <c r="A8262" s="238" t="s">
        <v>8366</v>
      </c>
      <c r="B8262" s="239">
        <v>1842.0</v>
      </c>
    </row>
    <row r="8263">
      <c r="A8263" s="238" t="s">
        <v>8367</v>
      </c>
      <c r="B8263" s="239">
        <v>8533.0</v>
      </c>
    </row>
    <row r="8264">
      <c r="A8264" s="238" t="s">
        <v>8368</v>
      </c>
      <c r="B8264" s="239">
        <v>44653.0</v>
      </c>
    </row>
    <row r="8265">
      <c r="A8265" s="238" t="s">
        <v>8369</v>
      </c>
      <c r="B8265" s="239">
        <v>5494.0</v>
      </c>
    </row>
    <row r="8266">
      <c r="A8266" s="238" t="s">
        <v>8370</v>
      </c>
      <c r="B8266" s="239">
        <v>0.0</v>
      </c>
    </row>
    <row r="8267">
      <c r="A8267" s="238" t="s">
        <v>8371</v>
      </c>
      <c r="B8267" s="239">
        <v>0.0</v>
      </c>
    </row>
    <row r="8268">
      <c r="A8268" s="238" t="s">
        <v>8372</v>
      </c>
      <c r="B8268" s="239">
        <v>5009.0</v>
      </c>
    </row>
    <row r="8269">
      <c r="A8269" s="238" t="s">
        <v>8373</v>
      </c>
      <c r="B8269" s="239">
        <v>1661.0</v>
      </c>
    </row>
    <row r="8270">
      <c r="A8270" s="238" t="s">
        <v>8374</v>
      </c>
      <c r="B8270" s="239">
        <v>25513.0</v>
      </c>
    </row>
    <row r="8271">
      <c r="A8271" s="238" t="s">
        <v>8375</v>
      </c>
      <c r="B8271" s="239">
        <v>3358.0</v>
      </c>
    </row>
    <row r="8272">
      <c r="A8272" s="238" t="s">
        <v>8376</v>
      </c>
      <c r="B8272" s="239">
        <v>2857.0</v>
      </c>
    </row>
    <row r="8273">
      <c r="A8273" s="238" t="s">
        <v>8377</v>
      </c>
      <c r="B8273" s="239">
        <v>2770.0</v>
      </c>
    </row>
    <row r="8274">
      <c r="A8274" s="238" t="s">
        <v>8378</v>
      </c>
      <c r="B8274" s="239">
        <v>762.0</v>
      </c>
    </row>
    <row r="8275">
      <c r="A8275" s="238" t="s">
        <v>8379</v>
      </c>
      <c r="B8275" s="239">
        <v>894.0</v>
      </c>
    </row>
    <row r="8276">
      <c r="A8276" s="238" t="s">
        <v>8380</v>
      </c>
      <c r="B8276" s="239">
        <v>616.0</v>
      </c>
    </row>
    <row r="8277">
      <c r="A8277" s="238" t="s">
        <v>8381</v>
      </c>
      <c r="B8277" s="239">
        <v>480.0</v>
      </c>
    </row>
    <row r="8278">
      <c r="A8278" s="238" t="s">
        <v>8382</v>
      </c>
      <c r="B8278" s="239">
        <v>4799.0</v>
      </c>
    </row>
    <row r="8279">
      <c r="A8279" s="238" t="s">
        <v>8382</v>
      </c>
      <c r="B8279" s="239">
        <v>1359.0</v>
      </c>
    </row>
    <row r="8280">
      <c r="A8280" s="238" t="s">
        <v>8382</v>
      </c>
      <c r="B8280" s="239">
        <v>689.0</v>
      </c>
    </row>
    <row r="8281">
      <c r="A8281" s="238" t="s">
        <v>8383</v>
      </c>
      <c r="B8281" s="239">
        <v>0.0</v>
      </c>
    </row>
    <row r="8282">
      <c r="A8282" s="238" t="s">
        <v>8384</v>
      </c>
      <c r="B8282" s="239">
        <v>967.0</v>
      </c>
    </row>
    <row r="8283">
      <c r="A8283" s="238" t="s">
        <v>8385</v>
      </c>
      <c r="B8283" s="239">
        <v>380.0</v>
      </c>
    </row>
    <row r="8284">
      <c r="A8284" s="238" t="s">
        <v>8386</v>
      </c>
      <c r="B8284" s="239">
        <v>3517.0</v>
      </c>
    </row>
    <row r="8285">
      <c r="A8285" s="238" t="s">
        <v>8387</v>
      </c>
      <c r="B8285" s="239">
        <v>741.0</v>
      </c>
    </row>
    <row r="8286">
      <c r="A8286" s="238" t="s">
        <v>8388</v>
      </c>
      <c r="B8286" s="239">
        <v>919.0</v>
      </c>
    </row>
    <row r="8287">
      <c r="A8287" s="238" t="s">
        <v>8389</v>
      </c>
      <c r="B8287" s="239">
        <v>1770.0</v>
      </c>
    </row>
    <row r="8288">
      <c r="A8288" s="238" t="s">
        <v>8390</v>
      </c>
      <c r="B8288" s="239">
        <v>11358.0</v>
      </c>
    </row>
    <row r="8289">
      <c r="A8289" s="238" t="s">
        <v>8391</v>
      </c>
      <c r="B8289" s="239">
        <v>16014.0</v>
      </c>
    </row>
    <row r="8290">
      <c r="A8290" s="238" t="s">
        <v>8392</v>
      </c>
      <c r="B8290" s="239">
        <v>814.0</v>
      </c>
    </row>
    <row r="8291">
      <c r="A8291" s="238" t="s">
        <v>8393</v>
      </c>
      <c r="B8291" s="239">
        <v>3160.0</v>
      </c>
    </row>
    <row r="8292">
      <c r="A8292" s="238" t="s">
        <v>8394</v>
      </c>
      <c r="B8292" s="239">
        <v>2654.0</v>
      </c>
    </row>
    <row r="8293">
      <c r="A8293" s="238" t="s">
        <v>8395</v>
      </c>
      <c r="B8293" s="239">
        <v>10054.0</v>
      </c>
    </row>
    <row r="8294">
      <c r="A8294" s="238" t="s">
        <v>8396</v>
      </c>
      <c r="B8294" s="239">
        <v>2039.0</v>
      </c>
    </row>
    <row r="8295">
      <c r="A8295" s="238" t="s">
        <v>8397</v>
      </c>
      <c r="B8295" s="239">
        <v>24749.0</v>
      </c>
    </row>
    <row r="8296">
      <c r="A8296" s="238" t="s">
        <v>8398</v>
      </c>
      <c r="B8296" s="239">
        <v>967.0</v>
      </c>
    </row>
    <row r="8297">
      <c r="A8297" s="238" t="s">
        <v>8399</v>
      </c>
      <c r="B8297" s="239">
        <v>244.0</v>
      </c>
    </row>
    <row r="8298">
      <c r="A8298" s="238" t="s">
        <v>8400</v>
      </c>
      <c r="B8298" s="239">
        <v>1305.0</v>
      </c>
    </row>
    <row r="8299">
      <c r="A8299" s="238" t="s">
        <v>8401</v>
      </c>
      <c r="B8299" s="239">
        <v>6071.0</v>
      </c>
    </row>
    <row r="8300">
      <c r="A8300" s="238" t="s">
        <v>8402</v>
      </c>
      <c r="B8300" s="239">
        <v>5273.0</v>
      </c>
    </row>
    <row r="8301">
      <c r="A8301" s="238" t="s">
        <v>8403</v>
      </c>
      <c r="B8301" s="239">
        <v>3770.0</v>
      </c>
    </row>
    <row r="8302">
      <c r="A8302" s="238" t="s">
        <v>8404</v>
      </c>
      <c r="B8302" s="239">
        <v>2014.0</v>
      </c>
    </row>
    <row r="8303">
      <c r="A8303" s="238" t="s">
        <v>8405</v>
      </c>
      <c r="B8303" s="239">
        <v>628.0</v>
      </c>
    </row>
    <row r="8304">
      <c r="A8304" s="238" t="s">
        <v>8406</v>
      </c>
      <c r="B8304" s="239">
        <v>1878.0</v>
      </c>
    </row>
    <row r="8305">
      <c r="A8305" s="238" t="s">
        <v>8407</v>
      </c>
      <c r="B8305" s="239">
        <v>7153.0</v>
      </c>
    </row>
    <row r="8306">
      <c r="A8306" s="238" t="s">
        <v>8408</v>
      </c>
      <c r="B8306" s="239">
        <v>458.0</v>
      </c>
    </row>
    <row r="8307">
      <c r="A8307" s="238" t="s">
        <v>8409</v>
      </c>
      <c r="B8307" s="239">
        <v>7114.0</v>
      </c>
    </row>
    <row r="8308">
      <c r="A8308" s="238" t="s">
        <v>8410</v>
      </c>
      <c r="B8308" s="239">
        <v>978.0</v>
      </c>
    </row>
    <row r="8309">
      <c r="A8309" s="238" t="s">
        <v>8411</v>
      </c>
      <c r="B8309" s="239">
        <v>364.0</v>
      </c>
    </row>
    <row r="8310">
      <c r="A8310" s="238" t="s">
        <v>8412</v>
      </c>
      <c r="B8310" s="239">
        <v>1883.0</v>
      </c>
    </row>
    <row r="8311">
      <c r="A8311" s="238" t="s">
        <v>8413</v>
      </c>
      <c r="B8311" s="239">
        <v>8353.0</v>
      </c>
    </row>
    <row r="8312">
      <c r="A8312" s="238" t="s">
        <v>8414</v>
      </c>
      <c r="B8312" s="239">
        <v>419.0</v>
      </c>
    </row>
    <row r="8313">
      <c r="A8313" s="238" t="s">
        <v>8415</v>
      </c>
      <c r="B8313" s="239">
        <v>1366.0</v>
      </c>
    </row>
    <row r="8314">
      <c r="A8314" s="238" t="s">
        <v>8416</v>
      </c>
      <c r="B8314" s="239">
        <v>1908.0</v>
      </c>
    </row>
    <row r="8315">
      <c r="A8315" s="238" t="s">
        <v>8417</v>
      </c>
      <c r="B8315" s="239">
        <v>850.0</v>
      </c>
    </row>
    <row r="8316">
      <c r="A8316" s="238" t="s">
        <v>8418</v>
      </c>
      <c r="B8316" s="239">
        <v>1280.0</v>
      </c>
    </row>
    <row r="8317">
      <c r="A8317" s="238" t="s">
        <v>8419</v>
      </c>
      <c r="B8317" s="239">
        <v>2312.0</v>
      </c>
    </row>
    <row r="8318">
      <c r="A8318" s="238" t="s">
        <v>8420</v>
      </c>
      <c r="B8318" s="239">
        <v>9457.0</v>
      </c>
    </row>
    <row r="8319">
      <c r="A8319" s="238" t="s">
        <v>8421</v>
      </c>
      <c r="B8319" s="239">
        <v>1222.0</v>
      </c>
    </row>
    <row r="8320">
      <c r="A8320" s="238" t="s">
        <v>8422</v>
      </c>
      <c r="B8320" s="239">
        <v>1457.0</v>
      </c>
    </row>
    <row r="8321">
      <c r="A8321" s="238" t="s">
        <v>8423</v>
      </c>
      <c r="B8321" s="239">
        <v>360.0</v>
      </c>
    </row>
    <row r="8322">
      <c r="A8322" s="238" t="s">
        <v>8424</v>
      </c>
      <c r="B8322" s="239">
        <v>331.0</v>
      </c>
    </row>
    <row r="8323">
      <c r="A8323" s="238" t="s">
        <v>8424</v>
      </c>
      <c r="B8323" s="239">
        <v>1907.0</v>
      </c>
    </row>
    <row r="8324">
      <c r="A8324" s="238" t="s">
        <v>8425</v>
      </c>
      <c r="B8324" s="239">
        <v>0.0</v>
      </c>
    </row>
    <row r="8325">
      <c r="A8325" s="238" t="s">
        <v>8426</v>
      </c>
      <c r="B8325" s="239">
        <v>1518.0</v>
      </c>
    </row>
    <row r="8326">
      <c r="A8326" s="238" t="s">
        <v>8427</v>
      </c>
      <c r="B8326" s="239">
        <v>10637.0</v>
      </c>
    </row>
    <row r="8327">
      <c r="A8327" s="238" t="s">
        <v>8428</v>
      </c>
      <c r="B8327" s="239">
        <v>803.0</v>
      </c>
    </row>
    <row r="8328">
      <c r="A8328" s="238" t="s">
        <v>8429</v>
      </c>
      <c r="B8328" s="239">
        <v>849.0</v>
      </c>
    </row>
    <row r="8329">
      <c r="A8329" s="238" t="s">
        <v>8430</v>
      </c>
      <c r="B8329" s="239">
        <v>67277.0</v>
      </c>
    </row>
    <row r="8330">
      <c r="A8330" s="238" t="s">
        <v>8431</v>
      </c>
      <c r="B8330" s="239">
        <v>535.0</v>
      </c>
    </row>
    <row r="8331">
      <c r="A8331" s="238" t="s">
        <v>8432</v>
      </c>
      <c r="B8331" s="239">
        <v>5002.0</v>
      </c>
    </row>
    <row r="8332">
      <c r="A8332" s="238" t="s">
        <v>8433</v>
      </c>
      <c r="B8332" s="239">
        <v>519.0</v>
      </c>
    </row>
    <row r="8333">
      <c r="A8333" s="238" t="s">
        <v>8434</v>
      </c>
      <c r="B8333" s="239">
        <v>11056.0</v>
      </c>
    </row>
    <row r="8334">
      <c r="A8334" s="238" t="s">
        <v>8435</v>
      </c>
      <c r="B8334" s="239">
        <v>10957.0</v>
      </c>
    </row>
    <row r="8335">
      <c r="A8335" s="238" t="s">
        <v>8436</v>
      </c>
      <c r="B8335" s="239">
        <v>439.0</v>
      </c>
    </row>
    <row r="8336">
      <c r="A8336" s="238" t="s">
        <v>8437</v>
      </c>
      <c r="B8336" s="239">
        <v>449.0</v>
      </c>
    </row>
    <row r="8337">
      <c r="A8337" s="238" t="s">
        <v>8438</v>
      </c>
      <c r="B8337" s="239">
        <v>532.0</v>
      </c>
    </row>
    <row r="8338">
      <c r="A8338" s="238" t="s">
        <v>8439</v>
      </c>
      <c r="B8338" s="239">
        <v>314.0</v>
      </c>
    </row>
    <row r="8339">
      <c r="A8339" s="238" t="s">
        <v>8440</v>
      </c>
      <c r="B8339" s="239">
        <v>368.0</v>
      </c>
    </row>
    <row r="8340">
      <c r="A8340" s="238" t="s">
        <v>8441</v>
      </c>
      <c r="B8340" s="239">
        <v>345.0</v>
      </c>
    </row>
    <row r="8341">
      <c r="A8341" s="238" t="s">
        <v>8442</v>
      </c>
      <c r="B8341" s="239">
        <v>1411.0</v>
      </c>
    </row>
    <row r="8342">
      <c r="A8342" s="238" t="s">
        <v>8443</v>
      </c>
      <c r="B8342" s="239">
        <v>5614.0</v>
      </c>
    </row>
    <row r="8343">
      <c r="A8343" s="238" t="s">
        <v>8444</v>
      </c>
      <c r="B8343" s="239">
        <v>1583.0</v>
      </c>
    </row>
    <row r="8344">
      <c r="A8344" s="238" t="s">
        <v>8445</v>
      </c>
      <c r="B8344" s="239">
        <v>3319.0</v>
      </c>
    </row>
    <row r="8345">
      <c r="A8345" s="238" t="s">
        <v>8446</v>
      </c>
      <c r="B8345" s="239">
        <v>5577.0</v>
      </c>
    </row>
    <row r="8346">
      <c r="A8346" s="238" t="s">
        <v>8447</v>
      </c>
      <c r="B8346" s="239">
        <v>29224.0</v>
      </c>
    </row>
    <row r="8347">
      <c r="A8347" s="238" t="s">
        <v>8448</v>
      </c>
      <c r="B8347" s="239">
        <v>318.0</v>
      </c>
    </row>
    <row r="8348">
      <c r="A8348" s="238" t="s">
        <v>8449</v>
      </c>
      <c r="B8348" s="239">
        <v>582.0</v>
      </c>
    </row>
    <row r="8349">
      <c r="A8349" s="238" t="s">
        <v>8450</v>
      </c>
      <c r="B8349" s="239">
        <v>181959.0</v>
      </c>
    </row>
    <row r="8350">
      <c r="A8350" s="238" t="s">
        <v>8451</v>
      </c>
      <c r="B8350" s="239">
        <v>7597.0</v>
      </c>
    </row>
    <row r="8351">
      <c r="A8351" s="238" t="s">
        <v>8452</v>
      </c>
      <c r="B8351" s="239">
        <v>34717.0</v>
      </c>
    </row>
    <row r="8352">
      <c r="A8352" s="238" t="s">
        <v>8453</v>
      </c>
      <c r="B8352" s="239">
        <v>13302.0</v>
      </c>
    </row>
    <row r="8353">
      <c r="A8353" s="238" t="s">
        <v>8454</v>
      </c>
      <c r="B8353" s="239">
        <v>3628.0</v>
      </c>
    </row>
    <row r="8354">
      <c r="A8354" s="238" t="s">
        <v>8455</v>
      </c>
      <c r="B8354" s="239">
        <v>2005.0</v>
      </c>
    </row>
    <row r="8355">
      <c r="A8355" s="238" t="s">
        <v>8456</v>
      </c>
      <c r="B8355" s="239">
        <v>19490.0</v>
      </c>
    </row>
    <row r="8356">
      <c r="A8356" s="238" t="s">
        <v>8457</v>
      </c>
      <c r="B8356" s="239">
        <v>1316.0</v>
      </c>
    </row>
    <row r="8357">
      <c r="A8357" s="238" t="s">
        <v>8458</v>
      </c>
      <c r="B8357" s="239">
        <v>0.0</v>
      </c>
    </row>
    <row r="8358">
      <c r="A8358" s="238" t="s">
        <v>8459</v>
      </c>
      <c r="B8358" s="239">
        <v>7128.0</v>
      </c>
    </row>
    <row r="8359">
      <c r="A8359" s="238" t="s">
        <v>8460</v>
      </c>
      <c r="B8359" s="239">
        <v>2213.0</v>
      </c>
    </row>
    <row r="8360">
      <c r="A8360" s="238" t="s">
        <v>8461</v>
      </c>
      <c r="B8360" s="239">
        <v>2460.0</v>
      </c>
    </row>
    <row r="8361">
      <c r="A8361" s="238" t="s">
        <v>8462</v>
      </c>
      <c r="B8361" s="239">
        <v>444.0</v>
      </c>
    </row>
    <row r="8362">
      <c r="A8362" s="238" t="s">
        <v>8463</v>
      </c>
      <c r="B8362" s="239">
        <v>3591.0</v>
      </c>
    </row>
    <row r="8363">
      <c r="A8363" s="238" t="s">
        <v>8464</v>
      </c>
      <c r="B8363" s="239">
        <v>0.0</v>
      </c>
    </row>
    <row r="8364">
      <c r="A8364" s="238" t="s">
        <v>8465</v>
      </c>
      <c r="B8364" s="239">
        <v>8181.0</v>
      </c>
    </row>
    <row r="8365">
      <c r="A8365" s="238" t="s">
        <v>8466</v>
      </c>
      <c r="B8365" s="239">
        <v>2793.0</v>
      </c>
    </row>
    <row r="8366">
      <c r="A8366" s="238" t="s">
        <v>8467</v>
      </c>
      <c r="B8366" s="239">
        <v>2007.0</v>
      </c>
    </row>
    <row r="8367">
      <c r="A8367" s="238" t="s">
        <v>8468</v>
      </c>
      <c r="B8367" s="239">
        <v>650.0</v>
      </c>
    </row>
    <row r="8368">
      <c r="A8368" s="238" t="s">
        <v>8468</v>
      </c>
      <c r="B8368" s="239">
        <v>12119.0</v>
      </c>
    </row>
    <row r="8369">
      <c r="A8369" s="238" t="s">
        <v>8469</v>
      </c>
      <c r="B8369" s="239">
        <v>1478.0</v>
      </c>
    </row>
    <row r="8370">
      <c r="A8370" s="238" t="s">
        <v>8470</v>
      </c>
      <c r="B8370" s="239">
        <v>1381.0</v>
      </c>
    </row>
    <row r="8371">
      <c r="A8371" s="238" t="s">
        <v>8471</v>
      </c>
      <c r="B8371" s="239">
        <v>317.0</v>
      </c>
    </row>
    <row r="8372">
      <c r="A8372" s="238" t="s">
        <v>8472</v>
      </c>
      <c r="B8372" s="239">
        <v>2496.0</v>
      </c>
    </row>
    <row r="8373">
      <c r="A8373" s="238" t="s">
        <v>8473</v>
      </c>
      <c r="B8373" s="239">
        <v>881.0</v>
      </c>
    </row>
    <row r="8374">
      <c r="A8374" s="238" t="s">
        <v>8473</v>
      </c>
      <c r="B8374" s="239">
        <v>2341.0</v>
      </c>
    </row>
    <row r="8375">
      <c r="A8375" s="238" t="s">
        <v>8474</v>
      </c>
      <c r="B8375" s="239">
        <v>11242.0</v>
      </c>
    </row>
    <row r="8376">
      <c r="A8376" s="238" t="s">
        <v>8475</v>
      </c>
      <c r="B8376" s="239">
        <v>7951.0</v>
      </c>
    </row>
    <row r="8377">
      <c r="A8377" s="238" t="s">
        <v>8476</v>
      </c>
      <c r="B8377" s="239">
        <v>218.0</v>
      </c>
    </row>
    <row r="8378">
      <c r="A8378" s="238" t="s">
        <v>8477</v>
      </c>
      <c r="B8378" s="239">
        <v>104548.0</v>
      </c>
    </row>
    <row r="8379">
      <c r="A8379" s="238" t="s">
        <v>8478</v>
      </c>
      <c r="B8379" s="239">
        <v>4934.0</v>
      </c>
    </row>
    <row r="8380">
      <c r="A8380" s="238" t="s">
        <v>8479</v>
      </c>
      <c r="B8380" s="239">
        <v>9378.0</v>
      </c>
    </row>
    <row r="8381">
      <c r="A8381" s="238" t="s">
        <v>8480</v>
      </c>
      <c r="B8381" s="239">
        <v>25311.0</v>
      </c>
    </row>
    <row r="8382">
      <c r="A8382" s="238" t="s">
        <v>8481</v>
      </c>
      <c r="B8382" s="239">
        <v>23543.0</v>
      </c>
    </row>
    <row r="8383">
      <c r="A8383" s="238" t="s">
        <v>8482</v>
      </c>
      <c r="B8383" s="239">
        <v>6793.0</v>
      </c>
    </row>
    <row r="8384">
      <c r="A8384" s="238" t="s">
        <v>8483</v>
      </c>
      <c r="B8384" s="239">
        <v>2882.0</v>
      </c>
    </row>
    <row r="8385">
      <c r="A8385" s="238" t="s">
        <v>8484</v>
      </c>
      <c r="B8385" s="239">
        <v>796.0</v>
      </c>
    </row>
    <row r="8386">
      <c r="A8386" s="238" t="s">
        <v>8485</v>
      </c>
      <c r="B8386" s="239">
        <v>1985.0</v>
      </c>
    </row>
    <row r="8387">
      <c r="A8387" s="238" t="s">
        <v>8486</v>
      </c>
      <c r="B8387" s="239">
        <v>3091.0</v>
      </c>
    </row>
    <row r="8388">
      <c r="A8388" s="238" t="s">
        <v>8487</v>
      </c>
      <c r="B8388" s="239">
        <v>829.0</v>
      </c>
    </row>
    <row r="8389">
      <c r="A8389" s="238" t="s">
        <v>8488</v>
      </c>
      <c r="B8389" s="239">
        <v>2418.0</v>
      </c>
    </row>
    <row r="8390">
      <c r="A8390" s="238" t="s">
        <v>8489</v>
      </c>
      <c r="B8390" s="239">
        <v>796.0</v>
      </c>
    </row>
    <row r="8391">
      <c r="A8391" s="238" t="s">
        <v>8490</v>
      </c>
      <c r="B8391" s="239">
        <v>8622.0</v>
      </c>
    </row>
    <row r="8392">
      <c r="A8392" s="238" t="s">
        <v>8491</v>
      </c>
      <c r="B8392" s="239">
        <v>14375.0</v>
      </c>
    </row>
    <row r="8393">
      <c r="A8393" s="238" t="s">
        <v>8492</v>
      </c>
      <c r="B8393" s="239">
        <v>1886.0</v>
      </c>
    </row>
    <row r="8394">
      <c r="A8394" s="238" t="s">
        <v>8493</v>
      </c>
      <c r="B8394" s="239">
        <v>15455.0</v>
      </c>
    </row>
    <row r="8395">
      <c r="A8395" s="238" t="s">
        <v>8494</v>
      </c>
      <c r="B8395" s="239">
        <v>25441.0</v>
      </c>
    </row>
    <row r="8396">
      <c r="A8396" s="238" t="s">
        <v>8495</v>
      </c>
      <c r="B8396" s="239">
        <v>6564.0</v>
      </c>
    </row>
    <row r="8397">
      <c r="A8397" s="238" t="s">
        <v>8496</v>
      </c>
      <c r="B8397" s="239">
        <v>276.0</v>
      </c>
    </row>
    <row r="8398">
      <c r="A8398" s="238" t="s">
        <v>8497</v>
      </c>
      <c r="B8398" s="239">
        <v>549.0</v>
      </c>
    </row>
    <row r="8399">
      <c r="A8399" s="238" t="s">
        <v>8498</v>
      </c>
      <c r="B8399" s="239">
        <v>310.0</v>
      </c>
    </row>
    <row r="8400">
      <c r="A8400" s="238" t="s">
        <v>8499</v>
      </c>
      <c r="B8400" s="239">
        <v>56369.0</v>
      </c>
    </row>
    <row r="8401">
      <c r="A8401" s="238" t="s">
        <v>8500</v>
      </c>
      <c r="B8401" s="239">
        <v>1927.0</v>
      </c>
    </row>
    <row r="8402">
      <c r="A8402" s="238" t="s">
        <v>8501</v>
      </c>
      <c r="B8402" s="239">
        <v>2928.0</v>
      </c>
    </row>
    <row r="8403">
      <c r="A8403" s="238" t="s">
        <v>8502</v>
      </c>
      <c r="B8403" s="239">
        <v>1284.0</v>
      </c>
    </row>
    <row r="8404">
      <c r="A8404" s="238" t="s">
        <v>8503</v>
      </c>
      <c r="B8404" s="239">
        <v>925.0</v>
      </c>
    </row>
    <row r="8405">
      <c r="A8405" s="238" t="s">
        <v>8503</v>
      </c>
      <c r="B8405" s="239">
        <v>879.0</v>
      </c>
    </row>
    <row r="8406">
      <c r="A8406" s="238" t="s">
        <v>8504</v>
      </c>
      <c r="B8406" s="239">
        <v>1097.0</v>
      </c>
    </row>
    <row r="8407">
      <c r="A8407" s="238" t="s">
        <v>8505</v>
      </c>
      <c r="B8407" s="239">
        <v>381.0</v>
      </c>
    </row>
    <row r="8408">
      <c r="A8408" s="238" t="s">
        <v>8506</v>
      </c>
      <c r="B8408" s="239">
        <v>3468.0</v>
      </c>
    </row>
    <row r="8409">
      <c r="A8409" s="238" t="s">
        <v>8507</v>
      </c>
      <c r="B8409" s="239">
        <v>824.0</v>
      </c>
    </row>
    <row r="8410">
      <c r="A8410" s="238" t="s">
        <v>8508</v>
      </c>
      <c r="B8410" s="239">
        <v>1683.0</v>
      </c>
    </row>
    <row r="8411">
      <c r="A8411" s="238" t="s">
        <v>8509</v>
      </c>
      <c r="B8411" s="239">
        <v>3541.0</v>
      </c>
    </row>
    <row r="8412">
      <c r="A8412" s="238" t="s">
        <v>8510</v>
      </c>
      <c r="B8412" s="239">
        <v>0.0</v>
      </c>
    </row>
    <row r="8413">
      <c r="A8413" s="238" t="s">
        <v>8511</v>
      </c>
      <c r="B8413" s="239">
        <v>2917.0</v>
      </c>
    </row>
    <row r="8414">
      <c r="A8414" s="238" t="s">
        <v>8512</v>
      </c>
      <c r="B8414" s="239">
        <v>3934.0</v>
      </c>
    </row>
    <row r="8415">
      <c r="A8415" s="238" t="s">
        <v>8513</v>
      </c>
      <c r="B8415" s="239">
        <v>2685.0</v>
      </c>
    </row>
    <row r="8416">
      <c r="A8416" s="238" t="s">
        <v>8514</v>
      </c>
      <c r="B8416" s="239">
        <v>262.0</v>
      </c>
    </row>
    <row r="8417">
      <c r="A8417" s="238" t="s">
        <v>8515</v>
      </c>
      <c r="B8417" s="239">
        <v>4545.0</v>
      </c>
    </row>
    <row r="8418">
      <c r="A8418" s="238" t="s">
        <v>8516</v>
      </c>
      <c r="B8418" s="239">
        <v>473.0</v>
      </c>
    </row>
    <row r="8419">
      <c r="A8419" s="238" t="s">
        <v>8517</v>
      </c>
      <c r="B8419" s="239">
        <v>478.0</v>
      </c>
    </row>
    <row r="8420">
      <c r="A8420" s="238" t="s">
        <v>8518</v>
      </c>
      <c r="B8420" s="239">
        <v>185.0</v>
      </c>
    </row>
    <row r="8421">
      <c r="A8421" s="238" t="s">
        <v>8519</v>
      </c>
      <c r="B8421" s="239">
        <v>495.0</v>
      </c>
    </row>
    <row r="8422">
      <c r="A8422" s="238" t="s">
        <v>8520</v>
      </c>
      <c r="B8422" s="239">
        <v>366.0</v>
      </c>
    </row>
    <row r="8423">
      <c r="A8423" s="238" t="s">
        <v>8521</v>
      </c>
      <c r="B8423" s="239">
        <v>719.0</v>
      </c>
    </row>
    <row r="8424">
      <c r="A8424" s="238" t="s">
        <v>8522</v>
      </c>
      <c r="B8424" s="239">
        <v>19735.0</v>
      </c>
    </row>
    <row r="8425">
      <c r="A8425" s="238" t="s">
        <v>8523</v>
      </c>
      <c r="B8425" s="239">
        <v>725.0</v>
      </c>
    </row>
    <row r="8426">
      <c r="A8426" s="238" t="s">
        <v>8524</v>
      </c>
      <c r="B8426" s="239">
        <v>5404.0</v>
      </c>
    </row>
    <row r="8427">
      <c r="A8427" s="238" t="s">
        <v>8525</v>
      </c>
      <c r="B8427" s="239">
        <v>3438.0</v>
      </c>
    </row>
    <row r="8428">
      <c r="A8428" s="238" t="s">
        <v>8526</v>
      </c>
      <c r="B8428" s="239">
        <v>2604.0</v>
      </c>
    </row>
    <row r="8429">
      <c r="A8429" s="238" t="s">
        <v>8527</v>
      </c>
      <c r="B8429" s="239">
        <v>93.0</v>
      </c>
    </row>
    <row r="8430">
      <c r="A8430" s="238" t="s">
        <v>8528</v>
      </c>
      <c r="B8430" s="239">
        <v>836.0</v>
      </c>
    </row>
    <row r="8431">
      <c r="A8431" s="238" t="s">
        <v>8529</v>
      </c>
      <c r="B8431" s="239">
        <v>14455.0</v>
      </c>
    </row>
    <row r="8432">
      <c r="A8432" s="238" t="s">
        <v>8530</v>
      </c>
      <c r="B8432" s="239">
        <v>12092.0</v>
      </c>
    </row>
    <row r="8433">
      <c r="A8433" s="238" t="s">
        <v>8531</v>
      </c>
      <c r="B8433" s="239">
        <v>9199.0</v>
      </c>
    </row>
    <row r="8434">
      <c r="A8434" s="238" t="s">
        <v>8532</v>
      </c>
      <c r="B8434" s="239">
        <v>14294.0</v>
      </c>
    </row>
    <row r="8435">
      <c r="A8435" s="238" t="s">
        <v>8533</v>
      </c>
      <c r="B8435" s="239">
        <v>6079.0</v>
      </c>
    </row>
    <row r="8436">
      <c r="A8436" s="238" t="s">
        <v>8534</v>
      </c>
      <c r="B8436" s="239">
        <v>5733.0</v>
      </c>
    </row>
    <row r="8437">
      <c r="A8437" s="238" t="s">
        <v>8535</v>
      </c>
      <c r="B8437" s="239">
        <v>2576.0</v>
      </c>
    </row>
    <row r="8438">
      <c r="A8438" s="238" t="s">
        <v>8536</v>
      </c>
      <c r="B8438" s="239">
        <v>8255.0</v>
      </c>
    </row>
    <row r="8439">
      <c r="A8439" s="238" t="s">
        <v>8537</v>
      </c>
      <c r="B8439" s="239">
        <v>144.0</v>
      </c>
    </row>
    <row r="8440">
      <c r="A8440" s="238" t="s">
        <v>8538</v>
      </c>
      <c r="B8440" s="239">
        <v>2580.0</v>
      </c>
    </row>
    <row r="8441">
      <c r="A8441" s="238" t="s">
        <v>8539</v>
      </c>
      <c r="B8441" s="239">
        <v>1692.0</v>
      </c>
    </row>
    <row r="8442">
      <c r="A8442" s="238" t="s">
        <v>8540</v>
      </c>
      <c r="B8442" s="239">
        <v>8138.0</v>
      </c>
    </row>
    <row r="8443">
      <c r="A8443" s="238" t="s">
        <v>8541</v>
      </c>
      <c r="B8443" s="239">
        <v>189.0</v>
      </c>
    </row>
    <row r="8444">
      <c r="A8444" s="238" t="s">
        <v>8542</v>
      </c>
      <c r="B8444" s="239">
        <v>426.0</v>
      </c>
    </row>
    <row r="8445">
      <c r="A8445" s="238" t="s">
        <v>8543</v>
      </c>
      <c r="B8445" s="239">
        <v>66.0</v>
      </c>
    </row>
    <row r="8446">
      <c r="A8446" s="238" t="s">
        <v>8544</v>
      </c>
      <c r="B8446" s="239">
        <v>1697.0</v>
      </c>
    </row>
    <row r="8447">
      <c r="A8447" s="238" t="s">
        <v>8545</v>
      </c>
      <c r="B8447" s="239">
        <v>9346.0</v>
      </c>
    </row>
    <row r="8448">
      <c r="A8448" s="238" t="s">
        <v>8546</v>
      </c>
      <c r="B8448" s="239">
        <v>1582.0</v>
      </c>
    </row>
    <row r="8449">
      <c r="A8449" s="238" t="s">
        <v>8547</v>
      </c>
      <c r="B8449" s="239">
        <v>4973.0</v>
      </c>
    </row>
    <row r="8450">
      <c r="A8450" s="238" t="s">
        <v>8548</v>
      </c>
      <c r="B8450" s="239">
        <v>234.0</v>
      </c>
    </row>
    <row r="8451">
      <c r="A8451" s="238" t="s">
        <v>8549</v>
      </c>
      <c r="B8451" s="239">
        <v>900.0</v>
      </c>
    </row>
    <row r="8452">
      <c r="A8452" s="238" t="s">
        <v>8550</v>
      </c>
      <c r="B8452" s="239">
        <v>2862.0</v>
      </c>
    </row>
    <row r="8453">
      <c r="A8453" s="238" t="s">
        <v>8551</v>
      </c>
      <c r="B8453" s="239">
        <v>1302.0</v>
      </c>
    </row>
    <row r="8454">
      <c r="A8454" s="238" t="s">
        <v>8552</v>
      </c>
      <c r="B8454" s="239">
        <v>6007.0</v>
      </c>
    </row>
    <row r="8455">
      <c r="A8455" s="238" t="s">
        <v>8553</v>
      </c>
      <c r="B8455" s="239">
        <v>3266.0</v>
      </c>
    </row>
    <row r="8456">
      <c r="A8456" s="238" t="s">
        <v>8554</v>
      </c>
      <c r="B8456" s="239">
        <v>826.0</v>
      </c>
    </row>
    <row r="8457">
      <c r="A8457" s="238" t="s">
        <v>8555</v>
      </c>
      <c r="B8457" s="239">
        <v>630.0</v>
      </c>
    </row>
    <row r="8458">
      <c r="A8458" s="238" t="s">
        <v>8556</v>
      </c>
      <c r="B8458" s="239">
        <v>927.0</v>
      </c>
    </row>
    <row r="8459">
      <c r="A8459" s="238" t="s">
        <v>8557</v>
      </c>
      <c r="B8459" s="239">
        <v>577.0</v>
      </c>
    </row>
    <row r="8460">
      <c r="A8460" s="238" t="s">
        <v>8558</v>
      </c>
      <c r="B8460" s="239">
        <v>10284.0</v>
      </c>
    </row>
    <row r="8461">
      <c r="A8461" s="238" t="s">
        <v>8559</v>
      </c>
      <c r="B8461" s="239">
        <v>829.0</v>
      </c>
    </row>
    <row r="8462">
      <c r="A8462" s="238" t="s">
        <v>8560</v>
      </c>
      <c r="B8462" s="239">
        <v>837.0</v>
      </c>
    </row>
    <row r="8463">
      <c r="A8463" s="238" t="s">
        <v>8561</v>
      </c>
      <c r="B8463" s="239">
        <v>6499.0</v>
      </c>
    </row>
    <row r="8464">
      <c r="A8464" s="238" t="s">
        <v>8562</v>
      </c>
      <c r="B8464" s="239">
        <v>208.0</v>
      </c>
    </row>
    <row r="8465">
      <c r="A8465" s="238" t="s">
        <v>8563</v>
      </c>
      <c r="B8465" s="239">
        <v>2497.0</v>
      </c>
    </row>
    <row r="8466">
      <c r="A8466" s="238" t="s">
        <v>8564</v>
      </c>
      <c r="B8466" s="239">
        <v>432.0</v>
      </c>
    </row>
    <row r="8467">
      <c r="A8467" s="238" t="s">
        <v>8565</v>
      </c>
      <c r="B8467" s="239">
        <v>11739.0</v>
      </c>
    </row>
    <row r="8468">
      <c r="A8468" s="238" t="s">
        <v>8566</v>
      </c>
      <c r="B8468" s="239">
        <v>108.0</v>
      </c>
    </row>
    <row r="8469">
      <c r="A8469" s="238" t="s">
        <v>8567</v>
      </c>
      <c r="B8469" s="239">
        <v>3446.0</v>
      </c>
    </row>
    <row r="8470">
      <c r="A8470" s="238" t="s">
        <v>8568</v>
      </c>
      <c r="B8470" s="239">
        <v>2041.0</v>
      </c>
    </row>
    <row r="8471">
      <c r="A8471" s="238" t="s">
        <v>8569</v>
      </c>
      <c r="B8471" s="239">
        <v>10644.0</v>
      </c>
    </row>
    <row r="8472">
      <c r="A8472" s="238" t="s">
        <v>8570</v>
      </c>
      <c r="B8472" s="239">
        <v>1878.0</v>
      </c>
    </row>
    <row r="8473">
      <c r="A8473" s="238" t="s">
        <v>8571</v>
      </c>
      <c r="B8473" s="239">
        <v>175.0</v>
      </c>
    </row>
    <row r="8474">
      <c r="A8474" s="238" t="s">
        <v>8572</v>
      </c>
      <c r="B8474" s="239">
        <v>1525.0</v>
      </c>
    </row>
    <row r="8475">
      <c r="A8475" s="238" t="s">
        <v>8573</v>
      </c>
      <c r="B8475" s="239">
        <v>487.0</v>
      </c>
    </row>
    <row r="8476">
      <c r="A8476" s="238" t="s">
        <v>8573</v>
      </c>
      <c r="B8476" s="239">
        <v>440.0</v>
      </c>
    </row>
    <row r="8477">
      <c r="A8477" s="238" t="s">
        <v>8574</v>
      </c>
      <c r="B8477" s="239">
        <v>5268.0</v>
      </c>
    </row>
    <row r="8478">
      <c r="A8478" s="238" t="s">
        <v>8575</v>
      </c>
      <c r="B8478" s="239">
        <v>2220.0</v>
      </c>
    </row>
    <row r="8479">
      <c r="A8479" s="238" t="s">
        <v>8576</v>
      </c>
      <c r="B8479" s="239">
        <v>1893.0</v>
      </c>
    </row>
    <row r="8480">
      <c r="A8480" s="238" t="s">
        <v>8577</v>
      </c>
      <c r="B8480" s="239">
        <v>2544.0</v>
      </c>
    </row>
    <row r="8481">
      <c r="A8481" s="238" t="s">
        <v>8578</v>
      </c>
      <c r="B8481" s="239">
        <v>13065.0</v>
      </c>
    </row>
    <row r="8482">
      <c r="A8482" s="238" t="s">
        <v>8579</v>
      </c>
      <c r="B8482" s="239">
        <v>3936.0</v>
      </c>
    </row>
    <row r="8483">
      <c r="A8483" s="238" t="s">
        <v>8580</v>
      </c>
      <c r="B8483" s="239">
        <v>352.0</v>
      </c>
    </row>
    <row r="8484">
      <c r="A8484" s="238" t="s">
        <v>8581</v>
      </c>
      <c r="B8484" s="239">
        <v>2038.0</v>
      </c>
    </row>
    <row r="8485">
      <c r="A8485" s="238" t="s">
        <v>8582</v>
      </c>
      <c r="B8485" s="239">
        <v>599.0</v>
      </c>
    </row>
    <row r="8486">
      <c r="A8486" s="238" t="s">
        <v>8583</v>
      </c>
      <c r="B8486" s="239">
        <v>122.0</v>
      </c>
    </row>
    <row r="8487">
      <c r="A8487" s="238" t="s">
        <v>8584</v>
      </c>
      <c r="B8487" s="239">
        <v>4400.0</v>
      </c>
    </row>
    <row r="8488">
      <c r="A8488" s="238" t="s">
        <v>8585</v>
      </c>
      <c r="B8488" s="239">
        <v>62.0</v>
      </c>
    </row>
    <row r="8489">
      <c r="A8489" s="238" t="s">
        <v>8586</v>
      </c>
      <c r="B8489" s="239">
        <v>326.0</v>
      </c>
    </row>
    <row r="8490">
      <c r="A8490" s="238" t="s">
        <v>8587</v>
      </c>
      <c r="B8490" s="239">
        <v>4846.0</v>
      </c>
    </row>
    <row r="8491">
      <c r="A8491" s="238" t="s">
        <v>8588</v>
      </c>
      <c r="B8491" s="239">
        <v>30.0</v>
      </c>
    </row>
    <row r="8492">
      <c r="A8492" s="238" t="s">
        <v>8589</v>
      </c>
      <c r="B8492" s="239">
        <v>6959.0</v>
      </c>
    </row>
    <row r="8493">
      <c r="A8493" s="238" t="s">
        <v>8590</v>
      </c>
      <c r="B8493" s="239">
        <v>0.0</v>
      </c>
    </row>
    <row r="8494">
      <c r="A8494" s="238" t="s">
        <v>8591</v>
      </c>
      <c r="B8494" s="239">
        <v>7995.0</v>
      </c>
    </row>
    <row r="8495">
      <c r="A8495" s="238" t="s">
        <v>8592</v>
      </c>
      <c r="B8495" s="239">
        <v>1535.0</v>
      </c>
    </row>
    <row r="8496">
      <c r="A8496" s="238" t="s">
        <v>8593</v>
      </c>
      <c r="B8496" s="239">
        <v>493.0</v>
      </c>
    </row>
    <row r="8497">
      <c r="A8497" s="238" t="s">
        <v>8594</v>
      </c>
      <c r="B8497" s="239">
        <v>8742.0</v>
      </c>
    </row>
    <row r="8498">
      <c r="A8498" s="238" t="s">
        <v>8595</v>
      </c>
      <c r="B8498" s="239">
        <v>2734.0</v>
      </c>
    </row>
    <row r="8499">
      <c r="A8499" s="238" t="s">
        <v>8596</v>
      </c>
      <c r="B8499" s="239">
        <v>19707.0</v>
      </c>
    </row>
    <row r="8500">
      <c r="A8500" s="238" t="s">
        <v>8597</v>
      </c>
      <c r="B8500" s="239">
        <v>645.0</v>
      </c>
    </row>
    <row r="8501">
      <c r="A8501" s="238" t="s">
        <v>8598</v>
      </c>
      <c r="B8501" s="239">
        <v>625.0</v>
      </c>
    </row>
    <row r="8502">
      <c r="A8502" s="238" t="s">
        <v>8599</v>
      </c>
      <c r="B8502" s="239">
        <v>3495.0</v>
      </c>
    </row>
    <row r="8503">
      <c r="A8503" s="238" t="s">
        <v>8600</v>
      </c>
      <c r="B8503" s="239">
        <v>1912.0</v>
      </c>
    </row>
    <row r="8504">
      <c r="A8504" s="238" t="s">
        <v>8601</v>
      </c>
      <c r="B8504" s="239">
        <v>4296.0</v>
      </c>
    </row>
    <row r="8505">
      <c r="A8505" s="238" t="s">
        <v>8602</v>
      </c>
      <c r="B8505" s="239">
        <v>13479.0</v>
      </c>
    </row>
    <row r="8506">
      <c r="A8506" s="238" t="s">
        <v>8603</v>
      </c>
      <c r="B8506" s="239">
        <v>3300.0</v>
      </c>
    </row>
    <row r="8507">
      <c r="A8507" s="238" t="s">
        <v>8604</v>
      </c>
      <c r="B8507" s="239">
        <v>1120.0</v>
      </c>
    </row>
    <row r="8508">
      <c r="A8508" s="238" t="s">
        <v>8605</v>
      </c>
      <c r="B8508" s="239">
        <v>7343.0</v>
      </c>
    </row>
    <row r="8509">
      <c r="A8509" s="238" t="s">
        <v>8606</v>
      </c>
      <c r="B8509" s="239">
        <v>2110.0</v>
      </c>
    </row>
    <row r="8510">
      <c r="A8510" s="238" t="s">
        <v>8607</v>
      </c>
      <c r="B8510" s="239">
        <v>41.0</v>
      </c>
    </row>
    <row r="8511">
      <c r="A8511" s="238" t="s">
        <v>8608</v>
      </c>
      <c r="B8511" s="239">
        <v>1967.0</v>
      </c>
    </row>
    <row r="8512">
      <c r="A8512" s="238" t="s">
        <v>8609</v>
      </c>
      <c r="B8512" s="239">
        <v>4955.0</v>
      </c>
    </row>
    <row r="8513">
      <c r="A8513" s="238" t="s">
        <v>8610</v>
      </c>
      <c r="B8513" s="239">
        <v>8363.0</v>
      </c>
    </row>
    <row r="8514">
      <c r="A8514" s="238" t="s">
        <v>8611</v>
      </c>
      <c r="B8514" s="239">
        <v>263.0</v>
      </c>
    </row>
    <row r="8515">
      <c r="A8515" s="238" t="s">
        <v>8612</v>
      </c>
      <c r="B8515" s="239">
        <v>372.0</v>
      </c>
    </row>
    <row r="8516">
      <c r="A8516" s="238" t="s">
        <v>8613</v>
      </c>
      <c r="B8516" s="239">
        <v>8488.0</v>
      </c>
    </row>
    <row r="8517">
      <c r="A8517" s="238" t="s">
        <v>8614</v>
      </c>
      <c r="B8517" s="239">
        <v>204.0</v>
      </c>
    </row>
    <row r="8518">
      <c r="A8518" s="238" t="s">
        <v>8615</v>
      </c>
      <c r="B8518" s="239">
        <v>270.0</v>
      </c>
    </row>
    <row r="8519">
      <c r="A8519" s="238" t="s">
        <v>8616</v>
      </c>
      <c r="B8519" s="239">
        <v>14935.0</v>
      </c>
    </row>
    <row r="8520">
      <c r="A8520" s="238" t="s">
        <v>8617</v>
      </c>
      <c r="B8520" s="239">
        <v>20615.0</v>
      </c>
    </row>
    <row r="8521">
      <c r="A8521" s="238" t="s">
        <v>8618</v>
      </c>
      <c r="B8521" s="239">
        <v>15655.0</v>
      </c>
    </row>
    <row r="8522">
      <c r="A8522" s="238" t="s">
        <v>8619</v>
      </c>
      <c r="B8522" s="239">
        <v>427.0</v>
      </c>
    </row>
    <row r="8523">
      <c r="A8523" s="238" t="s">
        <v>8620</v>
      </c>
      <c r="B8523" s="239">
        <v>774.0</v>
      </c>
    </row>
    <row r="8524">
      <c r="A8524" s="238" t="s">
        <v>8621</v>
      </c>
      <c r="B8524" s="239">
        <v>1233.0</v>
      </c>
    </row>
    <row r="8525">
      <c r="A8525" s="238" t="s">
        <v>8622</v>
      </c>
      <c r="B8525" s="239">
        <v>2825.0</v>
      </c>
    </row>
    <row r="8526">
      <c r="A8526" s="238" t="s">
        <v>8623</v>
      </c>
      <c r="B8526" s="239">
        <v>837.0</v>
      </c>
    </row>
    <row r="8527">
      <c r="A8527" s="238" t="s">
        <v>8624</v>
      </c>
      <c r="B8527" s="239">
        <v>3764.0</v>
      </c>
    </row>
    <row r="8528">
      <c r="A8528" s="238" t="s">
        <v>8625</v>
      </c>
      <c r="B8528" s="239">
        <v>2007.0</v>
      </c>
    </row>
    <row r="8529">
      <c r="A8529" s="238" t="s">
        <v>8626</v>
      </c>
      <c r="B8529" s="239">
        <v>2151.0</v>
      </c>
    </row>
    <row r="8530">
      <c r="A8530" s="238" t="s">
        <v>8627</v>
      </c>
      <c r="B8530" s="239">
        <v>523.0</v>
      </c>
    </row>
    <row r="8531">
      <c r="A8531" s="238" t="s">
        <v>8628</v>
      </c>
      <c r="B8531" s="239">
        <v>1026.0</v>
      </c>
    </row>
    <row r="8532">
      <c r="A8532" s="238" t="s">
        <v>8629</v>
      </c>
      <c r="B8532" s="239">
        <v>704.0</v>
      </c>
    </row>
    <row r="8533">
      <c r="A8533" s="238" t="s">
        <v>8630</v>
      </c>
      <c r="B8533" s="239">
        <v>6685.0</v>
      </c>
    </row>
    <row r="8534">
      <c r="A8534" s="238" t="s">
        <v>8631</v>
      </c>
      <c r="B8534" s="239">
        <v>6057.0</v>
      </c>
    </row>
    <row r="8535">
      <c r="A8535" s="238" t="s">
        <v>8632</v>
      </c>
      <c r="B8535" s="239">
        <v>1981.0</v>
      </c>
    </row>
    <row r="8536">
      <c r="A8536" s="238" t="s">
        <v>8633</v>
      </c>
      <c r="B8536" s="239">
        <v>1147.0</v>
      </c>
    </row>
    <row r="8537">
      <c r="A8537" s="238" t="s">
        <v>8634</v>
      </c>
      <c r="B8537" s="239">
        <v>19189.0</v>
      </c>
    </row>
    <row r="8538">
      <c r="A8538" s="238" t="s">
        <v>8635</v>
      </c>
      <c r="B8538" s="239">
        <v>2586.0</v>
      </c>
    </row>
    <row r="8539">
      <c r="A8539" s="238" t="s">
        <v>8636</v>
      </c>
      <c r="B8539" s="239">
        <v>10989.0</v>
      </c>
    </row>
    <row r="8540">
      <c r="A8540" s="238" t="s">
        <v>8637</v>
      </c>
      <c r="B8540" s="239">
        <v>8666.0</v>
      </c>
    </row>
    <row r="8541">
      <c r="A8541" s="238" t="s">
        <v>8638</v>
      </c>
      <c r="B8541" s="239">
        <v>145.0</v>
      </c>
    </row>
    <row r="8542">
      <c r="A8542" s="238" t="s">
        <v>8639</v>
      </c>
      <c r="B8542" s="239">
        <v>1218.0</v>
      </c>
    </row>
    <row r="8543">
      <c r="A8543" s="238" t="s">
        <v>8640</v>
      </c>
      <c r="B8543" s="239">
        <v>1954.0</v>
      </c>
    </row>
    <row r="8544">
      <c r="A8544" s="238" t="s">
        <v>8641</v>
      </c>
      <c r="B8544" s="239">
        <v>855.0</v>
      </c>
    </row>
    <row r="8545">
      <c r="A8545" s="238" t="s">
        <v>8642</v>
      </c>
      <c r="B8545" s="239">
        <v>9357.0</v>
      </c>
    </row>
    <row r="8546">
      <c r="A8546" s="238" t="s">
        <v>8643</v>
      </c>
      <c r="B8546" s="239">
        <v>6481.0</v>
      </c>
    </row>
    <row r="8547">
      <c r="A8547" s="238" t="s">
        <v>8644</v>
      </c>
      <c r="B8547" s="239">
        <v>1701.0</v>
      </c>
    </row>
    <row r="8548">
      <c r="A8548" s="238" t="s">
        <v>8645</v>
      </c>
      <c r="B8548" s="239">
        <v>1826.0</v>
      </c>
    </row>
    <row r="8549">
      <c r="A8549" s="238" t="s">
        <v>8646</v>
      </c>
      <c r="B8549" s="239">
        <v>1885.0</v>
      </c>
    </row>
    <row r="8550">
      <c r="A8550" s="238" t="s">
        <v>8647</v>
      </c>
      <c r="B8550" s="239">
        <v>167.0</v>
      </c>
    </row>
    <row r="8551">
      <c r="A8551" s="238" t="s">
        <v>8648</v>
      </c>
      <c r="B8551" s="239">
        <v>1348.0</v>
      </c>
    </row>
    <row r="8552">
      <c r="A8552" s="238" t="s">
        <v>8649</v>
      </c>
      <c r="B8552" s="239">
        <v>248.0</v>
      </c>
    </row>
    <row r="8553">
      <c r="A8553" s="238" t="s">
        <v>8650</v>
      </c>
      <c r="B8553" s="239">
        <v>399.0</v>
      </c>
    </row>
    <row r="8554">
      <c r="A8554" s="238" t="s">
        <v>8650</v>
      </c>
      <c r="B8554" s="239">
        <v>1012.0</v>
      </c>
    </row>
    <row r="8555">
      <c r="A8555" s="238" t="s">
        <v>8651</v>
      </c>
      <c r="B8555" s="239">
        <v>12977.0</v>
      </c>
    </row>
    <row r="8556">
      <c r="A8556" s="238" t="s">
        <v>8652</v>
      </c>
      <c r="B8556" s="239">
        <v>2443.0</v>
      </c>
    </row>
    <row r="8557">
      <c r="A8557" s="238" t="s">
        <v>8653</v>
      </c>
      <c r="B8557" s="239">
        <v>421.0</v>
      </c>
    </row>
    <row r="8558">
      <c r="A8558" s="238" t="s">
        <v>8654</v>
      </c>
      <c r="B8558" s="239">
        <v>8866.0</v>
      </c>
    </row>
    <row r="8559">
      <c r="A8559" s="238" t="s">
        <v>8655</v>
      </c>
      <c r="B8559" s="239">
        <v>301.0</v>
      </c>
    </row>
    <row r="8560">
      <c r="A8560" s="238" t="s">
        <v>8656</v>
      </c>
      <c r="B8560" s="239">
        <v>607.0</v>
      </c>
    </row>
    <row r="8561">
      <c r="A8561" s="238" t="s">
        <v>8657</v>
      </c>
      <c r="B8561" s="239">
        <v>555.0</v>
      </c>
    </row>
    <row r="8562">
      <c r="A8562" s="238" t="s">
        <v>8658</v>
      </c>
      <c r="B8562" s="239">
        <v>25832.0</v>
      </c>
    </row>
    <row r="8563">
      <c r="A8563" s="238" t="s">
        <v>8659</v>
      </c>
      <c r="B8563" s="239">
        <v>2322.0</v>
      </c>
    </row>
    <row r="8564">
      <c r="A8564" s="238" t="s">
        <v>8660</v>
      </c>
      <c r="B8564" s="239">
        <v>2619.0</v>
      </c>
    </row>
    <row r="8565">
      <c r="A8565" s="238" t="s">
        <v>8661</v>
      </c>
      <c r="B8565" s="239">
        <v>10620.0</v>
      </c>
    </row>
    <row r="8566">
      <c r="A8566" s="238" t="s">
        <v>8662</v>
      </c>
      <c r="B8566" s="239">
        <v>0.0</v>
      </c>
    </row>
    <row r="8567">
      <c r="A8567" s="238" t="s">
        <v>8663</v>
      </c>
      <c r="B8567" s="239">
        <v>246.0</v>
      </c>
    </row>
    <row r="8568">
      <c r="A8568" s="238" t="s">
        <v>8664</v>
      </c>
      <c r="B8568" s="239">
        <v>2397.0</v>
      </c>
    </row>
    <row r="8569">
      <c r="A8569" s="238" t="s">
        <v>8665</v>
      </c>
      <c r="B8569" s="239">
        <v>6009.0</v>
      </c>
    </row>
    <row r="8570">
      <c r="A8570" s="238" t="s">
        <v>8666</v>
      </c>
      <c r="B8570" s="239">
        <v>3996.0</v>
      </c>
    </row>
    <row r="8571">
      <c r="A8571" s="238" t="s">
        <v>8667</v>
      </c>
      <c r="B8571" s="239">
        <v>3928.0</v>
      </c>
    </row>
    <row r="8572">
      <c r="A8572" s="238" t="s">
        <v>8668</v>
      </c>
      <c r="B8572" s="239">
        <v>176.0</v>
      </c>
    </row>
    <row r="8573">
      <c r="A8573" s="238" t="s">
        <v>8669</v>
      </c>
      <c r="B8573" s="239">
        <v>6946.0</v>
      </c>
    </row>
    <row r="8574">
      <c r="A8574" s="238" t="s">
        <v>8670</v>
      </c>
      <c r="B8574" s="239">
        <v>9892.0</v>
      </c>
    </row>
    <row r="8575">
      <c r="A8575" s="238" t="s">
        <v>8671</v>
      </c>
      <c r="B8575" s="239">
        <v>938.0</v>
      </c>
    </row>
    <row r="8576">
      <c r="A8576" s="238" t="s">
        <v>8672</v>
      </c>
      <c r="B8576" s="239">
        <v>862.0</v>
      </c>
    </row>
    <row r="8577">
      <c r="A8577" s="238" t="s">
        <v>8673</v>
      </c>
      <c r="B8577" s="239">
        <v>27467.0</v>
      </c>
    </row>
    <row r="8578">
      <c r="A8578" s="238" t="s">
        <v>8674</v>
      </c>
      <c r="B8578" s="239">
        <v>381.0</v>
      </c>
    </row>
    <row r="8579">
      <c r="A8579" s="238" t="s">
        <v>8675</v>
      </c>
      <c r="B8579" s="239">
        <v>1347.0</v>
      </c>
    </row>
    <row r="8580">
      <c r="A8580" s="238" t="s">
        <v>8676</v>
      </c>
      <c r="B8580" s="239">
        <v>226.0</v>
      </c>
    </row>
    <row r="8581">
      <c r="A8581" s="238" t="s">
        <v>8677</v>
      </c>
      <c r="B8581" s="239">
        <v>2559.0</v>
      </c>
    </row>
    <row r="8582">
      <c r="A8582" s="238" t="s">
        <v>8678</v>
      </c>
      <c r="B8582" s="239">
        <v>16151.0</v>
      </c>
    </row>
    <row r="8583">
      <c r="A8583" s="238" t="s">
        <v>8679</v>
      </c>
      <c r="B8583" s="239">
        <v>6137.0</v>
      </c>
    </row>
    <row r="8584">
      <c r="A8584" s="238" t="s">
        <v>8680</v>
      </c>
      <c r="B8584" s="239">
        <v>753.0</v>
      </c>
    </row>
    <row r="8585">
      <c r="A8585" s="238" t="s">
        <v>8681</v>
      </c>
      <c r="B8585" s="239">
        <v>493.0</v>
      </c>
    </row>
    <row r="8586">
      <c r="A8586" s="238" t="s">
        <v>8682</v>
      </c>
      <c r="B8586" s="239">
        <v>1961.0</v>
      </c>
    </row>
    <row r="8587">
      <c r="A8587" s="238" t="s">
        <v>8683</v>
      </c>
      <c r="B8587" s="239">
        <v>20065.0</v>
      </c>
    </row>
    <row r="8588">
      <c r="A8588" s="238" t="s">
        <v>8684</v>
      </c>
      <c r="B8588" s="239">
        <v>24878.0</v>
      </c>
    </row>
    <row r="8589">
      <c r="A8589" s="238" t="s">
        <v>8685</v>
      </c>
      <c r="B8589" s="239">
        <v>299.0</v>
      </c>
    </row>
    <row r="8590">
      <c r="A8590" s="238" t="s">
        <v>8686</v>
      </c>
      <c r="B8590" s="239">
        <v>295.0</v>
      </c>
    </row>
    <row r="8591">
      <c r="A8591" s="238" t="s">
        <v>8687</v>
      </c>
      <c r="B8591" s="239">
        <v>191.0</v>
      </c>
    </row>
    <row r="8592">
      <c r="A8592" s="238" t="s">
        <v>8688</v>
      </c>
      <c r="B8592" s="239">
        <v>255.0</v>
      </c>
    </row>
    <row r="8593">
      <c r="A8593" s="238" t="s">
        <v>8689</v>
      </c>
      <c r="B8593" s="239">
        <v>0.0</v>
      </c>
    </row>
    <row r="8594">
      <c r="A8594" s="238" t="s">
        <v>8690</v>
      </c>
      <c r="B8594" s="239">
        <v>16301.0</v>
      </c>
    </row>
    <row r="8595">
      <c r="A8595" s="238" t="s">
        <v>8691</v>
      </c>
      <c r="B8595" s="239">
        <v>3062.0</v>
      </c>
    </row>
    <row r="8596">
      <c r="A8596" s="238" t="s">
        <v>8692</v>
      </c>
      <c r="B8596" s="239">
        <v>2349.0</v>
      </c>
    </row>
    <row r="8597">
      <c r="A8597" s="238" t="s">
        <v>8693</v>
      </c>
      <c r="B8597" s="239">
        <v>386.0</v>
      </c>
    </row>
    <row r="8598">
      <c r="A8598" s="238" t="s">
        <v>8694</v>
      </c>
      <c r="B8598" s="239">
        <v>1354.0</v>
      </c>
    </row>
    <row r="8599">
      <c r="A8599" s="238" t="s">
        <v>8695</v>
      </c>
      <c r="B8599" s="239">
        <v>337.0</v>
      </c>
    </row>
    <row r="8600">
      <c r="A8600" s="238" t="s">
        <v>8696</v>
      </c>
      <c r="B8600" s="239">
        <v>386.0</v>
      </c>
    </row>
    <row r="8601">
      <c r="A8601" s="238" t="s">
        <v>8697</v>
      </c>
      <c r="B8601" s="239">
        <v>552.0</v>
      </c>
    </row>
    <row r="8602">
      <c r="A8602" s="238" t="s">
        <v>8698</v>
      </c>
      <c r="B8602" s="239">
        <v>199.0</v>
      </c>
    </row>
    <row r="8603">
      <c r="A8603" s="238" t="s">
        <v>8699</v>
      </c>
      <c r="B8603" s="239">
        <v>401.0</v>
      </c>
    </row>
    <row r="8604">
      <c r="A8604" s="238" t="s">
        <v>8700</v>
      </c>
      <c r="B8604" s="239">
        <v>116.0</v>
      </c>
    </row>
    <row r="8605">
      <c r="A8605" s="238" t="s">
        <v>8701</v>
      </c>
      <c r="B8605" s="239">
        <v>9563.0</v>
      </c>
    </row>
    <row r="8606">
      <c r="A8606" s="238" t="s">
        <v>8702</v>
      </c>
      <c r="B8606" s="239">
        <v>179.0</v>
      </c>
    </row>
    <row r="8607">
      <c r="A8607" s="238" t="s">
        <v>8703</v>
      </c>
      <c r="B8607" s="239">
        <v>800.0</v>
      </c>
    </row>
    <row r="8608">
      <c r="A8608" s="238" t="s">
        <v>8704</v>
      </c>
      <c r="B8608" s="239">
        <v>2961.0</v>
      </c>
    </row>
    <row r="8609">
      <c r="A8609" s="238" t="s">
        <v>8705</v>
      </c>
      <c r="B8609" s="239">
        <v>13684.0</v>
      </c>
    </row>
    <row r="8610">
      <c r="A8610" s="238" t="s">
        <v>8706</v>
      </c>
      <c r="B8610" s="239">
        <v>84.0</v>
      </c>
    </row>
    <row r="8611">
      <c r="A8611" s="238" t="s">
        <v>8707</v>
      </c>
      <c r="B8611" s="239">
        <v>932.0</v>
      </c>
    </row>
    <row r="8612">
      <c r="A8612" s="238" t="s">
        <v>8708</v>
      </c>
      <c r="B8612" s="239">
        <v>518.0</v>
      </c>
    </row>
    <row r="8613">
      <c r="A8613" s="238" t="s">
        <v>8709</v>
      </c>
      <c r="B8613" s="239">
        <v>3808.0</v>
      </c>
    </row>
    <row r="8614">
      <c r="A8614" s="238" t="s">
        <v>8710</v>
      </c>
      <c r="B8614" s="239">
        <v>8516.0</v>
      </c>
    </row>
    <row r="8615">
      <c r="A8615" s="238" t="s">
        <v>8711</v>
      </c>
      <c r="B8615" s="239">
        <v>4260.0</v>
      </c>
    </row>
    <row r="8616">
      <c r="A8616" s="238" t="s">
        <v>8712</v>
      </c>
      <c r="B8616" s="239">
        <v>888.0</v>
      </c>
    </row>
    <row r="8617">
      <c r="A8617" s="238" t="s">
        <v>8713</v>
      </c>
      <c r="B8617" s="239">
        <v>544.0</v>
      </c>
    </row>
    <row r="8618">
      <c r="A8618" s="238" t="s">
        <v>8714</v>
      </c>
      <c r="B8618" s="239">
        <v>905.0</v>
      </c>
    </row>
    <row r="8619">
      <c r="A8619" s="238" t="s">
        <v>8715</v>
      </c>
      <c r="B8619" s="239">
        <v>561.0</v>
      </c>
    </row>
    <row r="8620">
      <c r="A8620" s="238" t="s">
        <v>8716</v>
      </c>
      <c r="B8620" s="239">
        <v>1008.0</v>
      </c>
    </row>
    <row r="8621">
      <c r="A8621" s="238" t="s">
        <v>8717</v>
      </c>
      <c r="B8621" s="239">
        <v>1739.0</v>
      </c>
    </row>
    <row r="8622">
      <c r="A8622" s="238" t="s">
        <v>8718</v>
      </c>
      <c r="B8622" s="239">
        <v>13994.0</v>
      </c>
    </row>
    <row r="8623">
      <c r="A8623" s="238" t="s">
        <v>8719</v>
      </c>
      <c r="B8623" s="239">
        <v>1294.0</v>
      </c>
    </row>
    <row r="8624">
      <c r="A8624" s="238" t="s">
        <v>8720</v>
      </c>
      <c r="B8624" s="239">
        <v>1386.0</v>
      </c>
    </row>
    <row r="8625">
      <c r="A8625" s="238" t="s">
        <v>8721</v>
      </c>
      <c r="B8625" s="239">
        <v>3671.0</v>
      </c>
    </row>
    <row r="8626">
      <c r="A8626" s="238" t="s">
        <v>8722</v>
      </c>
      <c r="B8626" s="239">
        <v>219.0</v>
      </c>
    </row>
    <row r="8627">
      <c r="A8627" s="238" t="s">
        <v>8723</v>
      </c>
      <c r="B8627" s="239">
        <v>19140.0</v>
      </c>
    </row>
    <row r="8628">
      <c r="A8628" s="238" t="s">
        <v>8724</v>
      </c>
      <c r="B8628" s="239">
        <v>262.0</v>
      </c>
    </row>
    <row r="8629">
      <c r="A8629" s="238" t="s">
        <v>8725</v>
      </c>
      <c r="B8629" s="239">
        <v>1432.0</v>
      </c>
    </row>
    <row r="8630">
      <c r="A8630" s="238" t="s">
        <v>8726</v>
      </c>
      <c r="B8630" s="239">
        <v>726.0</v>
      </c>
    </row>
    <row r="8631">
      <c r="A8631" s="238" t="s">
        <v>8727</v>
      </c>
      <c r="B8631" s="239">
        <v>6524.0</v>
      </c>
    </row>
    <row r="8632">
      <c r="A8632" s="238" t="s">
        <v>8728</v>
      </c>
      <c r="B8632" s="239">
        <v>1327.0</v>
      </c>
    </row>
    <row r="8633">
      <c r="A8633" s="238" t="s">
        <v>8729</v>
      </c>
      <c r="B8633" s="239">
        <v>803.0</v>
      </c>
    </row>
    <row r="8634">
      <c r="A8634" s="238" t="s">
        <v>8730</v>
      </c>
      <c r="B8634" s="239">
        <v>902.0</v>
      </c>
    </row>
    <row r="8635">
      <c r="A8635" s="238" t="s">
        <v>8731</v>
      </c>
      <c r="B8635" s="239">
        <v>1095.0</v>
      </c>
    </row>
    <row r="8636">
      <c r="A8636" s="238" t="s">
        <v>8732</v>
      </c>
      <c r="B8636" s="239">
        <v>4338.0</v>
      </c>
    </row>
    <row r="8637">
      <c r="A8637" s="238" t="s">
        <v>8733</v>
      </c>
      <c r="B8637" s="239">
        <v>0.0</v>
      </c>
    </row>
    <row r="8638">
      <c r="A8638" s="238" t="s">
        <v>8734</v>
      </c>
      <c r="B8638" s="239">
        <v>4928.0</v>
      </c>
    </row>
    <row r="8639">
      <c r="A8639" s="238" t="s">
        <v>8735</v>
      </c>
      <c r="B8639" s="239">
        <v>8118.0</v>
      </c>
    </row>
    <row r="8640">
      <c r="A8640" s="238" t="s">
        <v>8736</v>
      </c>
      <c r="B8640" s="239">
        <v>4741.0</v>
      </c>
    </row>
    <row r="8641">
      <c r="A8641" s="238" t="s">
        <v>8737</v>
      </c>
      <c r="B8641" s="239">
        <v>127.0</v>
      </c>
    </row>
    <row r="8642">
      <c r="A8642" s="238" t="s">
        <v>8738</v>
      </c>
      <c r="B8642" s="239">
        <v>4036.0</v>
      </c>
    </row>
    <row r="8643">
      <c r="A8643" s="238" t="s">
        <v>8739</v>
      </c>
      <c r="B8643" s="239">
        <v>10874.0</v>
      </c>
    </row>
    <row r="8644">
      <c r="A8644" s="238" t="s">
        <v>8740</v>
      </c>
      <c r="B8644" s="239">
        <v>1951.0</v>
      </c>
    </row>
    <row r="8645">
      <c r="A8645" s="238" t="s">
        <v>8741</v>
      </c>
      <c r="B8645" s="239">
        <v>416.0</v>
      </c>
    </row>
    <row r="8646">
      <c r="A8646" s="238" t="s">
        <v>8742</v>
      </c>
      <c r="B8646" s="239">
        <v>1208.0</v>
      </c>
    </row>
    <row r="8647">
      <c r="A8647" s="238" t="s">
        <v>8743</v>
      </c>
      <c r="B8647" s="239">
        <v>5668.0</v>
      </c>
    </row>
    <row r="8648">
      <c r="A8648" s="238" t="s">
        <v>8744</v>
      </c>
      <c r="B8648" s="239">
        <v>2417.0</v>
      </c>
    </row>
    <row r="8649">
      <c r="A8649" s="238" t="s">
        <v>8745</v>
      </c>
      <c r="B8649" s="239">
        <v>1485.0</v>
      </c>
    </row>
    <row r="8650">
      <c r="A8650" s="238" t="s">
        <v>8746</v>
      </c>
      <c r="B8650" s="239">
        <v>4449.0</v>
      </c>
    </row>
    <row r="8651">
      <c r="A8651" s="238" t="s">
        <v>8747</v>
      </c>
      <c r="B8651" s="239">
        <v>253.0</v>
      </c>
    </row>
    <row r="8652">
      <c r="A8652" s="238" t="s">
        <v>8747</v>
      </c>
      <c r="B8652" s="239">
        <v>1063.0</v>
      </c>
    </row>
    <row r="8653">
      <c r="A8653" s="238" t="s">
        <v>8748</v>
      </c>
      <c r="B8653" s="239">
        <v>460.0</v>
      </c>
    </row>
    <row r="8654">
      <c r="A8654" s="238" t="s">
        <v>8749</v>
      </c>
      <c r="B8654" s="239">
        <v>224.0</v>
      </c>
    </row>
    <row r="8655">
      <c r="A8655" s="238" t="s">
        <v>8750</v>
      </c>
      <c r="B8655" s="239">
        <v>1450.0</v>
      </c>
    </row>
    <row r="8656">
      <c r="A8656" s="238" t="s">
        <v>8750</v>
      </c>
      <c r="B8656" s="239">
        <v>238.0</v>
      </c>
    </row>
    <row r="8657">
      <c r="A8657" s="238" t="s">
        <v>8750</v>
      </c>
      <c r="B8657" s="239">
        <v>1104.0</v>
      </c>
    </row>
    <row r="8658">
      <c r="A8658" s="238" t="s">
        <v>8750</v>
      </c>
      <c r="B8658" s="239">
        <v>0.0</v>
      </c>
    </row>
    <row r="8659">
      <c r="A8659" s="238" t="s">
        <v>8750</v>
      </c>
      <c r="B8659" s="239">
        <v>870.0</v>
      </c>
    </row>
    <row r="8660">
      <c r="A8660" s="238" t="s">
        <v>8751</v>
      </c>
      <c r="B8660" s="239">
        <v>6356.0</v>
      </c>
    </row>
    <row r="8661">
      <c r="A8661" s="238" t="s">
        <v>8752</v>
      </c>
      <c r="B8661" s="239">
        <v>3876.0</v>
      </c>
    </row>
    <row r="8662">
      <c r="A8662" s="238" t="s">
        <v>8753</v>
      </c>
      <c r="B8662" s="239">
        <v>4711.0</v>
      </c>
    </row>
    <row r="8663">
      <c r="A8663" s="238" t="s">
        <v>8754</v>
      </c>
      <c r="B8663" s="239">
        <v>279.0</v>
      </c>
    </row>
    <row r="8664">
      <c r="A8664" s="238" t="s">
        <v>8754</v>
      </c>
      <c r="B8664" s="239">
        <v>732.0</v>
      </c>
    </row>
    <row r="8665">
      <c r="A8665" s="238" t="s">
        <v>8754</v>
      </c>
      <c r="B8665" s="239">
        <v>108.0</v>
      </c>
    </row>
    <row r="8666">
      <c r="A8666" s="238" t="s">
        <v>8754</v>
      </c>
      <c r="B8666" s="239">
        <v>1483.0</v>
      </c>
    </row>
    <row r="8667">
      <c r="A8667" s="238" t="s">
        <v>8755</v>
      </c>
      <c r="B8667" s="239">
        <v>2891.0</v>
      </c>
    </row>
    <row r="8668">
      <c r="A8668" s="238" t="s">
        <v>8756</v>
      </c>
      <c r="B8668" s="239">
        <v>1875.0</v>
      </c>
    </row>
    <row r="8669">
      <c r="A8669" s="238" t="s">
        <v>8757</v>
      </c>
      <c r="B8669" s="239">
        <v>0.0</v>
      </c>
    </row>
    <row r="8670">
      <c r="A8670" s="238" t="s">
        <v>8758</v>
      </c>
      <c r="B8670" s="239">
        <v>1070.0</v>
      </c>
    </row>
    <row r="8671">
      <c r="A8671" s="238" t="s">
        <v>8759</v>
      </c>
      <c r="B8671" s="239">
        <v>793.0</v>
      </c>
    </row>
    <row r="8672">
      <c r="A8672" s="238" t="s">
        <v>8759</v>
      </c>
      <c r="B8672" s="239">
        <v>258.0</v>
      </c>
    </row>
    <row r="8673">
      <c r="A8673" s="238" t="s">
        <v>8760</v>
      </c>
      <c r="B8673" s="239">
        <v>4070.0</v>
      </c>
    </row>
    <row r="8674">
      <c r="A8674" s="238" t="s">
        <v>8761</v>
      </c>
      <c r="B8674" s="239">
        <v>1736.0</v>
      </c>
    </row>
    <row r="8675">
      <c r="A8675" s="238" t="s">
        <v>8762</v>
      </c>
      <c r="B8675" s="239">
        <v>30389.0</v>
      </c>
    </row>
    <row r="8676">
      <c r="A8676" s="238" t="s">
        <v>8763</v>
      </c>
      <c r="B8676" s="239">
        <v>435.0</v>
      </c>
    </row>
    <row r="8677">
      <c r="A8677" s="238" t="s">
        <v>8763</v>
      </c>
      <c r="B8677" s="239">
        <v>595.0</v>
      </c>
    </row>
    <row r="8678">
      <c r="A8678" s="238" t="s">
        <v>8764</v>
      </c>
      <c r="B8678" s="239">
        <v>11986.0</v>
      </c>
    </row>
    <row r="8679">
      <c r="A8679" s="238" t="s">
        <v>8765</v>
      </c>
      <c r="B8679" s="239">
        <v>2997.0</v>
      </c>
    </row>
    <row r="8680">
      <c r="A8680" s="238" t="s">
        <v>8766</v>
      </c>
      <c r="B8680" s="239">
        <v>1483.0</v>
      </c>
    </row>
    <row r="8681">
      <c r="A8681" s="238" t="s">
        <v>8767</v>
      </c>
      <c r="B8681" s="239">
        <v>19174.0</v>
      </c>
    </row>
    <row r="8682">
      <c r="A8682" s="238" t="s">
        <v>8768</v>
      </c>
      <c r="B8682" s="239">
        <v>13142.0</v>
      </c>
    </row>
    <row r="8683">
      <c r="A8683" s="238" t="s">
        <v>8769</v>
      </c>
      <c r="B8683" s="239">
        <v>347.0</v>
      </c>
    </row>
    <row r="8684">
      <c r="A8684" s="238" t="s">
        <v>8770</v>
      </c>
      <c r="B8684" s="239">
        <v>5702.0</v>
      </c>
    </row>
    <row r="8685">
      <c r="A8685" s="238" t="s">
        <v>8771</v>
      </c>
      <c r="B8685" s="239">
        <v>449.0</v>
      </c>
    </row>
    <row r="8686">
      <c r="A8686" s="238" t="s">
        <v>8772</v>
      </c>
      <c r="B8686" s="239">
        <v>3004.0</v>
      </c>
    </row>
    <row r="8687">
      <c r="A8687" s="238" t="s">
        <v>8773</v>
      </c>
      <c r="B8687" s="239">
        <v>915.0</v>
      </c>
    </row>
    <row r="8688">
      <c r="A8688" s="238" t="s">
        <v>8774</v>
      </c>
      <c r="B8688" s="239">
        <v>566.0</v>
      </c>
    </row>
    <row r="8689">
      <c r="A8689" s="238" t="s">
        <v>8774</v>
      </c>
      <c r="B8689" s="239">
        <v>374.0</v>
      </c>
    </row>
    <row r="8690">
      <c r="A8690" s="238" t="s">
        <v>8774</v>
      </c>
      <c r="B8690" s="239">
        <v>1838.0</v>
      </c>
    </row>
    <row r="8691">
      <c r="A8691" s="238" t="s">
        <v>8775</v>
      </c>
      <c r="B8691" s="239">
        <v>12648.0</v>
      </c>
    </row>
    <row r="8692">
      <c r="A8692" s="238" t="s">
        <v>8776</v>
      </c>
      <c r="B8692" s="239">
        <v>1861.0</v>
      </c>
    </row>
    <row r="8693">
      <c r="A8693" s="238" t="s">
        <v>8777</v>
      </c>
      <c r="B8693" s="239">
        <v>534.0</v>
      </c>
    </row>
    <row r="8694">
      <c r="A8694" s="238" t="s">
        <v>8778</v>
      </c>
      <c r="B8694" s="239">
        <v>220.0</v>
      </c>
    </row>
    <row r="8695">
      <c r="A8695" s="238" t="s">
        <v>8779</v>
      </c>
      <c r="B8695" s="239">
        <v>2094.0</v>
      </c>
    </row>
    <row r="8696">
      <c r="A8696" s="238" t="s">
        <v>8780</v>
      </c>
      <c r="B8696" s="239">
        <v>4216.0</v>
      </c>
    </row>
    <row r="8697">
      <c r="A8697" s="238" t="s">
        <v>8781</v>
      </c>
      <c r="B8697" s="239">
        <v>330.0</v>
      </c>
    </row>
    <row r="8698">
      <c r="A8698" s="238" t="s">
        <v>8782</v>
      </c>
      <c r="B8698" s="239">
        <v>0.0</v>
      </c>
    </row>
    <row r="8699">
      <c r="A8699" s="238" t="s">
        <v>8783</v>
      </c>
      <c r="B8699" s="239">
        <v>11209.0</v>
      </c>
    </row>
    <row r="8700">
      <c r="A8700" s="238" t="s">
        <v>8784</v>
      </c>
      <c r="B8700" s="239">
        <v>6883.0</v>
      </c>
    </row>
    <row r="8701">
      <c r="A8701" s="238" t="s">
        <v>8785</v>
      </c>
      <c r="B8701" s="239">
        <v>2391.0</v>
      </c>
    </row>
    <row r="8702">
      <c r="A8702" s="238" t="s">
        <v>8786</v>
      </c>
      <c r="B8702" s="239">
        <v>1444.0</v>
      </c>
    </row>
    <row r="8703">
      <c r="A8703" s="238" t="s">
        <v>8787</v>
      </c>
      <c r="B8703" s="239">
        <v>5636.0</v>
      </c>
    </row>
    <row r="8704">
      <c r="A8704" s="238" t="s">
        <v>8788</v>
      </c>
      <c r="B8704" s="239">
        <v>1965.0</v>
      </c>
    </row>
    <row r="8705">
      <c r="A8705" s="238" t="s">
        <v>8789</v>
      </c>
      <c r="B8705" s="239">
        <v>7784.0</v>
      </c>
    </row>
    <row r="8706">
      <c r="A8706" s="238" t="s">
        <v>8790</v>
      </c>
      <c r="B8706" s="239">
        <v>1203.0</v>
      </c>
    </row>
    <row r="8707">
      <c r="A8707" s="238" t="s">
        <v>8791</v>
      </c>
      <c r="B8707" s="239">
        <v>2644.0</v>
      </c>
    </row>
    <row r="8708">
      <c r="A8708" s="238" t="s">
        <v>8792</v>
      </c>
      <c r="B8708" s="239">
        <v>3183.0</v>
      </c>
    </row>
    <row r="8709">
      <c r="A8709" s="238" t="s">
        <v>8793</v>
      </c>
      <c r="B8709" s="239">
        <v>410.0</v>
      </c>
    </row>
    <row r="8710">
      <c r="A8710" s="238" t="s">
        <v>8794</v>
      </c>
      <c r="B8710" s="239">
        <v>2573.0</v>
      </c>
    </row>
    <row r="8711">
      <c r="A8711" s="238" t="s">
        <v>8795</v>
      </c>
      <c r="B8711" s="239">
        <v>10571.0</v>
      </c>
    </row>
    <row r="8712">
      <c r="A8712" s="238" t="s">
        <v>8796</v>
      </c>
      <c r="B8712" s="239">
        <v>2685.0</v>
      </c>
    </row>
    <row r="8713">
      <c r="A8713" s="238" t="s">
        <v>8797</v>
      </c>
      <c r="B8713" s="239">
        <v>20163.0</v>
      </c>
    </row>
    <row r="8714">
      <c r="A8714" s="238" t="s">
        <v>8798</v>
      </c>
      <c r="B8714" s="239">
        <v>2582.0</v>
      </c>
    </row>
    <row r="8715">
      <c r="A8715" s="238" t="s">
        <v>8799</v>
      </c>
      <c r="B8715" s="239">
        <v>2979.0</v>
      </c>
    </row>
    <row r="8716">
      <c r="A8716" s="238" t="s">
        <v>8800</v>
      </c>
      <c r="B8716" s="239">
        <v>1482.0</v>
      </c>
    </row>
    <row r="8717">
      <c r="A8717" s="238" t="s">
        <v>8801</v>
      </c>
      <c r="B8717" s="239">
        <v>5653.0</v>
      </c>
    </row>
    <row r="8718">
      <c r="A8718" s="238" t="s">
        <v>8802</v>
      </c>
      <c r="B8718" s="239">
        <v>6651.0</v>
      </c>
    </row>
    <row r="8719">
      <c r="A8719" s="238" t="s">
        <v>8803</v>
      </c>
      <c r="B8719" s="239">
        <v>244.0</v>
      </c>
    </row>
    <row r="8720">
      <c r="A8720" s="238" t="s">
        <v>8804</v>
      </c>
      <c r="B8720" s="239">
        <v>2405.0</v>
      </c>
    </row>
    <row r="8721">
      <c r="A8721" s="238" t="s">
        <v>8805</v>
      </c>
      <c r="B8721" s="239">
        <v>10252.0</v>
      </c>
    </row>
    <row r="8722">
      <c r="A8722" s="238" t="s">
        <v>8806</v>
      </c>
      <c r="B8722" s="239">
        <v>2965.0</v>
      </c>
    </row>
    <row r="8723">
      <c r="A8723" s="238" t="s">
        <v>8807</v>
      </c>
      <c r="B8723" s="239">
        <v>40204.0</v>
      </c>
    </row>
    <row r="8724">
      <c r="A8724" s="238" t="s">
        <v>8808</v>
      </c>
      <c r="B8724" s="239">
        <v>1622.0</v>
      </c>
    </row>
    <row r="8725">
      <c r="A8725" s="238" t="s">
        <v>8809</v>
      </c>
      <c r="B8725" s="239">
        <v>450.0</v>
      </c>
    </row>
    <row r="8726">
      <c r="A8726" s="238" t="s">
        <v>8810</v>
      </c>
      <c r="B8726" s="239">
        <v>20797.0</v>
      </c>
    </row>
    <row r="8727">
      <c r="A8727" s="238" t="s">
        <v>8811</v>
      </c>
      <c r="B8727" s="239">
        <v>242.0</v>
      </c>
    </row>
    <row r="8728">
      <c r="A8728" s="238" t="s">
        <v>8812</v>
      </c>
      <c r="B8728" s="239">
        <v>10045.0</v>
      </c>
    </row>
    <row r="8729">
      <c r="A8729" s="238" t="s">
        <v>8813</v>
      </c>
      <c r="B8729" s="239">
        <v>485.0</v>
      </c>
    </row>
    <row r="8730">
      <c r="A8730" s="238" t="s">
        <v>8814</v>
      </c>
      <c r="B8730" s="239">
        <v>21125.0</v>
      </c>
    </row>
    <row r="8731">
      <c r="A8731" s="238" t="s">
        <v>8815</v>
      </c>
      <c r="B8731" s="239">
        <v>1073.0</v>
      </c>
    </row>
    <row r="8732">
      <c r="A8732" s="238" t="s">
        <v>8816</v>
      </c>
      <c r="B8732" s="239">
        <v>2981.0</v>
      </c>
    </row>
    <row r="8733">
      <c r="A8733" s="238" t="s">
        <v>8817</v>
      </c>
      <c r="B8733" s="239">
        <v>489.0</v>
      </c>
    </row>
    <row r="8734">
      <c r="A8734" s="238" t="s">
        <v>8818</v>
      </c>
      <c r="B8734" s="239">
        <v>15091.0</v>
      </c>
    </row>
    <row r="8735">
      <c r="A8735" s="238" t="s">
        <v>8819</v>
      </c>
      <c r="B8735" s="239">
        <v>17754.0</v>
      </c>
    </row>
    <row r="8736">
      <c r="A8736" s="238" t="s">
        <v>8820</v>
      </c>
      <c r="B8736" s="239">
        <v>5908.0</v>
      </c>
    </row>
    <row r="8737">
      <c r="A8737" s="238" t="s">
        <v>8821</v>
      </c>
      <c r="B8737" s="239">
        <v>72.0</v>
      </c>
    </row>
    <row r="8738">
      <c r="A8738" s="238" t="s">
        <v>8822</v>
      </c>
      <c r="B8738" s="239">
        <v>2748.0</v>
      </c>
    </row>
    <row r="8739">
      <c r="A8739" s="238" t="s">
        <v>8823</v>
      </c>
      <c r="B8739" s="239">
        <v>604.0</v>
      </c>
    </row>
    <row r="8740">
      <c r="A8740" s="238" t="s">
        <v>8824</v>
      </c>
      <c r="B8740" s="239">
        <v>456.0</v>
      </c>
    </row>
    <row r="8741">
      <c r="A8741" s="238" t="s">
        <v>8825</v>
      </c>
      <c r="B8741" s="239">
        <v>744.0</v>
      </c>
    </row>
    <row r="8742">
      <c r="A8742" s="238" t="s">
        <v>8826</v>
      </c>
      <c r="B8742" s="239">
        <v>290.0</v>
      </c>
    </row>
    <row r="8743">
      <c r="A8743" s="238" t="s">
        <v>8827</v>
      </c>
      <c r="B8743" s="239">
        <v>397.0</v>
      </c>
    </row>
    <row r="8744">
      <c r="A8744" s="238" t="s">
        <v>8828</v>
      </c>
      <c r="B8744" s="239">
        <v>782.0</v>
      </c>
    </row>
    <row r="8745">
      <c r="A8745" s="238" t="s">
        <v>8829</v>
      </c>
      <c r="B8745" s="239">
        <v>1106.0</v>
      </c>
    </row>
    <row r="8746">
      <c r="A8746" s="238" t="s">
        <v>8830</v>
      </c>
      <c r="B8746" s="239">
        <v>9575.0</v>
      </c>
    </row>
    <row r="8747">
      <c r="A8747" s="238" t="s">
        <v>8831</v>
      </c>
      <c r="B8747" s="239">
        <v>274.0</v>
      </c>
    </row>
    <row r="8748">
      <c r="A8748" s="238" t="s">
        <v>8832</v>
      </c>
      <c r="B8748" s="239">
        <v>155.0</v>
      </c>
    </row>
    <row r="8749">
      <c r="A8749" s="238" t="s">
        <v>8833</v>
      </c>
      <c r="B8749" s="239">
        <v>3181.0</v>
      </c>
    </row>
    <row r="8750">
      <c r="A8750" s="238" t="s">
        <v>8834</v>
      </c>
      <c r="B8750" s="239">
        <v>7331.0</v>
      </c>
    </row>
    <row r="8751">
      <c r="A8751" s="238" t="s">
        <v>8835</v>
      </c>
      <c r="B8751" s="239">
        <v>13273.0</v>
      </c>
    </row>
    <row r="8752">
      <c r="A8752" s="238" t="s">
        <v>8836</v>
      </c>
      <c r="B8752" s="239">
        <v>156.0</v>
      </c>
    </row>
    <row r="8753">
      <c r="A8753" s="238" t="s">
        <v>8837</v>
      </c>
      <c r="B8753" s="239">
        <v>368.0</v>
      </c>
    </row>
    <row r="8754">
      <c r="A8754" s="238" t="s">
        <v>8838</v>
      </c>
      <c r="B8754" s="239">
        <v>5070.0</v>
      </c>
    </row>
    <row r="8755">
      <c r="A8755" s="238" t="s">
        <v>8839</v>
      </c>
      <c r="B8755" s="239">
        <v>130.0</v>
      </c>
    </row>
    <row r="8756">
      <c r="A8756" s="238" t="s">
        <v>8840</v>
      </c>
      <c r="B8756" s="239">
        <v>41227.0</v>
      </c>
    </row>
    <row r="8757">
      <c r="A8757" s="238" t="s">
        <v>8841</v>
      </c>
      <c r="B8757" s="239">
        <v>986.0</v>
      </c>
    </row>
    <row r="8758">
      <c r="A8758" s="238" t="s">
        <v>8842</v>
      </c>
      <c r="B8758" s="239">
        <v>2589.0</v>
      </c>
    </row>
    <row r="8759">
      <c r="A8759" s="238" t="s">
        <v>8843</v>
      </c>
      <c r="B8759" s="239">
        <v>6516.0</v>
      </c>
    </row>
    <row r="8760">
      <c r="A8760" s="238" t="s">
        <v>8843</v>
      </c>
      <c r="B8760" s="239">
        <v>778.0</v>
      </c>
    </row>
    <row r="8761">
      <c r="A8761" s="238" t="s">
        <v>8844</v>
      </c>
      <c r="B8761" s="239">
        <v>62325.0</v>
      </c>
    </row>
    <row r="8762">
      <c r="A8762" s="238" t="s">
        <v>8845</v>
      </c>
      <c r="B8762" s="239">
        <v>41898.0</v>
      </c>
    </row>
    <row r="8763">
      <c r="A8763" s="238" t="s">
        <v>8846</v>
      </c>
      <c r="B8763" s="239">
        <v>14819.0</v>
      </c>
    </row>
    <row r="8764">
      <c r="A8764" s="238" t="s">
        <v>8847</v>
      </c>
      <c r="B8764" s="239">
        <v>1441.0</v>
      </c>
    </row>
    <row r="8765">
      <c r="A8765" s="238" t="s">
        <v>8848</v>
      </c>
      <c r="B8765" s="239">
        <v>1333.0</v>
      </c>
    </row>
    <row r="8766">
      <c r="A8766" s="238" t="s">
        <v>8849</v>
      </c>
      <c r="B8766" s="239">
        <v>1499.0</v>
      </c>
    </row>
    <row r="8767">
      <c r="A8767" s="238" t="s">
        <v>8850</v>
      </c>
      <c r="B8767" s="239">
        <v>9059.0</v>
      </c>
    </row>
    <row r="8768">
      <c r="A8768" s="238" t="s">
        <v>8851</v>
      </c>
      <c r="B8768" s="239">
        <v>617.0</v>
      </c>
    </row>
    <row r="8769">
      <c r="A8769" s="238" t="s">
        <v>8852</v>
      </c>
      <c r="B8769" s="239">
        <v>11687.0</v>
      </c>
    </row>
    <row r="8770">
      <c r="A8770" s="238" t="s">
        <v>8853</v>
      </c>
      <c r="B8770" s="239">
        <v>9702.0</v>
      </c>
    </row>
    <row r="8771">
      <c r="A8771" s="238" t="s">
        <v>8854</v>
      </c>
      <c r="B8771" s="239">
        <v>17309.0</v>
      </c>
    </row>
    <row r="8772">
      <c r="A8772" s="238" t="s">
        <v>8855</v>
      </c>
      <c r="B8772" s="239">
        <v>15519.0</v>
      </c>
    </row>
    <row r="8773">
      <c r="A8773" s="238" t="s">
        <v>8856</v>
      </c>
      <c r="B8773" s="239">
        <v>311.0</v>
      </c>
    </row>
    <row r="8774">
      <c r="A8774" s="238" t="s">
        <v>8857</v>
      </c>
      <c r="B8774" s="239">
        <v>2222.0</v>
      </c>
    </row>
    <row r="8775">
      <c r="A8775" s="238" t="s">
        <v>8858</v>
      </c>
      <c r="B8775" s="239">
        <v>18488.0</v>
      </c>
    </row>
    <row r="8776">
      <c r="A8776" s="238" t="s">
        <v>8859</v>
      </c>
      <c r="B8776" s="239">
        <v>19143.0</v>
      </c>
    </row>
    <row r="8777">
      <c r="A8777" s="238" t="s">
        <v>8859</v>
      </c>
      <c r="B8777" s="239">
        <v>2903.0</v>
      </c>
    </row>
    <row r="8778">
      <c r="A8778" s="238" t="s">
        <v>8860</v>
      </c>
      <c r="B8778" s="239">
        <v>7235.0</v>
      </c>
    </row>
    <row r="8779">
      <c r="A8779" s="238" t="s">
        <v>8861</v>
      </c>
      <c r="B8779" s="239">
        <v>29990.0</v>
      </c>
    </row>
    <row r="8780">
      <c r="A8780" s="238" t="s">
        <v>8862</v>
      </c>
      <c r="B8780" s="239">
        <v>2402.0</v>
      </c>
    </row>
    <row r="8781">
      <c r="A8781" s="238" t="s">
        <v>8863</v>
      </c>
      <c r="B8781" s="239">
        <v>20661.0</v>
      </c>
    </row>
    <row r="8782">
      <c r="A8782" s="238" t="s">
        <v>8864</v>
      </c>
      <c r="B8782" s="239">
        <v>1774.0</v>
      </c>
    </row>
    <row r="8783">
      <c r="A8783" s="238" t="s">
        <v>8865</v>
      </c>
      <c r="B8783" s="239">
        <v>3481.0</v>
      </c>
    </row>
    <row r="8784">
      <c r="A8784" s="238" t="s">
        <v>8866</v>
      </c>
      <c r="B8784" s="239">
        <v>723.0</v>
      </c>
    </row>
    <row r="8785">
      <c r="A8785" s="238" t="s">
        <v>8867</v>
      </c>
      <c r="B8785" s="239">
        <v>587.0</v>
      </c>
    </row>
    <row r="8786">
      <c r="A8786" s="238" t="s">
        <v>8868</v>
      </c>
      <c r="B8786" s="239">
        <v>7284.0</v>
      </c>
    </row>
    <row r="8787">
      <c r="A8787" s="238" t="s">
        <v>8869</v>
      </c>
      <c r="B8787" s="239">
        <v>2726.0</v>
      </c>
    </row>
    <row r="8788">
      <c r="A8788" s="238" t="s">
        <v>8870</v>
      </c>
      <c r="B8788" s="239">
        <v>5994.0</v>
      </c>
    </row>
    <row r="8789">
      <c r="A8789" s="238" t="s">
        <v>8871</v>
      </c>
      <c r="B8789" s="239">
        <v>811.0</v>
      </c>
    </row>
    <row r="8790">
      <c r="A8790" s="238" t="s">
        <v>8872</v>
      </c>
      <c r="B8790" s="239">
        <v>358.0</v>
      </c>
    </row>
    <row r="8791">
      <c r="A8791" s="238" t="s">
        <v>8873</v>
      </c>
      <c r="B8791" s="239">
        <v>1133.0</v>
      </c>
    </row>
    <row r="8792">
      <c r="A8792" s="238" t="s">
        <v>8874</v>
      </c>
      <c r="B8792" s="239">
        <v>3054.0</v>
      </c>
    </row>
    <row r="8793">
      <c r="A8793" s="238" t="s">
        <v>8875</v>
      </c>
      <c r="B8793" s="239">
        <v>3671.0</v>
      </c>
    </row>
    <row r="8794">
      <c r="A8794" s="238" t="s">
        <v>8876</v>
      </c>
      <c r="B8794" s="239">
        <v>1398.0</v>
      </c>
    </row>
    <row r="8795">
      <c r="A8795" s="238" t="s">
        <v>8877</v>
      </c>
      <c r="B8795" s="239">
        <v>2990.0</v>
      </c>
    </row>
    <row r="8796">
      <c r="A8796" s="238" t="s">
        <v>8878</v>
      </c>
      <c r="B8796" s="239">
        <v>3393.0</v>
      </c>
    </row>
    <row r="8797">
      <c r="A8797" s="238" t="s">
        <v>8879</v>
      </c>
      <c r="B8797" s="239">
        <v>633.0</v>
      </c>
    </row>
    <row r="8798">
      <c r="A8798" s="238" t="s">
        <v>8879</v>
      </c>
      <c r="B8798" s="239">
        <v>212.0</v>
      </c>
    </row>
    <row r="8799">
      <c r="A8799" s="238" t="s">
        <v>8880</v>
      </c>
      <c r="B8799" s="239">
        <v>492.0</v>
      </c>
    </row>
    <row r="8800">
      <c r="A8800" s="238" t="s">
        <v>8881</v>
      </c>
      <c r="B8800" s="239">
        <v>137.0</v>
      </c>
    </row>
    <row r="8801">
      <c r="A8801" s="238" t="s">
        <v>8882</v>
      </c>
      <c r="B8801" s="239">
        <v>1155.0</v>
      </c>
    </row>
    <row r="8802">
      <c r="A8802" s="238" t="s">
        <v>8883</v>
      </c>
      <c r="B8802" s="239">
        <v>6878.0</v>
      </c>
    </row>
    <row r="8803">
      <c r="A8803" s="238" t="s">
        <v>8884</v>
      </c>
      <c r="B8803" s="239">
        <v>4417.0</v>
      </c>
    </row>
    <row r="8804">
      <c r="A8804" s="238" t="s">
        <v>8885</v>
      </c>
      <c r="B8804" s="239">
        <v>17317.0</v>
      </c>
    </row>
    <row r="8805">
      <c r="A8805" s="238" t="s">
        <v>8886</v>
      </c>
      <c r="B8805" s="239">
        <v>15936.0</v>
      </c>
    </row>
    <row r="8806">
      <c r="A8806" s="238" t="s">
        <v>8887</v>
      </c>
      <c r="B8806" s="239">
        <v>56.0</v>
      </c>
    </row>
    <row r="8807">
      <c r="A8807" s="238" t="s">
        <v>8888</v>
      </c>
      <c r="B8807" s="239">
        <v>1209.0</v>
      </c>
    </row>
    <row r="8808">
      <c r="A8808" s="238" t="s">
        <v>8889</v>
      </c>
      <c r="B8808" s="239">
        <v>8600.0</v>
      </c>
    </row>
    <row r="8809">
      <c r="A8809" s="238" t="s">
        <v>8890</v>
      </c>
      <c r="B8809" s="239">
        <v>6422.0</v>
      </c>
    </row>
    <row r="8810">
      <c r="A8810" s="238" t="s">
        <v>8891</v>
      </c>
      <c r="B8810" s="239">
        <v>240.0</v>
      </c>
    </row>
    <row r="8811">
      <c r="A8811" s="238" t="s">
        <v>8892</v>
      </c>
      <c r="B8811" s="239">
        <v>5681.0</v>
      </c>
    </row>
    <row r="8812">
      <c r="A8812" s="238" t="s">
        <v>8893</v>
      </c>
      <c r="B8812" s="239">
        <v>1403.0</v>
      </c>
    </row>
    <row r="8813">
      <c r="A8813" s="238" t="s">
        <v>8894</v>
      </c>
      <c r="B8813" s="239">
        <v>431.0</v>
      </c>
    </row>
    <row r="8814">
      <c r="A8814" s="238" t="s">
        <v>8895</v>
      </c>
      <c r="B8814" s="239">
        <v>4179.0</v>
      </c>
    </row>
    <row r="8815">
      <c r="A8815" s="238" t="s">
        <v>8896</v>
      </c>
      <c r="B8815" s="239">
        <v>1141.0</v>
      </c>
    </row>
    <row r="8816">
      <c r="A8816" s="238" t="s">
        <v>8897</v>
      </c>
      <c r="B8816" s="239">
        <v>2961.0</v>
      </c>
    </row>
    <row r="8817">
      <c r="A8817" s="238" t="s">
        <v>8898</v>
      </c>
      <c r="B8817" s="239">
        <v>33495.0</v>
      </c>
    </row>
    <row r="8818">
      <c r="A8818" s="238" t="s">
        <v>8899</v>
      </c>
      <c r="B8818" s="239">
        <v>3116.0</v>
      </c>
    </row>
    <row r="8819">
      <c r="A8819" s="238" t="s">
        <v>8900</v>
      </c>
      <c r="B8819" s="239">
        <v>7992.0</v>
      </c>
    </row>
    <row r="8820">
      <c r="A8820" s="238" t="s">
        <v>8901</v>
      </c>
      <c r="B8820" s="239">
        <v>174.0</v>
      </c>
    </row>
    <row r="8821">
      <c r="A8821" s="238" t="s">
        <v>8902</v>
      </c>
      <c r="B8821" s="239">
        <v>1392.0</v>
      </c>
    </row>
    <row r="8822">
      <c r="A8822" s="238" t="s">
        <v>8903</v>
      </c>
      <c r="B8822" s="239">
        <v>223.0</v>
      </c>
    </row>
    <row r="8823">
      <c r="A8823" s="238" t="s">
        <v>8904</v>
      </c>
      <c r="B8823" s="239">
        <v>587.0</v>
      </c>
    </row>
    <row r="8824">
      <c r="A8824" s="238" t="s">
        <v>8905</v>
      </c>
      <c r="B8824" s="239">
        <v>735.0</v>
      </c>
    </row>
    <row r="8825">
      <c r="A8825" s="238" t="s">
        <v>8906</v>
      </c>
      <c r="B8825" s="239">
        <v>54675.0</v>
      </c>
    </row>
    <row r="8826">
      <c r="A8826" s="238" t="s">
        <v>8907</v>
      </c>
      <c r="B8826" s="239">
        <v>156.0</v>
      </c>
    </row>
    <row r="8827">
      <c r="A8827" s="238" t="s">
        <v>8908</v>
      </c>
      <c r="B8827" s="239">
        <v>344.0</v>
      </c>
    </row>
    <row r="8828">
      <c r="A8828" s="238" t="s">
        <v>8909</v>
      </c>
      <c r="B8828" s="239">
        <v>5604.0</v>
      </c>
    </row>
    <row r="8829">
      <c r="A8829" s="238" t="s">
        <v>8910</v>
      </c>
      <c r="B8829" s="239">
        <v>290.0</v>
      </c>
    </row>
    <row r="8830">
      <c r="A8830" s="238" t="s">
        <v>8911</v>
      </c>
      <c r="B8830" s="239">
        <v>28723.0</v>
      </c>
    </row>
    <row r="8831">
      <c r="A8831" s="238" t="s">
        <v>8912</v>
      </c>
      <c r="B8831" s="239">
        <v>7061.0</v>
      </c>
    </row>
    <row r="8832">
      <c r="A8832" s="238" t="s">
        <v>8913</v>
      </c>
      <c r="B8832" s="239">
        <v>1681.0</v>
      </c>
    </row>
    <row r="8833">
      <c r="A8833" s="238" t="s">
        <v>8913</v>
      </c>
      <c r="B8833" s="239">
        <v>1445.0</v>
      </c>
    </row>
    <row r="8834">
      <c r="A8834" s="238" t="s">
        <v>8914</v>
      </c>
      <c r="B8834" s="239">
        <v>13993.0</v>
      </c>
    </row>
    <row r="8835">
      <c r="A8835" s="238" t="s">
        <v>8915</v>
      </c>
      <c r="B8835" s="239">
        <v>2461.0</v>
      </c>
    </row>
    <row r="8836">
      <c r="A8836" s="238" t="s">
        <v>8916</v>
      </c>
      <c r="B8836" s="239">
        <v>910.0</v>
      </c>
    </row>
    <row r="8837">
      <c r="A8837" s="238" t="s">
        <v>8917</v>
      </c>
      <c r="B8837" s="239">
        <v>50.0</v>
      </c>
    </row>
    <row r="8838">
      <c r="A8838" s="238" t="s">
        <v>8918</v>
      </c>
      <c r="B8838" s="239">
        <v>926.0</v>
      </c>
    </row>
    <row r="8839">
      <c r="A8839" s="238" t="s">
        <v>8919</v>
      </c>
      <c r="B8839" s="239">
        <v>98596.0</v>
      </c>
    </row>
    <row r="8840">
      <c r="A8840" s="238" t="s">
        <v>8920</v>
      </c>
      <c r="B8840" s="239">
        <v>822.0</v>
      </c>
    </row>
    <row r="8841">
      <c r="A8841" s="238" t="s">
        <v>8921</v>
      </c>
      <c r="B8841" s="239">
        <v>693.0</v>
      </c>
    </row>
    <row r="8842">
      <c r="A8842" s="238" t="s">
        <v>8922</v>
      </c>
      <c r="B8842" s="239">
        <v>574.0</v>
      </c>
    </row>
    <row r="8843">
      <c r="A8843" s="238" t="s">
        <v>8923</v>
      </c>
      <c r="B8843" s="239">
        <v>46658.0</v>
      </c>
    </row>
    <row r="8844">
      <c r="A8844" s="238" t="s">
        <v>8924</v>
      </c>
      <c r="B8844" s="239">
        <v>955.0</v>
      </c>
    </row>
    <row r="8845">
      <c r="A8845" s="238" t="s">
        <v>8925</v>
      </c>
      <c r="B8845" s="239">
        <v>22062.0</v>
      </c>
    </row>
    <row r="8846">
      <c r="A8846" s="238" t="s">
        <v>8926</v>
      </c>
      <c r="B8846" s="239">
        <v>11568.0</v>
      </c>
    </row>
    <row r="8847">
      <c r="A8847" s="238" t="s">
        <v>8927</v>
      </c>
      <c r="B8847" s="239">
        <v>1501.0</v>
      </c>
    </row>
    <row r="8848">
      <c r="A8848" s="238" t="s">
        <v>8928</v>
      </c>
      <c r="B8848" s="239">
        <v>10954.0</v>
      </c>
    </row>
    <row r="8849">
      <c r="A8849" s="238" t="s">
        <v>8929</v>
      </c>
      <c r="B8849" s="239">
        <v>690.0</v>
      </c>
    </row>
    <row r="8850">
      <c r="A8850" s="238" t="s">
        <v>8930</v>
      </c>
      <c r="B8850" s="239">
        <v>1027.0</v>
      </c>
    </row>
    <row r="8851">
      <c r="A8851" s="238" t="s">
        <v>8931</v>
      </c>
      <c r="B8851" s="239">
        <v>3666.0</v>
      </c>
    </row>
    <row r="8852">
      <c r="A8852" s="238" t="s">
        <v>8932</v>
      </c>
      <c r="B8852" s="239">
        <v>455.0</v>
      </c>
    </row>
    <row r="8853">
      <c r="A8853" s="238" t="s">
        <v>8933</v>
      </c>
      <c r="B8853" s="239">
        <v>257.0</v>
      </c>
    </row>
    <row r="8854">
      <c r="A8854" s="238" t="s">
        <v>8934</v>
      </c>
      <c r="B8854" s="239">
        <v>106.0</v>
      </c>
    </row>
    <row r="8855">
      <c r="A8855" s="238" t="s">
        <v>8935</v>
      </c>
      <c r="B8855" s="239">
        <v>444.0</v>
      </c>
    </row>
    <row r="8856">
      <c r="A8856" s="238" t="s">
        <v>8936</v>
      </c>
      <c r="B8856" s="239">
        <v>2594.0</v>
      </c>
    </row>
    <row r="8857">
      <c r="A8857" s="238" t="s">
        <v>8937</v>
      </c>
      <c r="B8857" s="239">
        <v>7395.0</v>
      </c>
    </row>
    <row r="8858">
      <c r="A8858" s="238" t="s">
        <v>8938</v>
      </c>
      <c r="B8858" s="239">
        <v>9522.0</v>
      </c>
    </row>
    <row r="8859">
      <c r="A8859" s="238" t="s">
        <v>8939</v>
      </c>
      <c r="B8859" s="239">
        <v>1199.0</v>
      </c>
    </row>
    <row r="8860">
      <c r="A8860" s="238" t="s">
        <v>8940</v>
      </c>
      <c r="B8860" s="239">
        <v>4080.0</v>
      </c>
    </row>
    <row r="8861">
      <c r="A8861" s="238" t="s">
        <v>8941</v>
      </c>
      <c r="B8861" s="239">
        <v>4781.0</v>
      </c>
    </row>
    <row r="8862">
      <c r="A8862" s="238" t="s">
        <v>8942</v>
      </c>
      <c r="B8862" s="239">
        <v>1436.0</v>
      </c>
    </row>
    <row r="8863">
      <c r="A8863" s="238" t="s">
        <v>8942</v>
      </c>
      <c r="B8863" s="239">
        <v>1760.0</v>
      </c>
    </row>
    <row r="8864">
      <c r="A8864" s="238" t="s">
        <v>8943</v>
      </c>
      <c r="B8864" s="239">
        <v>902.0</v>
      </c>
    </row>
    <row r="8865">
      <c r="A8865" s="238" t="s">
        <v>8944</v>
      </c>
      <c r="B8865" s="239">
        <v>1619.0</v>
      </c>
    </row>
    <row r="8866">
      <c r="A8866" s="238" t="s">
        <v>8945</v>
      </c>
      <c r="B8866" s="239">
        <v>548.0</v>
      </c>
    </row>
    <row r="8867">
      <c r="A8867" s="238" t="s">
        <v>8945</v>
      </c>
      <c r="B8867" s="239">
        <v>2249.0</v>
      </c>
    </row>
    <row r="8868">
      <c r="A8868" s="238" t="s">
        <v>8945</v>
      </c>
      <c r="B8868" s="239">
        <v>946.0</v>
      </c>
    </row>
    <row r="8869">
      <c r="A8869" s="238" t="s">
        <v>8946</v>
      </c>
      <c r="B8869" s="239">
        <v>346.0</v>
      </c>
    </row>
    <row r="8870">
      <c r="A8870" s="238" t="s">
        <v>8946</v>
      </c>
      <c r="B8870" s="239">
        <v>7694.0</v>
      </c>
    </row>
    <row r="8871">
      <c r="A8871" s="238" t="s">
        <v>8947</v>
      </c>
      <c r="B8871" s="239">
        <v>3078.0</v>
      </c>
    </row>
    <row r="8872">
      <c r="A8872" s="238" t="s">
        <v>8948</v>
      </c>
      <c r="B8872" s="239">
        <v>8812.0</v>
      </c>
    </row>
    <row r="8873">
      <c r="A8873" s="238" t="s">
        <v>8949</v>
      </c>
      <c r="B8873" s="239">
        <v>4773.0</v>
      </c>
    </row>
    <row r="8874">
      <c r="A8874" s="238" t="s">
        <v>8950</v>
      </c>
      <c r="B8874" s="239">
        <v>2529.0</v>
      </c>
    </row>
    <row r="8875">
      <c r="A8875" s="238" t="s">
        <v>8951</v>
      </c>
      <c r="B8875" s="239">
        <v>16627.0</v>
      </c>
    </row>
    <row r="8876">
      <c r="A8876" s="238" t="s">
        <v>8952</v>
      </c>
      <c r="B8876" s="239">
        <v>941.0</v>
      </c>
    </row>
    <row r="8877">
      <c r="A8877" s="238" t="s">
        <v>8953</v>
      </c>
      <c r="B8877" s="239">
        <v>306.0</v>
      </c>
    </row>
    <row r="8878">
      <c r="A8878" s="238" t="s">
        <v>8954</v>
      </c>
      <c r="B8878" s="239">
        <v>7735.0</v>
      </c>
    </row>
    <row r="8879">
      <c r="A8879" s="238" t="s">
        <v>8955</v>
      </c>
      <c r="B8879" s="239">
        <v>438.0</v>
      </c>
    </row>
    <row r="8880">
      <c r="A8880" s="238" t="s">
        <v>8955</v>
      </c>
      <c r="B8880" s="239">
        <v>4930.0</v>
      </c>
    </row>
    <row r="8881">
      <c r="A8881" s="238" t="s">
        <v>8956</v>
      </c>
      <c r="B8881" s="239">
        <v>281.0</v>
      </c>
    </row>
    <row r="8882">
      <c r="A8882" s="238" t="s">
        <v>8957</v>
      </c>
      <c r="B8882" s="239">
        <v>136.0</v>
      </c>
    </row>
    <row r="8883">
      <c r="A8883" s="238" t="s">
        <v>8958</v>
      </c>
      <c r="B8883" s="239">
        <v>143.0</v>
      </c>
    </row>
    <row r="8884">
      <c r="A8884" s="238" t="s">
        <v>8959</v>
      </c>
      <c r="B8884" s="239">
        <v>1282.0</v>
      </c>
    </row>
    <row r="8885">
      <c r="A8885" s="238" t="s">
        <v>8960</v>
      </c>
      <c r="B8885" s="239">
        <v>1674.0</v>
      </c>
    </row>
    <row r="8886">
      <c r="A8886" s="238" t="s">
        <v>8961</v>
      </c>
      <c r="B8886" s="239">
        <v>5628.0</v>
      </c>
    </row>
    <row r="8887">
      <c r="A8887" s="238" t="s">
        <v>8962</v>
      </c>
      <c r="B8887" s="239">
        <v>34742.0</v>
      </c>
    </row>
    <row r="8888">
      <c r="A8888" s="238" t="s">
        <v>8963</v>
      </c>
      <c r="B8888" s="239">
        <v>4575.0</v>
      </c>
    </row>
    <row r="8889">
      <c r="A8889" s="238" t="s">
        <v>8964</v>
      </c>
      <c r="B8889" s="239">
        <v>501.0</v>
      </c>
    </row>
    <row r="8890">
      <c r="A8890" s="238" t="s">
        <v>8965</v>
      </c>
      <c r="B8890" s="239">
        <v>19159.0</v>
      </c>
    </row>
    <row r="8891">
      <c r="A8891" s="238" t="s">
        <v>8966</v>
      </c>
      <c r="B8891" s="239">
        <v>3295.0</v>
      </c>
    </row>
    <row r="8892">
      <c r="A8892" s="238" t="s">
        <v>8967</v>
      </c>
      <c r="B8892" s="239">
        <v>1027.0</v>
      </c>
    </row>
    <row r="8893">
      <c r="A8893" s="238" t="s">
        <v>8968</v>
      </c>
      <c r="B8893" s="239">
        <v>925.0</v>
      </c>
    </row>
    <row r="8894">
      <c r="A8894" s="238" t="s">
        <v>8969</v>
      </c>
      <c r="B8894" s="239">
        <v>768.0</v>
      </c>
    </row>
    <row r="8895">
      <c r="A8895" s="238" t="s">
        <v>8970</v>
      </c>
      <c r="B8895" s="239">
        <v>971.0</v>
      </c>
    </row>
    <row r="8896">
      <c r="A8896" s="238" t="s">
        <v>8971</v>
      </c>
      <c r="B8896" s="239">
        <v>42449.0</v>
      </c>
    </row>
    <row r="8897">
      <c r="A8897" s="238" t="s">
        <v>8972</v>
      </c>
      <c r="B8897" s="239">
        <v>2182.0</v>
      </c>
    </row>
    <row r="8898">
      <c r="A8898" s="238" t="s">
        <v>8973</v>
      </c>
      <c r="B8898" s="239">
        <v>326.0</v>
      </c>
    </row>
    <row r="8899">
      <c r="A8899" s="238" t="s">
        <v>8974</v>
      </c>
      <c r="B8899" s="239">
        <v>265.0</v>
      </c>
    </row>
    <row r="8900">
      <c r="A8900" s="238" t="s">
        <v>8975</v>
      </c>
      <c r="B8900" s="239">
        <v>1749.0</v>
      </c>
    </row>
    <row r="8901">
      <c r="A8901" s="238" t="s">
        <v>8976</v>
      </c>
      <c r="B8901" s="239">
        <v>818.0</v>
      </c>
    </row>
    <row r="8902">
      <c r="A8902" s="238" t="s">
        <v>8977</v>
      </c>
      <c r="B8902" s="239">
        <v>834.0</v>
      </c>
    </row>
    <row r="8903">
      <c r="A8903" s="238" t="s">
        <v>8978</v>
      </c>
      <c r="B8903" s="239">
        <v>889.0</v>
      </c>
    </row>
    <row r="8904">
      <c r="A8904" s="238" t="s">
        <v>8979</v>
      </c>
      <c r="B8904" s="239">
        <v>1002.0</v>
      </c>
    </row>
    <row r="8905">
      <c r="A8905" s="238" t="s">
        <v>8980</v>
      </c>
      <c r="B8905" s="239">
        <v>895.0</v>
      </c>
    </row>
    <row r="8906">
      <c r="A8906" s="238" t="s">
        <v>8981</v>
      </c>
      <c r="B8906" s="239">
        <v>6167.0</v>
      </c>
    </row>
    <row r="8907">
      <c r="A8907" s="238" t="s">
        <v>8982</v>
      </c>
      <c r="B8907" s="239">
        <v>24157.0</v>
      </c>
    </row>
    <row r="8908">
      <c r="A8908" s="238" t="s">
        <v>8983</v>
      </c>
      <c r="B8908" s="239">
        <v>1235.0</v>
      </c>
    </row>
    <row r="8909">
      <c r="A8909" s="238" t="s">
        <v>8984</v>
      </c>
      <c r="B8909" s="239">
        <v>123.0</v>
      </c>
    </row>
    <row r="8910">
      <c r="A8910" s="238" t="s">
        <v>8985</v>
      </c>
      <c r="B8910" s="239">
        <v>2027.0</v>
      </c>
    </row>
    <row r="8911">
      <c r="A8911" s="238" t="s">
        <v>8986</v>
      </c>
      <c r="B8911" s="239">
        <v>3628.0</v>
      </c>
    </row>
    <row r="8912">
      <c r="A8912" s="238" t="s">
        <v>8987</v>
      </c>
      <c r="B8912" s="239">
        <v>169.0</v>
      </c>
    </row>
    <row r="8913">
      <c r="A8913" s="238" t="s">
        <v>8988</v>
      </c>
      <c r="B8913" s="239">
        <v>1085.0</v>
      </c>
    </row>
    <row r="8914">
      <c r="A8914" s="238" t="s">
        <v>8989</v>
      </c>
      <c r="B8914" s="239">
        <v>128.0</v>
      </c>
    </row>
    <row r="8915">
      <c r="A8915" s="238" t="s">
        <v>8990</v>
      </c>
      <c r="B8915" s="239">
        <v>202.0</v>
      </c>
    </row>
    <row r="8916">
      <c r="A8916" s="238" t="s">
        <v>8991</v>
      </c>
      <c r="B8916" s="239">
        <v>2583.0</v>
      </c>
    </row>
    <row r="8917">
      <c r="A8917" s="238" t="s">
        <v>8992</v>
      </c>
      <c r="B8917" s="239">
        <v>141.0</v>
      </c>
    </row>
    <row r="8918">
      <c r="A8918" s="238" t="s">
        <v>8993</v>
      </c>
      <c r="B8918" s="239">
        <v>14763.0</v>
      </c>
    </row>
    <row r="8919">
      <c r="A8919" s="238" t="s">
        <v>8994</v>
      </c>
      <c r="B8919" s="239">
        <v>786.0</v>
      </c>
    </row>
    <row r="8920">
      <c r="A8920" s="238" t="s">
        <v>8995</v>
      </c>
      <c r="B8920" s="239">
        <v>4249.0</v>
      </c>
    </row>
    <row r="8921">
      <c r="A8921" s="238" t="s">
        <v>8996</v>
      </c>
      <c r="B8921" s="239">
        <v>303.0</v>
      </c>
    </row>
    <row r="8922">
      <c r="A8922" s="238" t="s">
        <v>8997</v>
      </c>
      <c r="B8922" s="239">
        <v>1781.0</v>
      </c>
    </row>
    <row r="8923">
      <c r="A8923" s="238" t="s">
        <v>8998</v>
      </c>
      <c r="B8923" s="239">
        <v>10557.0</v>
      </c>
    </row>
    <row r="8924">
      <c r="A8924" s="238" t="s">
        <v>8999</v>
      </c>
      <c r="B8924" s="239">
        <v>21568.0</v>
      </c>
    </row>
    <row r="8925">
      <c r="A8925" s="238" t="s">
        <v>9000</v>
      </c>
      <c r="B8925" s="239">
        <v>862.0</v>
      </c>
    </row>
    <row r="8926">
      <c r="A8926" s="238" t="s">
        <v>9001</v>
      </c>
      <c r="B8926" s="239">
        <v>1337.0</v>
      </c>
    </row>
    <row r="8927">
      <c r="A8927" s="238" t="s">
        <v>9002</v>
      </c>
      <c r="B8927" s="239">
        <v>284.0</v>
      </c>
    </row>
    <row r="8928">
      <c r="A8928" s="238" t="s">
        <v>9003</v>
      </c>
      <c r="B8928" s="239">
        <v>2710.0</v>
      </c>
    </row>
    <row r="8929">
      <c r="A8929" s="238" t="s">
        <v>9004</v>
      </c>
      <c r="B8929" s="239">
        <v>26163.0</v>
      </c>
    </row>
    <row r="8930">
      <c r="A8930" s="238" t="s">
        <v>9005</v>
      </c>
      <c r="B8930" s="239">
        <v>3192.0</v>
      </c>
    </row>
    <row r="8931">
      <c r="A8931" s="238" t="s">
        <v>9006</v>
      </c>
      <c r="B8931" s="239">
        <v>493.0</v>
      </c>
    </row>
    <row r="8932">
      <c r="A8932" s="238" t="s">
        <v>9007</v>
      </c>
      <c r="B8932" s="239">
        <v>3654.0</v>
      </c>
    </row>
    <row r="8933">
      <c r="A8933" s="238" t="s">
        <v>9008</v>
      </c>
      <c r="B8933" s="239">
        <v>8092.0</v>
      </c>
    </row>
    <row r="8934">
      <c r="A8934" s="238" t="s">
        <v>9009</v>
      </c>
      <c r="B8934" s="239">
        <v>2937.0</v>
      </c>
    </row>
    <row r="8935">
      <c r="A8935" s="238" t="s">
        <v>9010</v>
      </c>
      <c r="B8935" s="239">
        <v>1512.0</v>
      </c>
    </row>
    <row r="8936">
      <c r="A8936" s="238" t="s">
        <v>9011</v>
      </c>
      <c r="B8936" s="239">
        <v>1169.0</v>
      </c>
    </row>
    <row r="8937">
      <c r="A8937" s="238" t="s">
        <v>9012</v>
      </c>
      <c r="B8937" s="239">
        <v>0.0</v>
      </c>
    </row>
    <row r="8938">
      <c r="A8938" s="238" t="s">
        <v>9013</v>
      </c>
      <c r="B8938" s="239">
        <v>689.0</v>
      </c>
    </row>
    <row r="8939">
      <c r="A8939" s="238" t="s">
        <v>9014</v>
      </c>
      <c r="B8939" s="239">
        <v>20895.0</v>
      </c>
    </row>
    <row r="8940">
      <c r="A8940" s="238" t="s">
        <v>9015</v>
      </c>
      <c r="B8940" s="239">
        <v>22896.0</v>
      </c>
    </row>
    <row r="8941">
      <c r="A8941" s="238" t="s">
        <v>9016</v>
      </c>
      <c r="B8941" s="239">
        <v>13671.0</v>
      </c>
    </row>
    <row r="8942">
      <c r="A8942" s="238" t="s">
        <v>9017</v>
      </c>
      <c r="B8942" s="239">
        <v>23405.0</v>
      </c>
    </row>
    <row r="8943">
      <c r="A8943" s="238" t="s">
        <v>9018</v>
      </c>
      <c r="B8943" s="239">
        <v>4059.0</v>
      </c>
    </row>
    <row r="8944">
      <c r="A8944" s="238" t="s">
        <v>9019</v>
      </c>
      <c r="B8944" s="239">
        <v>28.0</v>
      </c>
    </row>
    <row r="8945">
      <c r="A8945" s="238" t="s">
        <v>9020</v>
      </c>
      <c r="B8945" s="239">
        <v>571.0</v>
      </c>
    </row>
    <row r="8946">
      <c r="A8946" s="238" t="s">
        <v>9021</v>
      </c>
      <c r="B8946" s="239">
        <v>4612.0</v>
      </c>
    </row>
    <row r="8947">
      <c r="A8947" s="238" t="s">
        <v>9022</v>
      </c>
      <c r="B8947" s="239">
        <v>81.0</v>
      </c>
    </row>
    <row r="8948">
      <c r="A8948" s="238" t="s">
        <v>9023</v>
      </c>
      <c r="B8948" s="239">
        <v>411.0</v>
      </c>
    </row>
    <row r="8949">
      <c r="A8949" s="238" t="s">
        <v>9024</v>
      </c>
      <c r="B8949" s="239">
        <v>699.0</v>
      </c>
    </row>
    <row r="8950">
      <c r="A8950" s="238" t="s">
        <v>9025</v>
      </c>
      <c r="B8950" s="239">
        <v>1684.0</v>
      </c>
    </row>
    <row r="8951">
      <c r="A8951" s="238" t="s">
        <v>9026</v>
      </c>
      <c r="B8951" s="239">
        <v>5757.0</v>
      </c>
    </row>
    <row r="8952">
      <c r="A8952" s="238" t="s">
        <v>9027</v>
      </c>
      <c r="B8952" s="239">
        <v>505.0</v>
      </c>
    </row>
    <row r="8953">
      <c r="A8953" s="238" t="s">
        <v>9028</v>
      </c>
      <c r="B8953" s="239">
        <v>873.0</v>
      </c>
    </row>
    <row r="8954">
      <c r="A8954" s="238" t="s">
        <v>9029</v>
      </c>
      <c r="B8954" s="239">
        <v>3908.0</v>
      </c>
    </row>
    <row r="8955">
      <c r="A8955" s="238" t="s">
        <v>9030</v>
      </c>
      <c r="B8955" s="239">
        <v>1911.0</v>
      </c>
    </row>
    <row r="8956">
      <c r="A8956" s="238" t="s">
        <v>9031</v>
      </c>
      <c r="B8956" s="239">
        <v>727.0</v>
      </c>
    </row>
    <row r="8957">
      <c r="A8957" s="238" t="s">
        <v>9032</v>
      </c>
      <c r="B8957" s="239">
        <v>5335.0</v>
      </c>
    </row>
    <row r="8958">
      <c r="A8958" s="238" t="s">
        <v>9033</v>
      </c>
      <c r="B8958" s="239">
        <v>3182.0</v>
      </c>
    </row>
    <row r="8959">
      <c r="A8959" s="238" t="s">
        <v>9034</v>
      </c>
      <c r="B8959" s="239">
        <v>1320.0</v>
      </c>
    </row>
    <row r="8960">
      <c r="A8960" s="238" t="s">
        <v>9035</v>
      </c>
      <c r="B8960" s="239">
        <v>66.0</v>
      </c>
    </row>
    <row r="8961">
      <c r="A8961" s="238" t="s">
        <v>9036</v>
      </c>
      <c r="B8961" s="239">
        <v>44.0</v>
      </c>
    </row>
    <row r="8962">
      <c r="A8962" s="238" t="s">
        <v>9037</v>
      </c>
      <c r="B8962" s="239">
        <v>3612.0</v>
      </c>
    </row>
    <row r="8963">
      <c r="A8963" s="238" t="s">
        <v>9038</v>
      </c>
      <c r="B8963" s="239">
        <v>1281.0</v>
      </c>
    </row>
    <row r="8964">
      <c r="A8964" s="238" t="s">
        <v>9039</v>
      </c>
      <c r="B8964" s="239">
        <v>5810.0</v>
      </c>
    </row>
    <row r="8965">
      <c r="A8965" s="238" t="s">
        <v>9040</v>
      </c>
      <c r="B8965" s="239">
        <v>140.0</v>
      </c>
    </row>
    <row r="8966">
      <c r="A8966" s="238" t="s">
        <v>9041</v>
      </c>
      <c r="B8966" s="239">
        <v>6092.0</v>
      </c>
    </row>
    <row r="8967">
      <c r="A8967" s="238" t="s">
        <v>9042</v>
      </c>
      <c r="B8967" s="239">
        <v>1027.0</v>
      </c>
    </row>
    <row r="8968">
      <c r="A8968" s="238" t="s">
        <v>9043</v>
      </c>
      <c r="B8968" s="239">
        <v>200.0</v>
      </c>
    </row>
    <row r="8969">
      <c r="A8969" s="238" t="s">
        <v>9044</v>
      </c>
      <c r="B8969" s="239">
        <v>595.0</v>
      </c>
    </row>
    <row r="8970">
      <c r="A8970" s="238" t="s">
        <v>9045</v>
      </c>
      <c r="B8970" s="239">
        <v>289.0</v>
      </c>
    </row>
    <row r="8971">
      <c r="A8971" s="238" t="s">
        <v>9046</v>
      </c>
      <c r="B8971" s="239">
        <v>565.0</v>
      </c>
    </row>
    <row r="8972">
      <c r="A8972" s="238" t="s">
        <v>9047</v>
      </c>
      <c r="B8972" s="239">
        <v>468.0</v>
      </c>
    </row>
    <row r="8973">
      <c r="A8973" s="238" t="s">
        <v>9048</v>
      </c>
      <c r="B8973" s="239">
        <v>1287.0</v>
      </c>
    </row>
    <row r="8974">
      <c r="A8974" s="238" t="s">
        <v>9049</v>
      </c>
      <c r="B8974" s="239">
        <v>1258.0</v>
      </c>
    </row>
    <row r="8975">
      <c r="A8975" s="238" t="s">
        <v>9050</v>
      </c>
      <c r="B8975" s="239">
        <v>2518.0</v>
      </c>
    </row>
    <row r="8976">
      <c r="A8976" s="238" t="s">
        <v>9051</v>
      </c>
      <c r="B8976" s="239">
        <v>42049.0</v>
      </c>
    </row>
    <row r="8977">
      <c r="A8977" s="238" t="s">
        <v>9052</v>
      </c>
      <c r="B8977" s="239">
        <v>1748.0</v>
      </c>
    </row>
    <row r="8978">
      <c r="A8978" s="238" t="s">
        <v>9053</v>
      </c>
      <c r="B8978" s="239">
        <v>102560.0</v>
      </c>
    </row>
    <row r="8979">
      <c r="A8979" s="238" t="s">
        <v>9054</v>
      </c>
      <c r="B8979" s="239">
        <v>4103.0</v>
      </c>
    </row>
    <row r="8980">
      <c r="A8980" s="238" t="s">
        <v>9055</v>
      </c>
      <c r="B8980" s="239">
        <v>8543.0</v>
      </c>
    </row>
    <row r="8981">
      <c r="A8981" s="238" t="s">
        <v>9056</v>
      </c>
      <c r="B8981" s="239">
        <v>1514.0</v>
      </c>
    </row>
    <row r="8982">
      <c r="A8982" s="238" t="s">
        <v>9057</v>
      </c>
      <c r="B8982" s="239">
        <v>2508.0</v>
      </c>
    </row>
    <row r="8983">
      <c r="A8983" s="238" t="s">
        <v>9058</v>
      </c>
      <c r="B8983" s="239">
        <v>1833.0</v>
      </c>
    </row>
    <row r="8984">
      <c r="A8984" s="238" t="s">
        <v>9059</v>
      </c>
      <c r="B8984" s="239">
        <v>638.0</v>
      </c>
    </row>
    <row r="8985">
      <c r="A8985" s="238" t="s">
        <v>9060</v>
      </c>
      <c r="B8985" s="239">
        <v>519.0</v>
      </c>
    </row>
    <row r="8986">
      <c r="A8986" s="238" t="s">
        <v>9061</v>
      </c>
      <c r="B8986" s="239">
        <v>184.0</v>
      </c>
    </row>
    <row r="8987">
      <c r="A8987" s="238" t="s">
        <v>9062</v>
      </c>
      <c r="B8987" s="239">
        <v>1620.0</v>
      </c>
    </row>
    <row r="8988">
      <c r="A8988" s="238" t="s">
        <v>9063</v>
      </c>
      <c r="B8988" s="239">
        <v>450.0</v>
      </c>
    </row>
    <row r="8989">
      <c r="A8989" s="238" t="s">
        <v>9064</v>
      </c>
      <c r="B8989" s="239">
        <v>88.0</v>
      </c>
    </row>
    <row r="8990">
      <c r="A8990" s="238" t="s">
        <v>9065</v>
      </c>
      <c r="B8990" s="239">
        <v>2943.0</v>
      </c>
    </row>
    <row r="8991">
      <c r="A8991" s="238" t="s">
        <v>9066</v>
      </c>
      <c r="B8991" s="239">
        <v>356.0</v>
      </c>
    </row>
    <row r="8992">
      <c r="A8992" s="238" t="s">
        <v>9067</v>
      </c>
      <c r="B8992" s="239">
        <v>633.0</v>
      </c>
    </row>
    <row r="8993">
      <c r="A8993" s="238" t="s">
        <v>9068</v>
      </c>
      <c r="B8993" s="239">
        <v>705.0</v>
      </c>
    </row>
    <row r="8994">
      <c r="A8994" s="238" t="s">
        <v>9069</v>
      </c>
      <c r="B8994" s="239">
        <v>1092.0</v>
      </c>
    </row>
    <row r="8995">
      <c r="A8995" s="238" t="s">
        <v>9070</v>
      </c>
      <c r="B8995" s="239">
        <v>1674.0</v>
      </c>
    </row>
    <row r="8996">
      <c r="A8996" s="238" t="s">
        <v>9071</v>
      </c>
      <c r="B8996" s="239">
        <v>838.0</v>
      </c>
    </row>
    <row r="8997">
      <c r="A8997" s="238" t="s">
        <v>9072</v>
      </c>
      <c r="B8997" s="239">
        <v>18375.0</v>
      </c>
    </row>
    <row r="8998">
      <c r="A8998" s="238" t="s">
        <v>9073</v>
      </c>
      <c r="B8998" s="239">
        <v>3735.0</v>
      </c>
    </row>
    <row r="8999">
      <c r="A8999" s="238" t="s">
        <v>9074</v>
      </c>
      <c r="B8999" s="239">
        <v>2967.0</v>
      </c>
    </row>
    <row r="9000">
      <c r="A9000" s="238" t="s">
        <v>9075</v>
      </c>
      <c r="B9000" s="239">
        <v>2435.0</v>
      </c>
    </row>
    <row r="9001">
      <c r="A9001" s="238" t="s">
        <v>9076</v>
      </c>
      <c r="B9001" s="239">
        <v>627.0</v>
      </c>
    </row>
    <row r="9002">
      <c r="A9002" s="238" t="s">
        <v>9077</v>
      </c>
      <c r="B9002" s="239">
        <v>731.0</v>
      </c>
    </row>
    <row r="9003">
      <c r="A9003" s="238" t="s">
        <v>9077</v>
      </c>
      <c r="B9003" s="239">
        <v>337.0</v>
      </c>
    </row>
    <row r="9004">
      <c r="A9004" s="238" t="s">
        <v>9078</v>
      </c>
      <c r="B9004" s="239">
        <v>164.0</v>
      </c>
    </row>
    <row r="9005">
      <c r="A9005" s="238" t="s">
        <v>9079</v>
      </c>
      <c r="B9005" s="239">
        <v>10416.0</v>
      </c>
    </row>
    <row r="9006">
      <c r="A9006" s="238" t="s">
        <v>9080</v>
      </c>
      <c r="B9006" s="239">
        <v>4394.0</v>
      </c>
    </row>
    <row r="9007">
      <c r="A9007" s="238" t="s">
        <v>9081</v>
      </c>
      <c r="B9007" s="239">
        <v>3387.0</v>
      </c>
    </row>
    <row r="9008">
      <c r="A9008" s="238" t="s">
        <v>9082</v>
      </c>
      <c r="B9008" s="239">
        <v>15841.0</v>
      </c>
    </row>
    <row r="9009">
      <c r="A9009" s="238" t="s">
        <v>9083</v>
      </c>
      <c r="B9009" s="239">
        <v>1521.0</v>
      </c>
    </row>
    <row r="9010">
      <c r="A9010" s="238" t="s">
        <v>9084</v>
      </c>
      <c r="B9010" s="239">
        <v>8035.0</v>
      </c>
    </row>
    <row r="9011">
      <c r="A9011" s="238" t="s">
        <v>9085</v>
      </c>
      <c r="B9011" s="239">
        <v>2259.0</v>
      </c>
    </row>
    <row r="9012">
      <c r="A9012" s="238" t="s">
        <v>9086</v>
      </c>
      <c r="B9012" s="239">
        <v>966.0</v>
      </c>
    </row>
    <row r="9013">
      <c r="A9013" s="238" t="s">
        <v>9087</v>
      </c>
      <c r="B9013" s="239">
        <v>1900.0</v>
      </c>
    </row>
    <row r="9014">
      <c r="A9014" s="238" t="s">
        <v>9088</v>
      </c>
      <c r="B9014" s="239">
        <v>2931.0</v>
      </c>
    </row>
    <row r="9015">
      <c r="A9015" s="238" t="s">
        <v>9089</v>
      </c>
      <c r="B9015" s="239">
        <v>821.0</v>
      </c>
    </row>
    <row r="9016">
      <c r="A9016" s="238" t="s">
        <v>9090</v>
      </c>
      <c r="B9016" s="239">
        <v>3091.0</v>
      </c>
    </row>
    <row r="9017">
      <c r="A9017" s="238" t="s">
        <v>9091</v>
      </c>
      <c r="B9017" s="239">
        <v>64995.0</v>
      </c>
    </row>
    <row r="9018">
      <c r="A9018" s="238" t="s">
        <v>9092</v>
      </c>
      <c r="B9018" s="239">
        <v>1211.0</v>
      </c>
    </row>
    <row r="9019">
      <c r="A9019" s="238" t="s">
        <v>9093</v>
      </c>
      <c r="B9019" s="239">
        <v>49441.0</v>
      </c>
    </row>
    <row r="9020">
      <c r="A9020" s="238" t="s">
        <v>9094</v>
      </c>
      <c r="B9020" s="239">
        <v>1798.0</v>
      </c>
    </row>
    <row r="9021">
      <c r="A9021" s="238" t="s">
        <v>9095</v>
      </c>
      <c r="B9021" s="239">
        <v>6511.0</v>
      </c>
    </row>
    <row r="9022">
      <c r="A9022" s="238" t="s">
        <v>9096</v>
      </c>
      <c r="B9022" s="239">
        <v>8840.0</v>
      </c>
    </row>
    <row r="9023">
      <c r="A9023" s="238" t="s">
        <v>9097</v>
      </c>
      <c r="B9023" s="239">
        <v>36601.0</v>
      </c>
    </row>
    <row r="9024">
      <c r="A9024" s="238" t="s">
        <v>9098</v>
      </c>
      <c r="B9024" s="239">
        <v>420.0</v>
      </c>
    </row>
    <row r="9025">
      <c r="A9025" s="238" t="s">
        <v>9099</v>
      </c>
      <c r="B9025" s="239">
        <v>11533.0</v>
      </c>
    </row>
    <row r="9026">
      <c r="A9026" s="238" t="s">
        <v>9100</v>
      </c>
      <c r="B9026" s="239">
        <v>17437.0</v>
      </c>
    </row>
    <row r="9027">
      <c r="A9027" s="238" t="s">
        <v>9101</v>
      </c>
      <c r="B9027" s="239">
        <v>7576.0</v>
      </c>
    </row>
    <row r="9028">
      <c r="A9028" s="238" t="s">
        <v>9102</v>
      </c>
      <c r="B9028" s="239">
        <v>1094.0</v>
      </c>
    </row>
    <row r="9029">
      <c r="A9029" s="238" t="s">
        <v>9103</v>
      </c>
      <c r="B9029" s="239">
        <v>2189.0</v>
      </c>
    </row>
    <row r="9030">
      <c r="A9030" s="238" t="s">
        <v>9104</v>
      </c>
      <c r="B9030" s="239">
        <v>342.0</v>
      </c>
    </row>
    <row r="9031">
      <c r="A9031" s="238" t="s">
        <v>9105</v>
      </c>
      <c r="B9031" s="239">
        <v>6102.0</v>
      </c>
    </row>
    <row r="9032">
      <c r="A9032" s="238" t="s">
        <v>9106</v>
      </c>
      <c r="B9032" s="239">
        <v>93.0</v>
      </c>
    </row>
    <row r="9033">
      <c r="A9033" s="238" t="s">
        <v>9107</v>
      </c>
      <c r="B9033" s="239">
        <v>740.0</v>
      </c>
    </row>
    <row r="9034">
      <c r="A9034" s="238" t="s">
        <v>9108</v>
      </c>
      <c r="B9034" s="239">
        <v>2760.0</v>
      </c>
    </row>
    <row r="9035">
      <c r="A9035" s="238" t="s">
        <v>9109</v>
      </c>
      <c r="B9035" s="239">
        <v>1470.0</v>
      </c>
    </row>
    <row r="9036">
      <c r="A9036" s="238" t="s">
        <v>9110</v>
      </c>
      <c r="B9036" s="239">
        <v>48607.0</v>
      </c>
    </row>
    <row r="9037">
      <c r="A9037" s="238" t="s">
        <v>9111</v>
      </c>
      <c r="B9037" s="239">
        <v>8446.0</v>
      </c>
    </row>
    <row r="9038">
      <c r="A9038" s="238" t="s">
        <v>9112</v>
      </c>
      <c r="B9038" s="239">
        <v>6552.0</v>
      </c>
    </row>
    <row r="9039">
      <c r="A9039" s="238" t="s">
        <v>9113</v>
      </c>
      <c r="B9039" s="239">
        <v>7988.0</v>
      </c>
    </row>
    <row r="9040">
      <c r="A9040" s="238" t="s">
        <v>9114</v>
      </c>
      <c r="B9040" s="239">
        <v>3370.0</v>
      </c>
    </row>
    <row r="9041">
      <c r="A9041" s="238" t="s">
        <v>9115</v>
      </c>
      <c r="B9041" s="239">
        <v>4677.0</v>
      </c>
    </row>
    <row r="9042">
      <c r="A9042" s="238" t="s">
        <v>9116</v>
      </c>
      <c r="B9042" s="239">
        <v>108.0</v>
      </c>
    </row>
    <row r="9043">
      <c r="A9043" s="238" t="s">
        <v>9117</v>
      </c>
      <c r="B9043" s="239">
        <v>1281.0</v>
      </c>
    </row>
    <row r="9044">
      <c r="A9044" s="238" t="s">
        <v>9118</v>
      </c>
      <c r="B9044" s="239">
        <v>160643.0</v>
      </c>
    </row>
    <row r="9045">
      <c r="A9045" s="238" t="s">
        <v>9119</v>
      </c>
      <c r="B9045" s="239">
        <v>60.0</v>
      </c>
    </row>
    <row r="9046">
      <c r="A9046" s="238" t="s">
        <v>9120</v>
      </c>
      <c r="B9046" s="239">
        <v>479.0</v>
      </c>
    </row>
    <row r="9047">
      <c r="A9047" s="238" t="s">
        <v>9121</v>
      </c>
      <c r="B9047" s="239">
        <v>0.0</v>
      </c>
    </row>
    <row r="9048">
      <c r="A9048" s="238" t="s">
        <v>9122</v>
      </c>
      <c r="B9048" s="239">
        <v>1612.0</v>
      </c>
    </row>
    <row r="9049">
      <c r="A9049" s="238" t="s">
        <v>9123</v>
      </c>
      <c r="B9049" s="239">
        <v>2965.0</v>
      </c>
    </row>
    <row r="9050">
      <c r="A9050" s="238" t="s">
        <v>9124</v>
      </c>
      <c r="B9050" s="239">
        <v>309.0</v>
      </c>
    </row>
    <row r="9051">
      <c r="A9051" s="238" t="s">
        <v>9125</v>
      </c>
      <c r="B9051" s="239">
        <v>13862.0</v>
      </c>
    </row>
    <row r="9052">
      <c r="A9052" s="238" t="s">
        <v>9126</v>
      </c>
      <c r="B9052" s="239">
        <v>1740.0</v>
      </c>
    </row>
    <row r="9053">
      <c r="A9053" s="238" t="s">
        <v>9127</v>
      </c>
      <c r="B9053" s="239">
        <v>21808.0</v>
      </c>
    </row>
    <row r="9054">
      <c r="A9054" s="238" t="s">
        <v>9128</v>
      </c>
      <c r="B9054" s="239">
        <v>1057.0</v>
      </c>
    </row>
    <row r="9055">
      <c r="A9055" s="238" t="s">
        <v>9129</v>
      </c>
      <c r="B9055" s="239">
        <v>1468.0</v>
      </c>
    </row>
    <row r="9056">
      <c r="A9056" s="238" t="s">
        <v>9130</v>
      </c>
      <c r="B9056" s="239">
        <v>78.0</v>
      </c>
    </row>
    <row r="9057">
      <c r="A9057" s="238" t="s">
        <v>9131</v>
      </c>
      <c r="B9057" s="239">
        <v>19156.0</v>
      </c>
    </row>
    <row r="9058">
      <c r="A9058" s="238" t="s">
        <v>9132</v>
      </c>
      <c r="B9058" s="239">
        <v>1931.0</v>
      </c>
    </row>
    <row r="9059">
      <c r="A9059" s="238" t="s">
        <v>9133</v>
      </c>
      <c r="B9059" s="239">
        <v>1305.0</v>
      </c>
    </row>
    <row r="9060">
      <c r="A9060" s="238" t="s">
        <v>9134</v>
      </c>
      <c r="B9060" s="239">
        <v>773.0</v>
      </c>
    </row>
    <row r="9061">
      <c r="A9061" s="238" t="s">
        <v>9135</v>
      </c>
      <c r="B9061" s="239">
        <v>396.0</v>
      </c>
    </row>
    <row r="9062">
      <c r="A9062" s="238" t="s">
        <v>9136</v>
      </c>
      <c r="B9062" s="239">
        <v>253.0</v>
      </c>
    </row>
    <row r="9063">
      <c r="A9063" s="238" t="s">
        <v>9136</v>
      </c>
      <c r="B9063" s="239">
        <v>1333.0</v>
      </c>
    </row>
    <row r="9064">
      <c r="A9064" s="238" t="s">
        <v>9137</v>
      </c>
      <c r="B9064" s="239">
        <v>861.0</v>
      </c>
    </row>
    <row r="9065">
      <c r="A9065" s="238" t="s">
        <v>9138</v>
      </c>
      <c r="B9065" s="239">
        <v>21317.0</v>
      </c>
    </row>
    <row r="9066">
      <c r="A9066" s="238" t="s">
        <v>9139</v>
      </c>
      <c r="B9066" s="239">
        <v>914.0</v>
      </c>
    </row>
    <row r="9067">
      <c r="A9067" s="238" t="s">
        <v>9140</v>
      </c>
      <c r="B9067" s="239">
        <v>23507.0</v>
      </c>
    </row>
    <row r="9068">
      <c r="A9068" s="238" t="s">
        <v>9141</v>
      </c>
      <c r="B9068" s="239">
        <v>1194.0</v>
      </c>
    </row>
    <row r="9069">
      <c r="A9069" s="238" t="s">
        <v>9142</v>
      </c>
      <c r="B9069" s="239">
        <v>296.0</v>
      </c>
    </row>
    <row r="9070">
      <c r="A9070" s="238" t="s">
        <v>9143</v>
      </c>
      <c r="B9070" s="239">
        <v>4538.0</v>
      </c>
    </row>
    <row r="9071">
      <c r="A9071" s="238" t="s">
        <v>9144</v>
      </c>
      <c r="B9071" s="239">
        <v>1411.0</v>
      </c>
    </row>
    <row r="9072">
      <c r="A9072" s="238" t="s">
        <v>9145</v>
      </c>
      <c r="B9072" s="239">
        <v>838.0</v>
      </c>
    </row>
    <row r="9073">
      <c r="A9073" s="238" t="s">
        <v>9146</v>
      </c>
      <c r="B9073" s="239">
        <v>429.0</v>
      </c>
    </row>
    <row r="9074">
      <c r="A9074" s="238" t="s">
        <v>9147</v>
      </c>
      <c r="B9074" s="239">
        <v>7106.0</v>
      </c>
    </row>
    <row r="9075">
      <c r="A9075" s="238" t="s">
        <v>9148</v>
      </c>
      <c r="B9075" s="239">
        <v>4400.0</v>
      </c>
    </row>
    <row r="9076">
      <c r="A9076" s="238" t="s">
        <v>9149</v>
      </c>
      <c r="B9076" s="239">
        <v>3169.0</v>
      </c>
    </row>
    <row r="9077">
      <c r="A9077" s="238" t="s">
        <v>9150</v>
      </c>
      <c r="B9077" s="239">
        <v>97.0</v>
      </c>
    </row>
    <row r="9078">
      <c r="A9078" s="238" t="s">
        <v>9151</v>
      </c>
      <c r="B9078" s="239">
        <v>8747.0</v>
      </c>
    </row>
    <row r="9079">
      <c r="A9079" s="238" t="s">
        <v>9152</v>
      </c>
      <c r="B9079" s="239">
        <v>2764.0</v>
      </c>
    </row>
    <row r="9080">
      <c r="A9080" s="238" t="s">
        <v>9153</v>
      </c>
      <c r="B9080" s="239">
        <v>5897.0</v>
      </c>
    </row>
    <row r="9081">
      <c r="A9081" s="238" t="s">
        <v>9154</v>
      </c>
      <c r="B9081" s="239">
        <v>21859.0</v>
      </c>
    </row>
    <row r="9082">
      <c r="A9082" s="238" t="s">
        <v>9155</v>
      </c>
      <c r="B9082" s="239">
        <v>7561.0</v>
      </c>
    </row>
    <row r="9083">
      <c r="A9083" s="238" t="s">
        <v>9156</v>
      </c>
      <c r="B9083" s="239">
        <v>0.0</v>
      </c>
    </row>
    <row r="9084">
      <c r="A9084" s="238" t="s">
        <v>9157</v>
      </c>
      <c r="B9084" s="239">
        <v>300.0</v>
      </c>
    </row>
    <row r="9085">
      <c r="A9085" s="238" t="s">
        <v>9158</v>
      </c>
      <c r="B9085" s="239">
        <v>193.0</v>
      </c>
    </row>
    <row r="9086">
      <c r="A9086" s="238" t="s">
        <v>9159</v>
      </c>
      <c r="B9086" s="239">
        <v>1222.0</v>
      </c>
    </row>
    <row r="9087">
      <c r="A9087" s="238" t="s">
        <v>9160</v>
      </c>
      <c r="B9087" s="239">
        <v>247.0</v>
      </c>
    </row>
    <row r="9088">
      <c r="A9088" s="238" t="s">
        <v>9161</v>
      </c>
      <c r="B9088" s="239">
        <v>4306.0</v>
      </c>
    </row>
    <row r="9089">
      <c r="A9089" s="238" t="s">
        <v>9162</v>
      </c>
      <c r="B9089" s="239">
        <v>165.0</v>
      </c>
    </row>
    <row r="9090">
      <c r="A9090" s="238" t="s">
        <v>9163</v>
      </c>
      <c r="B9090" s="239">
        <v>6692.0</v>
      </c>
    </row>
    <row r="9091">
      <c r="A9091" s="238" t="s">
        <v>9164</v>
      </c>
      <c r="B9091" s="239">
        <v>3039.0</v>
      </c>
    </row>
    <row r="9092">
      <c r="A9092" s="238" t="s">
        <v>9165</v>
      </c>
      <c r="B9092" s="239">
        <v>1173.0</v>
      </c>
    </row>
    <row r="9093">
      <c r="A9093" s="238" t="s">
        <v>9166</v>
      </c>
      <c r="B9093" s="239">
        <v>1597.0</v>
      </c>
    </row>
    <row r="9094">
      <c r="A9094" s="238" t="s">
        <v>9167</v>
      </c>
      <c r="B9094" s="239">
        <v>13531.0</v>
      </c>
    </row>
    <row r="9095">
      <c r="A9095" s="238" t="s">
        <v>9168</v>
      </c>
      <c r="B9095" s="239">
        <v>196.0</v>
      </c>
    </row>
    <row r="9096">
      <c r="A9096" s="238" t="s">
        <v>9169</v>
      </c>
      <c r="B9096" s="239">
        <v>5204.0</v>
      </c>
    </row>
    <row r="9097">
      <c r="A9097" s="238" t="s">
        <v>9170</v>
      </c>
      <c r="B9097" s="239">
        <v>1100.0</v>
      </c>
    </row>
    <row r="9098">
      <c r="A9098" s="238" t="s">
        <v>9171</v>
      </c>
      <c r="B9098" s="239">
        <v>6122.0</v>
      </c>
    </row>
    <row r="9099">
      <c r="A9099" s="238" t="s">
        <v>9172</v>
      </c>
      <c r="B9099" s="239">
        <v>1112.0</v>
      </c>
    </row>
    <row r="9100">
      <c r="A9100" s="238" t="s">
        <v>9173</v>
      </c>
      <c r="B9100" s="239">
        <v>2253.0</v>
      </c>
    </row>
    <row r="9101">
      <c r="A9101" s="238" t="s">
        <v>9174</v>
      </c>
      <c r="B9101" s="239">
        <v>1573.0</v>
      </c>
    </row>
    <row r="9102">
      <c r="A9102" s="238" t="s">
        <v>9175</v>
      </c>
      <c r="B9102" s="239">
        <v>710.0</v>
      </c>
    </row>
    <row r="9103">
      <c r="A9103" s="238" t="s">
        <v>9176</v>
      </c>
      <c r="B9103" s="239">
        <v>1917.0</v>
      </c>
    </row>
    <row r="9104">
      <c r="A9104" s="238" t="s">
        <v>9177</v>
      </c>
      <c r="B9104" s="239">
        <v>1706.0</v>
      </c>
    </row>
    <row r="9105">
      <c r="A9105" s="238" t="s">
        <v>9178</v>
      </c>
      <c r="B9105" s="239">
        <v>3836.0</v>
      </c>
    </row>
    <row r="9106">
      <c r="A9106" s="238" t="s">
        <v>9179</v>
      </c>
      <c r="B9106" s="239">
        <v>5886.0</v>
      </c>
    </row>
    <row r="9107">
      <c r="A9107" s="238" t="s">
        <v>9180</v>
      </c>
      <c r="B9107" s="239">
        <v>1136.0</v>
      </c>
    </row>
    <row r="9108">
      <c r="A9108" s="238" t="s">
        <v>9181</v>
      </c>
      <c r="B9108" s="239">
        <v>0.0</v>
      </c>
    </row>
    <row r="9109">
      <c r="A9109" s="238" t="s">
        <v>9182</v>
      </c>
      <c r="B9109" s="239">
        <v>10238.0</v>
      </c>
    </row>
    <row r="9110">
      <c r="A9110" s="238" t="s">
        <v>9183</v>
      </c>
      <c r="B9110" s="239">
        <v>14416.0</v>
      </c>
    </row>
    <row r="9111">
      <c r="A9111" s="238" t="s">
        <v>9184</v>
      </c>
      <c r="B9111" s="239">
        <v>142.0</v>
      </c>
    </row>
    <row r="9112">
      <c r="A9112" s="238" t="s">
        <v>9185</v>
      </c>
      <c r="B9112" s="239">
        <v>858.0</v>
      </c>
    </row>
    <row r="9113">
      <c r="A9113" s="238" t="s">
        <v>9186</v>
      </c>
      <c r="B9113" s="239">
        <v>51368.0</v>
      </c>
    </row>
    <row r="9114">
      <c r="A9114" s="238" t="s">
        <v>9187</v>
      </c>
      <c r="B9114" s="239">
        <v>3828.0</v>
      </c>
    </row>
    <row r="9115">
      <c r="A9115" s="238" t="s">
        <v>9188</v>
      </c>
      <c r="B9115" s="239">
        <v>2169.0</v>
      </c>
    </row>
    <row r="9116">
      <c r="A9116" s="238" t="s">
        <v>9189</v>
      </c>
      <c r="B9116" s="239">
        <v>841.0</v>
      </c>
    </row>
    <row r="9117">
      <c r="A9117" s="238" t="s">
        <v>9190</v>
      </c>
      <c r="B9117" s="239">
        <v>12797.0</v>
      </c>
    </row>
    <row r="9118">
      <c r="A9118" s="238" t="s">
        <v>9191</v>
      </c>
      <c r="B9118" s="239">
        <v>981.0</v>
      </c>
    </row>
    <row r="9119">
      <c r="A9119" s="238" t="s">
        <v>9192</v>
      </c>
      <c r="B9119" s="239">
        <v>663.0</v>
      </c>
    </row>
    <row r="9120">
      <c r="A9120" s="238" t="s">
        <v>9193</v>
      </c>
      <c r="B9120" s="239">
        <v>496.0</v>
      </c>
    </row>
    <row r="9121">
      <c r="A9121" s="238" t="s">
        <v>9194</v>
      </c>
      <c r="B9121" s="239">
        <v>756.0</v>
      </c>
    </row>
    <row r="9122">
      <c r="A9122" s="238" t="s">
        <v>9195</v>
      </c>
      <c r="B9122" s="239">
        <v>771.0</v>
      </c>
    </row>
    <row r="9123">
      <c r="A9123" s="238" t="s">
        <v>9196</v>
      </c>
      <c r="B9123" s="239">
        <v>1210.0</v>
      </c>
    </row>
    <row r="9124">
      <c r="A9124" s="238" t="s">
        <v>9197</v>
      </c>
      <c r="B9124" s="239">
        <v>3399.0</v>
      </c>
    </row>
    <row r="9125">
      <c r="A9125" s="238" t="s">
        <v>9198</v>
      </c>
      <c r="B9125" s="239">
        <v>262.0</v>
      </c>
    </row>
    <row r="9126">
      <c r="A9126" s="238" t="s">
        <v>9199</v>
      </c>
      <c r="B9126" s="239">
        <v>1209.0</v>
      </c>
    </row>
    <row r="9127">
      <c r="A9127" s="238" t="s">
        <v>9200</v>
      </c>
      <c r="B9127" s="239">
        <v>3561.0</v>
      </c>
    </row>
    <row r="9128">
      <c r="A9128" s="238" t="s">
        <v>9201</v>
      </c>
      <c r="B9128" s="239">
        <v>1786.0</v>
      </c>
    </row>
    <row r="9129">
      <c r="A9129" s="238" t="s">
        <v>9202</v>
      </c>
      <c r="B9129" s="239">
        <v>453.0</v>
      </c>
    </row>
    <row r="9130">
      <c r="A9130" s="238" t="s">
        <v>9203</v>
      </c>
      <c r="B9130" s="239">
        <v>21585.0</v>
      </c>
    </row>
    <row r="9131">
      <c r="A9131" s="238" t="s">
        <v>9204</v>
      </c>
      <c r="B9131" s="239">
        <v>4337.0</v>
      </c>
    </row>
    <row r="9132">
      <c r="A9132" s="238" t="s">
        <v>9205</v>
      </c>
      <c r="B9132" s="239">
        <v>29113.0</v>
      </c>
    </row>
    <row r="9133">
      <c r="A9133" s="238" t="s">
        <v>9206</v>
      </c>
      <c r="B9133" s="239">
        <v>24838.0</v>
      </c>
    </row>
    <row r="9134">
      <c r="A9134" s="238" t="s">
        <v>9207</v>
      </c>
      <c r="B9134" s="239">
        <v>849.0</v>
      </c>
    </row>
    <row r="9135">
      <c r="A9135" s="238" t="s">
        <v>9208</v>
      </c>
      <c r="B9135" s="239">
        <v>4169.0</v>
      </c>
    </row>
    <row r="9136">
      <c r="A9136" s="238" t="s">
        <v>9209</v>
      </c>
      <c r="B9136" s="239">
        <v>3190.0</v>
      </c>
    </row>
    <row r="9137">
      <c r="A9137" s="238" t="s">
        <v>9210</v>
      </c>
      <c r="B9137" s="239">
        <v>13122.0</v>
      </c>
    </row>
    <row r="9138">
      <c r="A9138" s="238" t="s">
        <v>9211</v>
      </c>
      <c r="B9138" s="239">
        <v>35216.0</v>
      </c>
    </row>
    <row r="9139">
      <c r="A9139" s="238" t="s">
        <v>9212</v>
      </c>
      <c r="B9139" s="239">
        <v>5271.0</v>
      </c>
    </row>
    <row r="9140">
      <c r="A9140" s="238" t="s">
        <v>9213</v>
      </c>
      <c r="B9140" s="239">
        <v>13909.0</v>
      </c>
    </row>
    <row r="9141">
      <c r="A9141" s="238" t="s">
        <v>9214</v>
      </c>
      <c r="B9141" s="239">
        <v>1902.0</v>
      </c>
    </row>
    <row r="9142">
      <c r="A9142" s="238" t="s">
        <v>9215</v>
      </c>
      <c r="B9142" s="239">
        <v>2721.0</v>
      </c>
    </row>
    <row r="9143">
      <c r="A9143" s="238" t="s">
        <v>9216</v>
      </c>
      <c r="B9143" s="239">
        <v>25583.0</v>
      </c>
    </row>
    <row r="9144">
      <c r="A9144" s="238" t="s">
        <v>9217</v>
      </c>
      <c r="B9144" s="239">
        <v>245.0</v>
      </c>
    </row>
    <row r="9145">
      <c r="A9145" s="238" t="s">
        <v>9218</v>
      </c>
      <c r="B9145" s="239">
        <v>1169.0</v>
      </c>
    </row>
    <row r="9146">
      <c r="A9146" s="238" t="s">
        <v>9219</v>
      </c>
      <c r="B9146" s="239">
        <v>1408.0</v>
      </c>
    </row>
    <row r="9147">
      <c r="A9147" s="238" t="s">
        <v>9220</v>
      </c>
      <c r="B9147" s="239">
        <v>48353.0</v>
      </c>
    </row>
    <row r="9148">
      <c r="A9148" s="238" t="s">
        <v>9221</v>
      </c>
      <c r="B9148" s="239">
        <v>4866.0</v>
      </c>
    </row>
    <row r="9149">
      <c r="A9149" s="238" t="s">
        <v>9222</v>
      </c>
      <c r="B9149" s="239">
        <v>1259.0</v>
      </c>
    </row>
    <row r="9150">
      <c r="A9150" s="238" t="s">
        <v>9223</v>
      </c>
      <c r="B9150" s="239">
        <v>7528.0</v>
      </c>
    </row>
    <row r="9151">
      <c r="A9151" s="238" t="s">
        <v>9224</v>
      </c>
      <c r="B9151" s="239">
        <v>517.0</v>
      </c>
    </row>
    <row r="9152">
      <c r="A9152" s="238" t="s">
        <v>9225</v>
      </c>
      <c r="B9152" s="239">
        <v>1549.0</v>
      </c>
    </row>
    <row r="9153">
      <c r="A9153" s="238" t="s">
        <v>9226</v>
      </c>
      <c r="B9153" s="239">
        <v>21552.0</v>
      </c>
    </row>
    <row r="9154">
      <c r="A9154" s="238" t="s">
        <v>9227</v>
      </c>
      <c r="B9154" s="239">
        <v>15488.0</v>
      </c>
    </row>
    <row r="9155">
      <c r="A9155" s="238" t="s">
        <v>9228</v>
      </c>
      <c r="B9155" s="239">
        <v>22643.0</v>
      </c>
    </row>
    <row r="9156">
      <c r="A9156" s="238" t="s">
        <v>9229</v>
      </c>
      <c r="B9156" s="239">
        <v>8311.0</v>
      </c>
    </row>
    <row r="9157">
      <c r="A9157" s="238" t="s">
        <v>9230</v>
      </c>
      <c r="B9157" s="239">
        <v>1563.0</v>
      </c>
    </row>
    <row r="9158">
      <c r="A9158" s="238" t="s">
        <v>9231</v>
      </c>
      <c r="B9158" s="239">
        <v>4155.0</v>
      </c>
    </row>
    <row r="9159">
      <c r="A9159" s="238" t="s">
        <v>9232</v>
      </c>
      <c r="B9159" s="239">
        <v>20807.0</v>
      </c>
    </row>
    <row r="9160">
      <c r="A9160" s="238" t="s">
        <v>9233</v>
      </c>
      <c r="B9160" s="239">
        <v>5726.0</v>
      </c>
    </row>
    <row r="9161">
      <c r="A9161" s="238" t="s">
        <v>9234</v>
      </c>
      <c r="B9161" s="239">
        <v>1555.0</v>
      </c>
    </row>
    <row r="9162">
      <c r="A9162" s="238" t="s">
        <v>9235</v>
      </c>
      <c r="B9162" s="239">
        <v>6695.0</v>
      </c>
    </row>
    <row r="9163">
      <c r="A9163" s="238" t="s">
        <v>9236</v>
      </c>
      <c r="B9163" s="239">
        <v>3205.0</v>
      </c>
    </row>
    <row r="9164">
      <c r="A9164" s="238" t="s">
        <v>9237</v>
      </c>
      <c r="B9164" s="239">
        <v>969.0</v>
      </c>
    </row>
    <row r="9165">
      <c r="A9165" s="238" t="s">
        <v>9238</v>
      </c>
      <c r="B9165" s="239">
        <v>517.0</v>
      </c>
    </row>
    <row r="9166">
      <c r="A9166" s="238" t="s">
        <v>9239</v>
      </c>
      <c r="B9166" s="239">
        <v>368.0</v>
      </c>
    </row>
    <row r="9167">
      <c r="A9167" s="238" t="s">
        <v>9240</v>
      </c>
      <c r="B9167" s="239">
        <v>175.0</v>
      </c>
    </row>
    <row r="9168">
      <c r="A9168" s="238" t="s">
        <v>9241</v>
      </c>
      <c r="B9168" s="239">
        <v>755.0</v>
      </c>
    </row>
    <row r="9169">
      <c r="A9169" s="238" t="s">
        <v>9242</v>
      </c>
      <c r="B9169" s="239">
        <v>369.0</v>
      </c>
    </row>
    <row r="9170">
      <c r="A9170" s="238" t="s">
        <v>9243</v>
      </c>
      <c r="B9170" s="239">
        <v>16203.0</v>
      </c>
    </row>
    <row r="9171">
      <c r="A9171" s="238" t="s">
        <v>9244</v>
      </c>
      <c r="B9171" s="239">
        <v>3289.0</v>
      </c>
    </row>
    <row r="9172">
      <c r="A9172" s="238" t="s">
        <v>9245</v>
      </c>
      <c r="B9172" s="239">
        <v>463.0</v>
      </c>
    </row>
    <row r="9173">
      <c r="A9173" s="238" t="s">
        <v>9246</v>
      </c>
      <c r="B9173" s="239">
        <v>1445.0</v>
      </c>
    </row>
    <row r="9174">
      <c r="A9174" s="238" t="s">
        <v>9247</v>
      </c>
      <c r="B9174" s="239">
        <v>2345.0</v>
      </c>
    </row>
    <row r="9175">
      <c r="A9175" s="238" t="s">
        <v>9248</v>
      </c>
      <c r="B9175" s="239">
        <v>1023.0</v>
      </c>
    </row>
    <row r="9176">
      <c r="A9176" s="238" t="s">
        <v>9248</v>
      </c>
      <c r="B9176" s="239">
        <v>4198.0</v>
      </c>
    </row>
    <row r="9177">
      <c r="A9177" s="238" t="s">
        <v>9249</v>
      </c>
      <c r="B9177" s="239">
        <v>2266.0</v>
      </c>
    </row>
    <row r="9178">
      <c r="A9178" s="238" t="s">
        <v>9250</v>
      </c>
      <c r="B9178" s="239">
        <v>193.0</v>
      </c>
    </row>
    <row r="9179">
      <c r="A9179" s="238" t="s">
        <v>9251</v>
      </c>
      <c r="B9179" s="239">
        <v>230.0</v>
      </c>
    </row>
    <row r="9180">
      <c r="A9180" s="238" t="s">
        <v>9252</v>
      </c>
      <c r="B9180" s="239">
        <v>1859.0</v>
      </c>
    </row>
    <row r="9181">
      <c r="A9181" s="238" t="s">
        <v>9253</v>
      </c>
      <c r="B9181" s="239">
        <v>1882.0</v>
      </c>
    </row>
    <row r="9182">
      <c r="A9182" s="238" t="s">
        <v>9254</v>
      </c>
      <c r="B9182" s="239">
        <v>1832.0</v>
      </c>
    </row>
    <row r="9183">
      <c r="A9183" s="238" t="s">
        <v>9255</v>
      </c>
      <c r="B9183" s="239">
        <v>227.0</v>
      </c>
    </row>
    <row r="9184">
      <c r="A9184" s="238" t="s">
        <v>9256</v>
      </c>
      <c r="B9184" s="239">
        <v>23741.0</v>
      </c>
    </row>
    <row r="9185">
      <c r="A9185" s="238" t="s">
        <v>9257</v>
      </c>
      <c r="B9185" s="239">
        <v>0.0</v>
      </c>
    </row>
    <row r="9186">
      <c r="A9186" s="238" t="s">
        <v>9258</v>
      </c>
      <c r="B9186" s="239">
        <v>4365.0</v>
      </c>
    </row>
    <row r="9187">
      <c r="A9187" s="238" t="s">
        <v>9259</v>
      </c>
      <c r="B9187" s="239">
        <v>24293.0</v>
      </c>
    </row>
    <row r="9188">
      <c r="A9188" s="238" t="s">
        <v>9260</v>
      </c>
      <c r="B9188" s="239">
        <v>3102.0</v>
      </c>
    </row>
    <row r="9189">
      <c r="A9189" s="238" t="s">
        <v>9261</v>
      </c>
      <c r="B9189" s="239">
        <v>1187.0</v>
      </c>
    </row>
    <row r="9190">
      <c r="A9190" s="238" t="s">
        <v>9262</v>
      </c>
      <c r="B9190" s="239">
        <v>1367.0</v>
      </c>
    </row>
    <row r="9191">
      <c r="A9191" s="238" t="s">
        <v>9263</v>
      </c>
      <c r="B9191" s="239">
        <v>1274.0</v>
      </c>
    </row>
    <row r="9192">
      <c r="A9192" s="238" t="s">
        <v>9264</v>
      </c>
      <c r="B9192" s="239">
        <v>8503.0</v>
      </c>
    </row>
    <row r="9193">
      <c r="A9193" s="238" t="s">
        <v>9265</v>
      </c>
      <c r="B9193" s="239">
        <v>7811.0</v>
      </c>
    </row>
    <row r="9194">
      <c r="A9194" s="238" t="s">
        <v>9266</v>
      </c>
      <c r="B9194" s="239">
        <v>8551.0</v>
      </c>
    </row>
    <row r="9195">
      <c r="A9195" s="238" t="s">
        <v>9267</v>
      </c>
      <c r="B9195" s="239">
        <v>365.0</v>
      </c>
    </row>
    <row r="9196">
      <c r="A9196" s="238" t="s">
        <v>9268</v>
      </c>
      <c r="B9196" s="239">
        <v>5803.0</v>
      </c>
    </row>
    <row r="9197">
      <c r="A9197" s="238" t="s">
        <v>9269</v>
      </c>
      <c r="B9197" s="239">
        <v>1071.0</v>
      </c>
    </row>
    <row r="9198">
      <c r="A9198" s="238" t="s">
        <v>9270</v>
      </c>
      <c r="B9198" s="239">
        <v>355.0</v>
      </c>
    </row>
    <row r="9199">
      <c r="A9199" s="238" t="s">
        <v>9271</v>
      </c>
      <c r="B9199" s="239">
        <v>1179.0</v>
      </c>
    </row>
    <row r="9200">
      <c r="A9200" s="238" t="s">
        <v>9272</v>
      </c>
      <c r="B9200" s="239">
        <v>884.0</v>
      </c>
    </row>
    <row r="9201">
      <c r="A9201" s="238" t="s">
        <v>9273</v>
      </c>
      <c r="B9201" s="239">
        <v>883.0</v>
      </c>
    </row>
    <row r="9202">
      <c r="A9202" s="238" t="s">
        <v>9274</v>
      </c>
      <c r="B9202" s="239">
        <v>1718.0</v>
      </c>
    </row>
    <row r="9203">
      <c r="A9203" s="238" t="s">
        <v>9275</v>
      </c>
      <c r="B9203" s="239">
        <v>338.0</v>
      </c>
    </row>
    <row r="9204">
      <c r="A9204" s="238" t="s">
        <v>9276</v>
      </c>
      <c r="B9204" s="239">
        <v>622.0</v>
      </c>
    </row>
    <row r="9205">
      <c r="A9205" s="238" t="s">
        <v>9277</v>
      </c>
      <c r="B9205" s="239">
        <v>4052.0</v>
      </c>
    </row>
    <row r="9206">
      <c r="A9206" s="238" t="s">
        <v>9278</v>
      </c>
      <c r="B9206" s="239">
        <v>578.0</v>
      </c>
    </row>
    <row r="9207">
      <c r="A9207" s="238" t="s">
        <v>9279</v>
      </c>
      <c r="B9207" s="239">
        <v>7122.0</v>
      </c>
    </row>
    <row r="9208">
      <c r="A9208" s="238" t="s">
        <v>9280</v>
      </c>
      <c r="B9208" s="239">
        <v>4564.0</v>
      </c>
    </row>
    <row r="9209">
      <c r="A9209" s="238" t="s">
        <v>9281</v>
      </c>
      <c r="B9209" s="239">
        <v>1100.0</v>
      </c>
    </row>
    <row r="9210">
      <c r="A9210" s="238" t="s">
        <v>9282</v>
      </c>
      <c r="B9210" s="239">
        <v>2416.0</v>
      </c>
    </row>
    <row r="9211">
      <c r="A9211" s="238" t="s">
        <v>9283</v>
      </c>
      <c r="B9211" s="239">
        <v>1304.0</v>
      </c>
    </row>
    <row r="9212">
      <c r="A9212" s="238" t="s">
        <v>9284</v>
      </c>
      <c r="B9212" s="239">
        <v>839.0</v>
      </c>
    </row>
    <row r="9213">
      <c r="A9213" s="238" t="s">
        <v>9285</v>
      </c>
      <c r="B9213" s="239">
        <v>666.0</v>
      </c>
    </row>
    <row r="9214">
      <c r="A9214" s="238" t="s">
        <v>9286</v>
      </c>
      <c r="B9214" s="239">
        <v>447.0</v>
      </c>
    </row>
    <row r="9215">
      <c r="A9215" s="238" t="s">
        <v>9287</v>
      </c>
      <c r="B9215" s="239">
        <v>229.0</v>
      </c>
    </row>
    <row r="9216">
      <c r="A9216" s="238" t="s">
        <v>9288</v>
      </c>
      <c r="B9216" s="239">
        <v>14556.0</v>
      </c>
    </row>
    <row r="9217">
      <c r="A9217" s="238" t="s">
        <v>9289</v>
      </c>
      <c r="B9217" s="239">
        <v>1657.0</v>
      </c>
    </row>
    <row r="9218">
      <c r="A9218" s="238" t="s">
        <v>9290</v>
      </c>
      <c r="B9218" s="239">
        <v>3992.0</v>
      </c>
    </row>
    <row r="9219">
      <c r="A9219" s="238" t="s">
        <v>9290</v>
      </c>
      <c r="B9219" s="239">
        <v>3320.0</v>
      </c>
    </row>
    <row r="9220">
      <c r="A9220" s="238" t="s">
        <v>9291</v>
      </c>
      <c r="B9220" s="239">
        <v>3641.0</v>
      </c>
    </row>
    <row r="9221">
      <c r="A9221" s="238" t="s">
        <v>9292</v>
      </c>
      <c r="B9221" s="239">
        <v>0.0</v>
      </c>
    </row>
    <row r="9222">
      <c r="A9222" s="238" t="s">
        <v>9293</v>
      </c>
      <c r="B9222" s="239">
        <v>0.0</v>
      </c>
    </row>
    <row r="9223">
      <c r="A9223" s="238" t="s">
        <v>9294</v>
      </c>
      <c r="B9223" s="239">
        <v>390.0</v>
      </c>
    </row>
    <row r="9224">
      <c r="A9224" s="238" t="s">
        <v>9295</v>
      </c>
      <c r="B9224" s="239">
        <v>801.0</v>
      </c>
    </row>
    <row r="9225">
      <c r="A9225" s="238" t="s">
        <v>9296</v>
      </c>
      <c r="B9225" s="239">
        <v>10371.0</v>
      </c>
    </row>
    <row r="9226">
      <c r="A9226" s="238" t="s">
        <v>9297</v>
      </c>
      <c r="B9226" s="239">
        <v>133.0</v>
      </c>
    </row>
    <row r="9227">
      <c r="A9227" s="238" t="s">
        <v>9297</v>
      </c>
      <c r="B9227" s="239">
        <v>529.0</v>
      </c>
    </row>
    <row r="9228">
      <c r="A9228" s="238" t="s">
        <v>9298</v>
      </c>
      <c r="B9228" s="239">
        <v>10846.0</v>
      </c>
    </row>
    <row r="9229">
      <c r="A9229" s="238" t="s">
        <v>9299</v>
      </c>
      <c r="B9229" s="239">
        <v>3043.0</v>
      </c>
    </row>
    <row r="9230">
      <c r="A9230" s="238" t="s">
        <v>9300</v>
      </c>
      <c r="B9230" s="239">
        <v>783.0</v>
      </c>
    </row>
    <row r="9231">
      <c r="A9231" s="238" t="s">
        <v>9301</v>
      </c>
      <c r="B9231" s="239">
        <v>905.0</v>
      </c>
    </row>
    <row r="9232">
      <c r="A9232" s="238" t="s">
        <v>9302</v>
      </c>
      <c r="B9232" s="239">
        <v>9408.0</v>
      </c>
    </row>
    <row r="9233">
      <c r="A9233" s="238" t="s">
        <v>9303</v>
      </c>
      <c r="B9233" s="239">
        <v>820.0</v>
      </c>
    </row>
    <row r="9234">
      <c r="A9234" s="238" t="s">
        <v>9303</v>
      </c>
      <c r="B9234" s="239">
        <v>2664.0</v>
      </c>
    </row>
    <row r="9235">
      <c r="A9235" s="238" t="s">
        <v>9304</v>
      </c>
      <c r="B9235" s="239">
        <v>2015.0</v>
      </c>
    </row>
    <row r="9236">
      <c r="A9236" s="238" t="s">
        <v>9305</v>
      </c>
      <c r="B9236" s="239">
        <v>2803.0</v>
      </c>
    </row>
    <row r="9237">
      <c r="A9237" s="238" t="s">
        <v>9306</v>
      </c>
      <c r="B9237" s="239">
        <v>188.0</v>
      </c>
    </row>
    <row r="9238">
      <c r="A9238" s="238" t="s">
        <v>9307</v>
      </c>
      <c r="B9238" s="239">
        <v>2795.0</v>
      </c>
    </row>
    <row r="9239">
      <c r="A9239" s="238" t="s">
        <v>9308</v>
      </c>
      <c r="B9239" s="239">
        <v>994.0</v>
      </c>
    </row>
    <row r="9240">
      <c r="A9240" s="238" t="s">
        <v>9309</v>
      </c>
      <c r="B9240" s="239">
        <v>820.0</v>
      </c>
    </row>
    <row r="9241">
      <c r="A9241" s="238" t="s">
        <v>9310</v>
      </c>
      <c r="B9241" s="239">
        <v>1308.0</v>
      </c>
    </row>
    <row r="9242">
      <c r="A9242" s="238" t="s">
        <v>9311</v>
      </c>
      <c r="B9242" s="239">
        <v>200.0</v>
      </c>
    </row>
    <row r="9243">
      <c r="A9243" s="238" t="s">
        <v>9312</v>
      </c>
      <c r="B9243" s="239">
        <v>801.0</v>
      </c>
    </row>
    <row r="9244">
      <c r="A9244" s="238" t="s">
        <v>9313</v>
      </c>
      <c r="B9244" s="239">
        <v>241.0</v>
      </c>
    </row>
    <row r="9245">
      <c r="A9245" s="238" t="s">
        <v>9313</v>
      </c>
      <c r="B9245" s="239">
        <v>10339.0</v>
      </c>
    </row>
    <row r="9246">
      <c r="A9246" s="238" t="s">
        <v>9314</v>
      </c>
      <c r="B9246" s="239">
        <v>6535.0</v>
      </c>
    </row>
    <row r="9247">
      <c r="A9247" s="238" t="s">
        <v>9315</v>
      </c>
      <c r="B9247" s="239">
        <v>548.0</v>
      </c>
    </row>
    <row r="9248">
      <c r="A9248" s="238" t="s">
        <v>9316</v>
      </c>
      <c r="B9248" s="239">
        <v>838.0</v>
      </c>
    </row>
    <row r="9249">
      <c r="A9249" s="238" t="s">
        <v>9316</v>
      </c>
      <c r="B9249" s="239">
        <v>1897.0</v>
      </c>
    </row>
    <row r="9250">
      <c r="A9250" s="238" t="s">
        <v>9316</v>
      </c>
      <c r="B9250" s="239">
        <v>2132.0</v>
      </c>
    </row>
    <row r="9251">
      <c r="A9251" s="238" t="s">
        <v>9317</v>
      </c>
      <c r="B9251" s="239">
        <v>10377.0</v>
      </c>
    </row>
    <row r="9252">
      <c r="A9252" s="238" t="s">
        <v>9318</v>
      </c>
      <c r="B9252" s="239">
        <v>35102.0</v>
      </c>
    </row>
    <row r="9253">
      <c r="A9253" s="238" t="s">
        <v>9319</v>
      </c>
      <c r="B9253" s="239">
        <v>2917.0</v>
      </c>
    </row>
    <row r="9254">
      <c r="A9254" s="238" t="s">
        <v>9320</v>
      </c>
      <c r="B9254" s="239">
        <v>20671.0</v>
      </c>
    </row>
    <row r="9255">
      <c r="A9255" s="238" t="s">
        <v>9320</v>
      </c>
      <c r="B9255" s="239">
        <v>650.0</v>
      </c>
    </row>
    <row r="9256">
      <c r="A9256" s="238" t="s">
        <v>9320</v>
      </c>
      <c r="B9256" s="239">
        <v>2691.0</v>
      </c>
    </row>
    <row r="9257">
      <c r="A9257" s="238" t="s">
        <v>9321</v>
      </c>
      <c r="B9257" s="239">
        <v>2186.0</v>
      </c>
    </row>
    <row r="9258">
      <c r="A9258" s="238" t="s">
        <v>9322</v>
      </c>
      <c r="B9258" s="239">
        <v>8834.0</v>
      </c>
    </row>
    <row r="9259">
      <c r="A9259" s="238" t="s">
        <v>9323</v>
      </c>
      <c r="B9259" s="239">
        <v>12228.0</v>
      </c>
    </row>
    <row r="9260">
      <c r="A9260" s="238" t="s">
        <v>9324</v>
      </c>
      <c r="B9260" s="239">
        <v>12612.0</v>
      </c>
    </row>
    <row r="9261">
      <c r="A9261" s="238" t="s">
        <v>9325</v>
      </c>
      <c r="B9261" s="239">
        <v>4527.0</v>
      </c>
    </row>
    <row r="9262">
      <c r="A9262" s="238" t="s">
        <v>9326</v>
      </c>
      <c r="B9262" s="239">
        <v>4087.0</v>
      </c>
    </row>
    <row r="9263">
      <c r="A9263" s="238" t="s">
        <v>9327</v>
      </c>
      <c r="B9263" s="239">
        <v>567.0</v>
      </c>
    </row>
    <row r="9264">
      <c r="A9264" s="238" t="s">
        <v>9327</v>
      </c>
      <c r="B9264" s="239">
        <v>1259.0</v>
      </c>
    </row>
    <row r="9265">
      <c r="A9265" s="238" t="s">
        <v>9328</v>
      </c>
      <c r="B9265" s="239">
        <v>2748.0</v>
      </c>
    </row>
    <row r="9266">
      <c r="A9266" s="238" t="s">
        <v>9329</v>
      </c>
      <c r="B9266" s="239">
        <v>217.0</v>
      </c>
    </row>
    <row r="9267">
      <c r="A9267" s="238" t="s">
        <v>9330</v>
      </c>
      <c r="B9267" s="239">
        <v>1822.0</v>
      </c>
    </row>
    <row r="9268">
      <c r="A9268" s="238" t="s">
        <v>9330</v>
      </c>
      <c r="B9268" s="239">
        <v>1324.0</v>
      </c>
    </row>
    <row r="9269">
      <c r="A9269" s="238" t="s">
        <v>9331</v>
      </c>
      <c r="B9269" s="239">
        <v>3231.0</v>
      </c>
    </row>
    <row r="9270">
      <c r="A9270" s="238" t="s">
        <v>9332</v>
      </c>
      <c r="B9270" s="239">
        <v>452.0</v>
      </c>
    </row>
    <row r="9271">
      <c r="A9271" s="238" t="s">
        <v>9333</v>
      </c>
      <c r="B9271" s="239">
        <v>229.0</v>
      </c>
    </row>
    <row r="9272">
      <c r="A9272" s="238" t="s">
        <v>9334</v>
      </c>
      <c r="B9272" s="239">
        <v>1264.0</v>
      </c>
    </row>
    <row r="9273">
      <c r="A9273" s="238" t="s">
        <v>9335</v>
      </c>
      <c r="B9273" s="239">
        <v>1977.0</v>
      </c>
    </row>
    <row r="9274">
      <c r="A9274" s="238" t="s">
        <v>9336</v>
      </c>
      <c r="B9274" s="239">
        <v>2447.0</v>
      </c>
    </row>
    <row r="9275">
      <c r="A9275" s="238" t="s">
        <v>9337</v>
      </c>
      <c r="B9275" s="239">
        <v>3370.0</v>
      </c>
    </row>
    <row r="9276">
      <c r="A9276" s="238" t="s">
        <v>9338</v>
      </c>
      <c r="B9276" s="239">
        <v>5034.0</v>
      </c>
    </row>
    <row r="9277">
      <c r="A9277" s="238" t="s">
        <v>9339</v>
      </c>
      <c r="B9277" s="239">
        <v>11523.0</v>
      </c>
    </row>
    <row r="9278">
      <c r="A9278" s="238" t="s">
        <v>9340</v>
      </c>
      <c r="B9278" s="239">
        <v>458.0</v>
      </c>
    </row>
    <row r="9279">
      <c r="A9279" s="238" t="s">
        <v>9341</v>
      </c>
      <c r="B9279" s="239">
        <v>1230.0</v>
      </c>
    </row>
    <row r="9280">
      <c r="A9280" s="238" t="s">
        <v>9342</v>
      </c>
      <c r="B9280" s="239">
        <v>824.0</v>
      </c>
    </row>
    <row r="9281">
      <c r="A9281" s="238" t="s">
        <v>9343</v>
      </c>
      <c r="B9281" s="239">
        <v>717.0</v>
      </c>
    </row>
    <row r="9282">
      <c r="A9282" s="238" t="s">
        <v>9344</v>
      </c>
      <c r="B9282" s="239">
        <v>13311.0</v>
      </c>
    </row>
    <row r="9283">
      <c r="A9283" s="238" t="s">
        <v>9345</v>
      </c>
      <c r="B9283" s="239">
        <v>39105.0</v>
      </c>
    </row>
    <row r="9284">
      <c r="A9284" s="238" t="s">
        <v>9346</v>
      </c>
      <c r="B9284" s="239">
        <v>1704.0</v>
      </c>
    </row>
    <row r="9285">
      <c r="A9285" s="238" t="s">
        <v>9347</v>
      </c>
      <c r="B9285" s="239">
        <v>10817.0</v>
      </c>
    </row>
    <row r="9286">
      <c r="A9286" s="238" t="s">
        <v>9348</v>
      </c>
      <c r="B9286" s="239">
        <v>3177.0</v>
      </c>
    </row>
    <row r="9287">
      <c r="A9287" s="238" t="s">
        <v>9349</v>
      </c>
      <c r="B9287" s="239">
        <v>950.0</v>
      </c>
    </row>
    <row r="9288">
      <c r="A9288" s="238" t="s">
        <v>9350</v>
      </c>
      <c r="B9288" s="239">
        <v>4023.0</v>
      </c>
    </row>
    <row r="9289">
      <c r="A9289" s="238" t="s">
        <v>9351</v>
      </c>
      <c r="B9289" s="239">
        <v>2811.0</v>
      </c>
    </row>
    <row r="9290">
      <c r="A9290" s="238" t="s">
        <v>9352</v>
      </c>
      <c r="B9290" s="239">
        <v>1390.0</v>
      </c>
    </row>
    <row r="9291">
      <c r="A9291" s="238" t="s">
        <v>9353</v>
      </c>
      <c r="B9291" s="239">
        <v>668.0</v>
      </c>
    </row>
    <row r="9292">
      <c r="A9292" s="238" t="s">
        <v>9353</v>
      </c>
      <c r="B9292" s="239">
        <v>1045.0</v>
      </c>
    </row>
    <row r="9293">
      <c r="A9293" s="238" t="s">
        <v>9353</v>
      </c>
      <c r="B9293" s="239">
        <v>1459.0</v>
      </c>
    </row>
    <row r="9294">
      <c r="A9294" s="238" t="s">
        <v>9354</v>
      </c>
      <c r="B9294" s="239">
        <v>4821.0</v>
      </c>
    </row>
    <row r="9295">
      <c r="A9295" s="238" t="s">
        <v>9355</v>
      </c>
      <c r="B9295" s="239">
        <v>1118.0</v>
      </c>
    </row>
    <row r="9296">
      <c r="A9296" s="238" t="s">
        <v>9356</v>
      </c>
      <c r="B9296" s="239">
        <v>5263.0</v>
      </c>
    </row>
    <row r="9297">
      <c r="A9297" s="238" t="s">
        <v>9357</v>
      </c>
      <c r="B9297" s="239">
        <v>1899.0</v>
      </c>
    </row>
    <row r="9298">
      <c r="A9298" s="238" t="s">
        <v>9358</v>
      </c>
      <c r="B9298" s="239">
        <v>3117.0</v>
      </c>
    </row>
    <row r="9299">
      <c r="A9299" s="238" t="s">
        <v>9359</v>
      </c>
      <c r="B9299" s="239">
        <v>527.0</v>
      </c>
    </row>
    <row r="9300">
      <c r="A9300" s="238" t="s">
        <v>9360</v>
      </c>
      <c r="B9300" s="239">
        <v>254.0</v>
      </c>
    </row>
    <row r="9301">
      <c r="A9301" s="238" t="s">
        <v>9361</v>
      </c>
      <c r="B9301" s="239">
        <v>802.0</v>
      </c>
    </row>
    <row r="9302">
      <c r="A9302" s="238" t="s">
        <v>9362</v>
      </c>
      <c r="B9302" s="239">
        <v>17490.0</v>
      </c>
    </row>
    <row r="9303">
      <c r="A9303" s="238" t="s">
        <v>9363</v>
      </c>
      <c r="B9303" s="239">
        <v>17087.0</v>
      </c>
    </row>
    <row r="9304">
      <c r="A9304" s="238" t="s">
        <v>9364</v>
      </c>
      <c r="B9304" s="239">
        <v>100.0</v>
      </c>
    </row>
    <row r="9305">
      <c r="A9305" s="238" t="s">
        <v>9365</v>
      </c>
      <c r="B9305" s="239">
        <v>416.0</v>
      </c>
    </row>
    <row r="9306">
      <c r="A9306" s="238" t="s">
        <v>9366</v>
      </c>
      <c r="B9306" s="239">
        <v>4853.0</v>
      </c>
    </row>
    <row r="9307">
      <c r="A9307" s="238" t="s">
        <v>9366</v>
      </c>
      <c r="B9307" s="239">
        <v>1055.0</v>
      </c>
    </row>
    <row r="9308">
      <c r="A9308" s="238" t="s">
        <v>9367</v>
      </c>
      <c r="B9308" s="239">
        <v>1271.0</v>
      </c>
    </row>
    <row r="9309">
      <c r="A9309" s="238" t="s">
        <v>9368</v>
      </c>
      <c r="B9309" s="239">
        <v>393.0</v>
      </c>
    </row>
    <row r="9310">
      <c r="A9310" s="238" t="s">
        <v>9369</v>
      </c>
      <c r="B9310" s="239">
        <v>8061.0</v>
      </c>
    </row>
    <row r="9311">
      <c r="A9311" s="238" t="s">
        <v>9370</v>
      </c>
      <c r="B9311" s="239">
        <v>6333.0</v>
      </c>
    </row>
    <row r="9312">
      <c r="A9312" s="238" t="s">
        <v>9371</v>
      </c>
      <c r="B9312" s="239">
        <v>639.0</v>
      </c>
    </row>
    <row r="9313">
      <c r="A9313" s="238" t="s">
        <v>9372</v>
      </c>
      <c r="B9313" s="239">
        <v>1855.0</v>
      </c>
    </row>
    <row r="9314">
      <c r="A9314" s="238" t="s">
        <v>9373</v>
      </c>
      <c r="B9314" s="239">
        <v>584.0</v>
      </c>
    </row>
    <row r="9315">
      <c r="A9315" s="238" t="s">
        <v>9374</v>
      </c>
      <c r="B9315" s="239">
        <v>0.0</v>
      </c>
    </row>
    <row r="9316">
      <c r="A9316" s="238" t="s">
        <v>9375</v>
      </c>
      <c r="B9316" s="239">
        <v>56455.0</v>
      </c>
    </row>
    <row r="9317">
      <c r="A9317" s="238" t="s">
        <v>9376</v>
      </c>
      <c r="B9317" s="239">
        <v>840.0</v>
      </c>
    </row>
    <row r="9318">
      <c r="A9318" s="238" t="s">
        <v>9377</v>
      </c>
      <c r="B9318" s="239">
        <v>11139.0</v>
      </c>
    </row>
    <row r="9319">
      <c r="A9319" s="238" t="s">
        <v>9378</v>
      </c>
      <c r="B9319" s="239">
        <v>0.0</v>
      </c>
    </row>
    <row r="9320">
      <c r="A9320" s="238" t="s">
        <v>9379</v>
      </c>
      <c r="B9320" s="239">
        <v>1303.0</v>
      </c>
    </row>
    <row r="9321">
      <c r="A9321" s="238" t="s">
        <v>9379</v>
      </c>
      <c r="B9321" s="239">
        <v>326.0</v>
      </c>
    </row>
    <row r="9322">
      <c r="A9322" s="238" t="s">
        <v>9380</v>
      </c>
      <c r="B9322" s="239">
        <v>275.0</v>
      </c>
    </row>
    <row r="9323">
      <c r="A9323" s="238" t="s">
        <v>9381</v>
      </c>
      <c r="B9323" s="239">
        <v>373.0</v>
      </c>
    </row>
    <row r="9324">
      <c r="A9324" s="238" t="s">
        <v>9382</v>
      </c>
      <c r="B9324" s="239">
        <v>5559.0</v>
      </c>
    </row>
    <row r="9325">
      <c r="A9325" s="238" t="s">
        <v>9383</v>
      </c>
      <c r="B9325" s="239">
        <v>667.0</v>
      </c>
    </row>
    <row r="9326">
      <c r="A9326" s="238" t="s">
        <v>9384</v>
      </c>
      <c r="B9326" s="239">
        <v>326.0</v>
      </c>
    </row>
    <row r="9327">
      <c r="A9327" s="238" t="s">
        <v>9385</v>
      </c>
      <c r="B9327" s="239">
        <v>7641.0</v>
      </c>
    </row>
    <row r="9328">
      <c r="A9328" s="238" t="s">
        <v>9386</v>
      </c>
      <c r="B9328" s="239">
        <v>468.0</v>
      </c>
    </row>
    <row r="9329">
      <c r="A9329" s="238" t="s">
        <v>9387</v>
      </c>
      <c r="B9329" s="239">
        <v>123.0</v>
      </c>
    </row>
    <row r="9330">
      <c r="A9330" s="238" t="s">
        <v>9388</v>
      </c>
      <c r="B9330" s="239">
        <v>88.0</v>
      </c>
    </row>
    <row r="9331">
      <c r="A9331" s="238" t="s">
        <v>9389</v>
      </c>
      <c r="B9331" s="239">
        <v>9512.0</v>
      </c>
    </row>
    <row r="9332">
      <c r="A9332" s="238" t="s">
        <v>9390</v>
      </c>
      <c r="B9332" s="239">
        <v>1557.0</v>
      </c>
    </row>
    <row r="9333">
      <c r="A9333" s="238" t="s">
        <v>9391</v>
      </c>
      <c r="B9333" s="239">
        <v>908.0</v>
      </c>
    </row>
    <row r="9334">
      <c r="A9334" s="238" t="s">
        <v>9392</v>
      </c>
      <c r="B9334" s="239">
        <v>1991.0</v>
      </c>
    </row>
    <row r="9335">
      <c r="A9335" s="238" t="s">
        <v>9393</v>
      </c>
      <c r="B9335" s="239">
        <v>1958.0</v>
      </c>
    </row>
    <row r="9336">
      <c r="A9336" s="238" t="s">
        <v>9394</v>
      </c>
      <c r="B9336" s="239">
        <v>16365.0</v>
      </c>
    </row>
    <row r="9337">
      <c r="A9337" s="238" t="s">
        <v>9395</v>
      </c>
      <c r="B9337" s="239">
        <v>966.0</v>
      </c>
    </row>
    <row r="9338">
      <c r="A9338" s="238" t="s">
        <v>9396</v>
      </c>
      <c r="B9338" s="239">
        <v>1371.0</v>
      </c>
    </row>
    <row r="9339">
      <c r="A9339" s="238" t="s">
        <v>9397</v>
      </c>
      <c r="B9339" s="239">
        <v>59363.0</v>
      </c>
    </row>
    <row r="9340">
      <c r="A9340" s="238" t="s">
        <v>9398</v>
      </c>
      <c r="B9340" s="239">
        <v>1530.0</v>
      </c>
    </row>
    <row r="9341">
      <c r="A9341" s="238" t="s">
        <v>9399</v>
      </c>
      <c r="B9341" s="239">
        <v>4451.0</v>
      </c>
    </row>
    <row r="9342">
      <c r="A9342" s="238" t="s">
        <v>9400</v>
      </c>
      <c r="B9342" s="239">
        <v>2480.0</v>
      </c>
    </row>
    <row r="9343">
      <c r="A9343" s="238" t="s">
        <v>9401</v>
      </c>
      <c r="B9343" s="239">
        <v>2000.0</v>
      </c>
    </row>
    <row r="9344">
      <c r="A9344" s="238" t="s">
        <v>9402</v>
      </c>
      <c r="B9344" s="239">
        <v>3400.0</v>
      </c>
    </row>
    <row r="9345">
      <c r="A9345" s="238" t="s">
        <v>9403</v>
      </c>
      <c r="B9345" s="239">
        <v>3289.0</v>
      </c>
    </row>
    <row r="9346">
      <c r="A9346" s="238" t="s">
        <v>9404</v>
      </c>
      <c r="B9346" s="239">
        <v>11505.0</v>
      </c>
    </row>
    <row r="9347">
      <c r="A9347" s="238" t="s">
        <v>9405</v>
      </c>
      <c r="B9347" s="239">
        <v>49164.0</v>
      </c>
    </row>
    <row r="9348">
      <c r="A9348" s="238" t="s">
        <v>9406</v>
      </c>
      <c r="B9348" s="239">
        <v>2738.0</v>
      </c>
    </row>
    <row r="9349">
      <c r="A9349" s="238" t="s">
        <v>9407</v>
      </c>
      <c r="B9349" s="239">
        <v>951.0</v>
      </c>
    </row>
    <row r="9350">
      <c r="A9350" s="238" t="s">
        <v>9408</v>
      </c>
      <c r="B9350" s="239">
        <v>27344.0</v>
      </c>
    </row>
    <row r="9351">
      <c r="A9351" s="238" t="s">
        <v>9409</v>
      </c>
      <c r="B9351" s="239">
        <v>2094.0</v>
      </c>
    </row>
    <row r="9352">
      <c r="A9352" s="238" t="s">
        <v>9410</v>
      </c>
      <c r="B9352" s="239">
        <v>3680.0</v>
      </c>
    </row>
    <row r="9353">
      <c r="A9353" s="238" t="s">
        <v>9411</v>
      </c>
      <c r="B9353" s="239">
        <v>498.0</v>
      </c>
    </row>
    <row r="9354">
      <c r="A9354" s="238" t="s">
        <v>9412</v>
      </c>
      <c r="B9354" s="239">
        <v>35.0</v>
      </c>
    </row>
    <row r="9355">
      <c r="A9355" s="238" t="s">
        <v>9413</v>
      </c>
      <c r="B9355" s="239">
        <v>4546.0</v>
      </c>
    </row>
    <row r="9356">
      <c r="A9356" s="238" t="s">
        <v>9414</v>
      </c>
      <c r="B9356" s="239">
        <v>306.0</v>
      </c>
    </row>
    <row r="9357">
      <c r="A9357" s="238" t="s">
        <v>9415</v>
      </c>
      <c r="B9357" s="239">
        <v>502.0</v>
      </c>
    </row>
    <row r="9358">
      <c r="A9358" s="238" t="s">
        <v>9416</v>
      </c>
      <c r="B9358" s="239">
        <v>3477.0</v>
      </c>
    </row>
    <row r="9359">
      <c r="A9359" s="238" t="s">
        <v>9417</v>
      </c>
      <c r="B9359" s="239">
        <v>433.0</v>
      </c>
    </row>
    <row r="9360">
      <c r="A9360" s="238" t="s">
        <v>9418</v>
      </c>
      <c r="B9360" s="239">
        <v>97.0</v>
      </c>
    </row>
    <row r="9361">
      <c r="A9361" s="238" t="s">
        <v>9419</v>
      </c>
      <c r="B9361" s="239">
        <v>1006.0</v>
      </c>
    </row>
    <row r="9362">
      <c r="A9362" s="238" t="s">
        <v>9420</v>
      </c>
      <c r="B9362" s="239">
        <v>268.0</v>
      </c>
    </row>
    <row r="9363">
      <c r="A9363" s="238" t="s">
        <v>9421</v>
      </c>
      <c r="B9363" s="239">
        <v>7918.0</v>
      </c>
    </row>
    <row r="9364">
      <c r="A9364" s="238" t="s">
        <v>9422</v>
      </c>
      <c r="B9364" s="239">
        <v>2442.0</v>
      </c>
    </row>
    <row r="9365">
      <c r="A9365" s="238" t="s">
        <v>9423</v>
      </c>
      <c r="B9365" s="239">
        <v>316.0</v>
      </c>
    </row>
    <row r="9366">
      <c r="A9366" s="238" t="s">
        <v>9424</v>
      </c>
      <c r="B9366" s="239">
        <v>987.0</v>
      </c>
    </row>
    <row r="9367">
      <c r="A9367" s="238" t="s">
        <v>9425</v>
      </c>
      <c r="B9367" s="239">
        <v>682.0</v>
      </c>
    </row>
    <row r="9368">
      <c r="A9368" s="238" t="s">
        <v>9426</v>
      </c>
      <c r="B9368" s="239">
        <v>372.0</v>
      </c>
    </row>
    <row r="9369">
      <c r="A9369" s="238" t="s">
        <v>9427</v>
      </c>
      <c r="B9369" s="239">
        <v>162.0</v>
      </c>
    </row>
    <row r="9370">
      <c r="A9370" s="238" t="s">
        <v>9428</v>
      </c>
      <c r="B9370" s="239">
        <v>1412.0</v>
      </c>
    </row>
    <row r="9371">
      <c r="A9371" s="238" t="s">
        <v>9429</v>
      </c>
      <c r="B9371" s="239">
        <v>600.0</v>
      </c>
    </row>
    <row r="9372">
      <c r="A9372" s="238" t="s">
        <v>9430</v>
      </c>
      <c r="B9372" s="239">
        <v>265.0</v>
      </c>
    </row>
    <row r="9373">
      <c r="A9373" s="238" t="s">
        <v>9431</v>
      </c>
      <c r="B9373" s="239">
        <v>5527.0</v>
      </c>
    </row>
    <row r="9374">
      <c r="A9374" s="238" t="s">
        <v>9432</v>
      </c>
      <c r="B9374" s="239">
        <v>33952.0</v>
      </c>
    </row>
    <row r="9375">
      <c r="A9375" s="238" t="s">
        <v>9433</v>
      </c>
      <c r="B9375" s="239">
        <v>1672.0</v>
      </c>
    </row>
    <row r="9376">
      <c r="A9376" s="238" t="s">
        <v>9434</v>
      </c>
      <c r="B9376" s="239">
        <v>235.0</v>
      </c>
    </row>
    <row r="9377">
      <c r="A9377" s="238" t="s">
        <v>9435</v>
      </c>
      <c r="B9377" s="239">
        <v>25204.0</v>
      </c>
    </row>
    <row r="9378">
      <c r="A9378" s="238" t="s">
        <v>9436</v>
      </c>
      <c r="B9378" s="239">
        <v>632865.0</v>
      </c>
    </row>
    <row r="9379">
      <c r="A9379" s="238" t="s">
        <v>9437</v>
      </c>
      <c r="B9379" s="239">
        <v>3024.0</v>
      </c>
    </row>
    <row r="9380">
      <c r="A9380" s="238" t="s">
        <v>9438</v>
      </c>
      <c r="B9380" s="239">
        <v>866.0</v>
      </c>
    </row>
    <row r="9381">
      <c r="A9381" s="238" t="s">
        <v>9439</v>
      </c>
      <c r="B9381" s="239">
        <v>18523.0</v>
      </c>
    </row>
    <row r="9382">
      <c r="A9382" s="238" t="s">
        <v>9440</v>
      </c>
      <c r="B9382" s="239">
        <v>6624.0</v>
      </c>
    </row>
    <row r="9383">
      <c r="A9383" s="238" t="s">
        <v>9441</v>
      </c>
      <c r="B9383" s="239">
        <v>720.0</v>
      </c>
    </row>
    <row r="9384">
      <c r="A9384" s="238" t="s">
        <v>9442</v>
      </c>
      <c r="B9384" s="239">
        <v>5339.0</v>
      </c>
    </row>
    <row r="9385">
      <c r="A9385" s="238" t="s">
        <v>9443</v>
      </c>
      <c r="B9385" s="239">
        <v>4703.0</v>
      </c>
    </row>
    <row r="9386">
      <c r="A9386" s="238" t="s">
        <v>9444</v>
      </c>
      <c r="B9386" s="239">
        <v>446.0</v>
      </c>
    </row>
    <row r="9387">
      <c r="A9387" s="238" t="s">
        <v>9445</v>
      </c>
      <c r="B9387" s="239">
        <v>357.0</v>
      </c>
    </row>
    <row r="9388">
      <c r="A9388" s="238" t="s">
        <v>9446</v>
      </c>
      <c r="B9388" s="239">
        <v>177.0</v>
      </c>
    </row>
    <row r="9389">
      <c r="A9389" s="238" t="s">
        <v>9447</v>
      </c>
      <c r="B9389" s="239">
        <v>460.0</v>
      </c>
    </row>
    <row r="9390">
      <c r="A9390" s="238" t="s">
        <v>9448</v>
      </c>
      <c r="B9390" s="239">
        <v>1790.0</v>
      </c>
    </row>
    <row r="9391">
      <c r="A9391" s="238" t="s">
        <v>9449</v>
      </c>
      <c r="B9391" s="239">
        <v>347.0</v>
      </c>
    </row>
    <row r="9392">
      <c r="A9392" s="238" t="s">
        <v>9450</v>
      </c>
      <c r="B9392" s="239">
        <v>787.0</v>
      </c>
    </row>
    <row r="9393">
      <c r="A9393" s="238" t="s">
        <v>9451</v>
      </c>
      <c r="B9393" s="239">
        <v>511.0</v>
      </c>
    </row>
    <row r="9394">
      <c r="A9394" s="238" t="s">
        <v>9452</v>
      </c>
      <c r="B9394" s="239">
        <v>19.0</v>
      </c>
    </row>
    <row r="9395">
      <c r="A9395" s="238" t="s">
        <v>9453</v>
      </c>
      <c r="B9395" s="239">
        <v>4074.0</v>
      </c>
    </row>
    <row r="9396">
      <c r="A9396" s="238" t="s">
        <v>9454</v>
      </c>
      <c r="B9396" s="239">
        <v>2424.0</v>
      </c>
    </row>
    <row r="9397">
      <c r="A9397" s="238" t="s">
        <v>9455</v>
      </c>
      <c r="B9397" s="239">
        <v>137.0</v>
      </c>
    </row>
    <row r="9398">
      <c r="A9398" s="238" t="s">
        <v>9456</v>
      </c>
      <c r="B9398" s="239">
        <v>9061.0</v>
      </c>
    </row>
    <row r="9399">
      <c r="A9399" s="238" t="s">
        <v>9457</v>
      </c>
      <c r="B9399" s="239">
        <v>11604.0</v>
      </c>
    </row>
    <row r="9400">
      <c r="A9400" s="238" t="s">
        <v>9458</v>
      </c>
      <c r="B9400" s="239">
        <v>13081.0</v>
      </c>
    </row>
    <row r="9401">
      <c r="A9401" s="238" t="s">
        <v>9459</v>
      </c>
      <c r="B9401" s="239">
        <v>9616.0</v>
      </c>
    </row>
    <row r="9402">
      <c r="A9402" s="238" t="s">
        <v>9460</v>
      </c>
      <c r="B9402" s="239">
        <v>868.0</v>
      </c>
    </row>
    <row r="9403">
      <c r="A9403" s="238" t="s">
        <v>9461</v>
      </c>
      <c r="B9403" s="239">
        <v>1013.0</v>
      </c>
    </row>
    <row r="9404">
      <c r="A9404" s="238" t="s">
        <v>9462</v>
      </c>
      <c r="B9404" s="239">
        <v>2377.0</v>
      </c>
    </row>
    <row r="9405">
      <c r="A9405" s="238" t="s">
        <v>9463</v>
      </c>
      <c r="B9405" s="239">
        <v>37009.0</v>
      </c>
    </row>
    <row r="9406">
      <c r="A9406" s="238" t="s">
        <v>9464</v>
      </c>
      <c r="B9406" s="239">
        <v>2448.0</v>
      </c>
    </row>
    <row r="9407">
      <c r="A9407" s="238" t="s">
        <v>9465</v>
      </c>
      <c r="B9407" s="239">
        <v>1545.0</v>
      </c>
    </row>
    <row r="9408">
      <c r="A9408" s="238" t="s">
        <v>9466</v>
      </c>
      <c r="B9408" s="239">
        <v>500.0</v>
      </c>
    </row>
    <row r="9409">
      <c r="A9409" s="238" t="s">
        <v>9467</v>
      </c>
      <c r="B9409" s="239">
        <v>3335.0</v>
      </c>
    </row>
    <row r="9410">
      <c r="A9410" s="238" t="s">
        <v>9468</v>
      </c>
      <c r="B9410" s="239">
        <v>13268.0</v>
      </c>
    </row>
    <row r="9411">
      <c r="A9411" s="238" t="s">
        <v>9469</v>
      </c>
      <c r="B9411" s="239">
        <v>428.0</v>
      </c>
    </row>
    <row r="9412">
      <c r="A9412" s="238" t="s">
        <v>9470</v>
      </c>
      <c r="B9412" s="239">
        <v>848.0</v>
      </c>
    </row>
    <row r="9413">
      <c r="A9413" s="238" t="s">
        <v>9471</v>
      </c>
      <c r="B9413" s="239">
        <v>12724.0</v>
      </c>
    </row>
    <row r="9414">
      <c r="A9414" s="238" t="s">
        <v>9472</v>
      </c>
      <c r="B9414" s="239">
        <v>267.0</v>
      </c>
    </row>
    <row r="9415">
      <c r="A9415" s="238" t="s">
        <v>9473</v>
      </c>
      <c r="B9415" s="239">
        <v>276.0</v>
      </c>
    </row>
    <row r="9416">
      <c r="A9416" s="238" t="s">
        <v>9473</v>
      </c>
      <c r="B9416" s="239">
        <v>189.0</v>
      </c>
    </row>
    <row r="9417">
      <c r="A9417" s="238" t="s">
        <v>9474</v>
      </c>
      <c r="B9417" s="239">
        <v>9298.0</v>
      </c>
    </row>
    <row r="9418">
      <c r="A9418" s="238" t="s">
        <v>9475</v>
      </c>
      <c r="B9418" s="239">
        <v>7426.0</v>
      </c>
    </row>
    <row r="9419">
      <c r="A9419" s="238" t="s">
        <v>9476</v>
      </c>
      <c r="B9419" s="239">
        <v>5307.0</v>
      </c>
    </row>
    <row r="9420">
      <c r="A9420" s="238" t="s">
        <v>9477</v>
      </c>
      <c r="B9420" s="239">
        <v>2529.0</v>
      </c>
    </row>
    <row r="9421">
      <c r="A9421" s="238" t="s">
        <v>9478</v>
      </c>
      <c r="B9421" s="239">
        <v>19401.0</v>
      </c>
    </row>
    <row r="9422">
      <c r="A9422" s="238" t="s">
        <v>9479</v>
      </c>
      <c r="B9422" s="239">
        <v>16353.0</v>
      </c>
    </row>
    <row r="9423">
      <c r="A9423" s="238" t="s">
        <v>9480</v>
      </c>
      <c r="B9423" s="239">
        <v>438.0</v>
      </c>
    </row>
    <row r="9424">
      <c r="A9424" s="238" t="s">
        <v>9481</v>
      </c>
      <c r="B9424" s="239">
        <v>5165.0</v>
      </c>
    </row>
    <row r="9425">
      <c r="A9425" s="238" t="s">
        <v>9482</v>
      </c>
      <c r="B9425" s="239">
        <v>2781.0</v>
      </c>
    </row>
    <row r="9426">
      <c r="A9426" s="238" t="s">
        <v>9483</v>
      </c>
      <c r="B9426" s="239">
        <v>1118.0</v>
      </c>
    </row>
    <row r="9427">
      <c r="A9427" s="238" t="s">
        <v>9484</v>
      </c>
      <c r="B9427" s="239">
        <v>3038.0</v>
      </c>
    </row>
    <row r="9428">
      <c r="A9428" s="238" t="s">
        <v>9485</v>
      </c>
      <c r="B9428" s="239">
        <v>8917.0</v>
      </c>
    </row>
    <row r="9429">
      <c r="A9429" s="238" t="s">
        <v>9486</v>
      </c>
      <c r="B9429" s="239">
        <v>5114.0</v>
      </c>
    </row>
    <row r="9430">
      <c r="A9430" s="238" t="s">
        <v>9486</v>
      </c>
      <c r="B9430" s="239">
        <v>1769.0</v>
      </c>
    </row>
    <row r="9431">
      <c r="A9431" s="238" t="s">
        <v>9487</v>
      </c>
      <c r="B9431" s="239">
        <v>1235.0</v>
      </c>
    </row>
    <row r="9432">
      <c r="A9432" s="238" t="s">
        <v>9488</v>
      </c>
      <c r="B9432" s="239">
        <v>0.0</v>
      </c>
    </row>
    <row r="9433">
      <c r="A9433" s="238" t="s">
        <v>9489</v>
      </c>
      <c r="B9433" s="239">
        <v>1247.0</v>
      </c>
    </row>
    <row r="9434">
      <c r="A9434" s="238" t="s">
        <v>9489</v>
      </c>
      <c r="B9434" s="239">
        <v>2030.0</v>
      </c>
    </row>
    <row r="9435">
      <c r="A9435" s="238" t="s">
        <v>9490</v>
      </c>
      <c r="B9435" s="239">
        <v>885.0</v>
      </c>
    </row>
    <row r="9436">
      <c r="A9436" s="238" t="s">
        <v>9491</v>
      </c>
      <c r="B9436" s="239">
        <v>2231.0</v>
      </c>
    </row>
    <row r="9437">
      <c r="A9437" s="238" t="s">
        <v>9492</v>
      </c>
      <c r="B9437" s="239">
        <v>27741.0</v>
      </c>
    </row>
    <row r="9438">
      <c r="A9438" s="238" t="s">
        <v>9493</v>
      </c>
      <c r="B9438" s="239">
        <v>5339.0</v>
      </c>
    </row>
    <row r="9439">
      <c r="A9439" s="238" t="s">
        <v>9494</v>
      </c>
      <c r="B9439" s="239">
        <v>361.0</v>
      </c>
    </row>
    <row r="9440">
      <c r="A9440" s="238" t="s">
        <v>9495</v>
      </c>
      <c r="B9440" s="239">
        <v>1805.0</v>
      </c>
    </row>
    <row r="9441">
      <c r="A9441" s="238" t="s">
        <v>9496</v>
      </c>
      <c r="B9441" s="239">
        <v>648.0</v>
      </c>
    </row>
    <row r="9442">
      <c r="A9442" s="238" t="s">
        <v>9497</v>
      </c>
      <c r="B9442" s="239">
        <v>3382.0</v>
      </c>
    </row>
    <row r="9443">
      <c r="A9443" s="238" t="s">
        <v>9498</v>
      </c>
      <c r="B9443" s="239">
        <v>4308.0</v>
      </c>
    </row>
    <row r="9444">
      <c r="A9444" s="238" t="s">
        <v>9499</v>
      </c>
      <c r="B9444" s="239">
        <v>5063.0</v>
      </c>
    </row>
    <row r="9445">
      <c r="A9445" s="238" t="s">
        <v>9500</v>
      </c>
      <c r="B9445" s="239">
        <v>10248.0</v>
      </c>
    </row>
    <row r="9446">
      <c r="A9446" s="238" t="s">
        <v>9501</v>
      </c>
      <c r="B9446" s="239">
        <v>1386.0</v>
      </c>
    </row>
    <row r="9447">
      <c r="A9447" s="238" t="s">
        <v>9502</v>
      </c>
      <c r="B9447" s="239">
        <v>1468.0</v>
      </c>
    </row>
    <row r="9448">
      <c r="A9448" s="238" t="s">
        <v>9503</v>
      </c>
      <c r="B9448" s="239">
        <v>18653.0</v>
      </c>
    </row>
    <row r="9449">
      <c r="A9449" s="238" t="s">
        <v>9504</v>
      </c>
      <c r="B9449" s="239">
        <v>968.0</v>
      </c>
    </row>
    <row r="9450">
      <c r="A9450" s="238" t="s">
        <v>9505</v>
      </c>
      <c r="B9450" s="239">
        <v>24810.0</v>
      </c>
    </row>
    <row r="9451">
      <c r="A9451" s="238" t="s">
        <v>9506</v>
      </c>
      <c r="B9451" s="239">
        <v>13924.0</v>
      </c>
    </row>
    <row r="9452">
      <c r="A9452" s="238" t="s">
        <v>9507</v>
      </c>
      <c r="B9452" s="239">
        <v>3895.0</v>
      </c>
    </row>
    <row r="9453">
      <c r="A9453" s="238" t="s">
        <v>9508</v>
      </c>
      <c r="B9453" s="239">
        <v>909.0</v>
      </c>
    </row>
    <row r="9454">
      <c r="A9454" s="238" t="s">
        <v>9509</v>
      </c>
      <c r="B9454" s="239">
        <v>806.0</v>
      </c>
    </row>
    <row r="9455">
      <c r="A9455" s="238" t="s">
        <v>9510</v>
      </c>
      <c r="B9455" s="239">
        <v>5775.0</v>
      </c>
    </row>
    <row r="9456">
      <c r="A9456" s="238" t="s">
        <v>9511</v>
      </c>
      <c r="B9456" s="239">
        <v>2113.0</v>
      </c>
    </row>
    <row r="9457">
      <c r="A9457" s="238" t="s">
        <v>9512</v>
      </c>
      <c r="B9457" s="239">
        <v>65.0</v>
      </c>
    </row>
    <row r="9458">
      <c r="A9458" s="238" t="s">
        <v>9513</v>
      </c>
      <c r="B9458" s="239">
        <v>1029.0</v>
      </c>
    </row>
    <row r="9459">
      <c r="A9459" s="238" t="s">
        <v>9514</v>
      </c>
      <c r="B9459" s="239">
        <v>1138.0</v>
      </c>
    </row>
    <row r="9460">
      <c r="A9460" s="238" t="s">
        <v>9515</v>
      </c>
      <c r="B9460" s="239">
        <v>5068.0</v>
      </c>
    </row>
    <row r="9461">
      <c r="A9461" s="238" t="s">
        <v>9515</v>
      </c>
      <c r="B9461" s="239">
        <v>1279.0</v>
      </c>
    </row>
    <row r="9462">
      <c r="A9462" s="238" t="s">
        <v>9516</v>
      </c>
      <c r="B9462" s="239">
        <v>508.0</v>
      </c>
    </row>
    <row r="9463">
      <c r="A9463" s="238" t="s">
        <v>9517</v>
      </c>
      <c r="B9463" s="239">
        <v>224.0</v>
      </c>
    </row>
    <row r="9464">
      <c r="A9464" s="238" t="s">
        <v>9518</v>
      </c>
      <c r="B9464" s="239">
        <v>4318.0</v>
      </c>
    </row>
    <row r="9465">
      <c r="A9465" s="238" t="s">
        <v>9519</v>
      </c>
      <c r="B9465" s="239">
        <v>12658.0</v>
      </c>
    </row>
    <row r="9466">
      <c r="A9466" s="238" t="s">
        <v>9520</v>
      </c>
      <c r="B9466" s="239">
        <v>10599.0</v>
      </c>
    </row>
    <row r="9467">
      <c r="A9467" s="238" t="s">
        <v>9521</v>
      </c>
      <c r="B9467" s="239">
        <v>10283.0</v>
      </c>
    </row>
    <row r="9468">
      <c r="A9468" s="238" t="s">
        <v>9522</v>
      </c>
      <c r="B9468" s="239">
        <v>2294.0</v>
      </c>
    </row>
    <row r="9469">
      <c r="A9469" s="238" t="s">
        <v>9522</v>
      </c>
      <c r="B9469" s="239">
        <v>6525.0</v>
      </c>
    </row>
    <row r="9470">
      <c r="A9470" s="238" t="s">
        <v>9523</v>
      </c>
      <c r="B9470" s="239">
        <v>4565.0</v>
      </c>
    </row>
    <row r="9471">
      <c r="A9471" s="238" t="s">
        <v>9524</v>
      </c>
      <c r="B9471" s="239">
        <v>4034.0</v>
      </c>
    </row>
    <row r="9472">
      <c r="A9472" s="238" t="s">
        <v>9525</v>
      </c>
      <c r="B9472" s="239">
        <v>3421.0</v>
      </c>
    </row>
    <row r="9473">
      <c r="A9473" s="238" t="s">
        <v>9526</v>
      </c>
      <c r="B9473" s="239">
        <v>1060.0</v>
      </c>
    </row>
    <row r="9474">
      <c r="A9474" s="238" t="s">
        <v>9527</v>
      </c>
      <c r="B9474" s="239">
        <v>1457.0</v>
      </c>
    </row>
    <row r="9475">
      <c r="A9475" s="238" t="s">
        <v>9528</v>
      </c>
      <c r="B9475" s="239">
        <v>1851.0</v>
      </c>
    </row>
    <row r="9476">
      <c r="A9476" s="238" t="s">
        <v>9529</v>
      </c>
      <c r="B9476" s="239">
        <v>2520.0</v>
      </c>
    </row>
    <row r="9477">
      <c r="A9477" s="238" t="s">
        <v>9530</v>
      </c>
      <c r="B9477" s="239">
        <v>847.0</v>
      </c>
    </row>
    <row r="9478">
      <c r="A9478" s="238" t="s">
        <v>9531</v>
      </c>
      <c r="B9478" s="239">
        <v>4058.0</v>
      </c>
    </row>
    <row r="9479">
      <c r="A9479" s="238" t="s">
        <v>9532</v>
      </c>
      <c r="B9479" s="239">
        <v>1570.0</v>
      </c>
    </row>
    <row r="9480">
      <c r="A9480" s="238" t="s">
        <v>9533</v>
      </c>
      <c r="B9480" s="239">
        <v>333.0</v>
      </c>
    </row>
    <row r="9481">
      <c r="A9481" s="238" t="s">
        <v>9534</v>
      </c>
      <c r="B9481" s="239">
        <v>169.0</v>
      </c>
    </row>
    <row r="9482">
      <c r="A9482" s="238" t="s">
        <v>9535</v>
      </c>
      <c r="B9482" s="239">
        <v>4167.0</v>
      </c>
    </row>
    <row r="9483">
      <c r="A9483" s="238" t="s">
        <v>9536</v>
      </c>
      <c r="B9483" s="239">
        <v>1106.0</v>
      </c>
    </row>
    <row r="9484">
      <c r="A9484" s="238" t="s">
        <v>9537</v>
      </c>
      <c r="B9484" s="239">
        <v>6088.0</v>
      </c>
    </row>
    <row r="9485">
      <c r="A9485" s="238" t="s">
        <v>9538</v>
      </c>
      <c r="B9485" s="239">
        <v>356.0</v>
      </c>
    </row>
    <row r="9486">
      <c r="A9486" s="238" t="s">
        <v>9539</v>
      </c>
      <c r="B9486" s="239">
        <v>258.0</v>
      </c>
    </row>
    <row r="9487">
      <c r="A9487" s="238" t="s">
        <v>9540</v>
      </c>
      <c r="B9487" s="239">
        <v>954.0</v>
      </c>
    </row>
    <row r="9488">
      <c r="A9488" s="238" t="s">
        <v>9541</v>
      </c>
      <c r="B9488" s="239">
        <v>13513.0</v>
      </c>
    </row>
    <row r="9489">
      <c r="A9489" s="238" t="s">
        <v>9542</v>
      </c>
      <c r="B9489" s="239">
        <v>839.0</v>
      </c>
    </row>
    <row r="9490">
      <c r="A9490" s="238" t="s">
        <v>9543</v>
      </c>
      <c r="B9490" s="239">
        <v>15816.0</v>
      </c>
    </row>
    <row r="9491">
      <c r="A9491" s="238" t="s">
        <v>9544</v>
      </c>
      <c r="B9491" s="239">
        <v>3783.0</v>
      </c>
    </row>
    <row r="9492">
      <c r="A9492" s="238" t="s">
        <v>9545</v>
      </c>
      <c r="B9492" s="239">
        <v>703.0</v>
      </c>
    </row>
    <row r="9493">
      <c r="A9493" s="238" t="s">
        <v>9546</v>
      </c>
      <c r="B9493" s="239">
        <v>1404.0</v>
      </c>
    </row>
    <row r="9494">
      <c r="A9494" s="238" t="s">
        <v>9546</v>
      </c>
      <c r="B9494" s="239">
        <v>18185.0</v>
      </c>
    </row>
    <row r="9495">
      <c r="A9495" s="238" t="s">
        <v>9547</v>
      </c>
      <c r="B9495" s="239">
        <v>10812.0</v>
      </c>
    </row>
    <row r="9496">
      <c r="A9496" s="238" t="s">
        <v>9548</v>
      </c>
      <c r="B9496" s="239">
        <v>30810.0</v>
      </c>
    </row>
    <row r="9497">
      <c r="A9497" s="238" t="s">
        <v>9549</v>
      </c>
      <c r="B9497" s="239">
        <v>2340.0</v>
      </c>
    </row>
    <row r="9498">
      <c r="A9498" s="238" t="s">
        <v>9550</v>
      </c>
      <c r="B9498" s="239">
        <v>282.0</v>
      </c>
    </row>
    <row r="9499">
      <c r="A9499" s="238" t="s">
        <v>9551</v>
      </c>
      <c r="B9499" s="239">
        <v>144.0</v>
      </c>
    </row>
    <row r="9500">
      <c r="A9500" s="238" t="s">
        <v>9552</v>
      </c>
      <c r="B9500" s="239">
        <v>904.0</v>
      </c>
    </row>
    <row r="9501">
      <c r="A9501" s="238" t="s">
        <v>9553</v>
      </c>
      <c r="B9501" s="239">
        <v>2640.0</v>
      </c>
    </row>
    <row r="9502">
      <c r="A9502" s="238" t="s">
        <v>9554</v>
      </c>
      <c r="B9502" s="239">
        <v>148.0</v>
      </c>
    </row>
    <row r="9503">
      <c r="A9503" s="238" t="s">
        <v>9555</v>
      </c>
      <c r="B9503" s="239">
        <v>697.0</v>
      </c>
    </row>
    <row r="9504">
      <c r="A9504" s="238" t="s">
        <v>9556</v>
      </c>
      <c r="B9504" s="239">
        <v>9288.0</v>
      </c>
    </row>
    <row r="9505">
      <c r="A9505" s="238" t="s">
        <v>9557</v>
      </c>
      <c r="B9505" s="239">
        <v>382.0</v>
      </c>
    </row>
    <row r="9506">
      <c r="A9506" s="238" t="s">
        <v>9558</v>
      </c>
      <c r="B9506" s="239">
        <v>5750.0</v>
      </c>
    </row>
    <row r="9507">
      <c r="A9507" s="238" t="s">
        <v>9559</v>
      </c>
      <c r="B9507" s="239">
        <v>3693.0</v>
      </c>
    </row>
    <row r="9508">
      <c r="A9508" s="238" t="s">
        <v>9560</v>
      </c>
      <c r="B9508" s="239">
        <v>1074.0</v>
      </c>
    </row>
    <row r="9509">
      <c r="A9509" s="238" t="s">
        <v>9561</v>
      </c>
      <c r="B9509" s="239">
        <v>97.0</v>
      </c>
    </row>
    <row r="9510">
      <c r="A9510" s="238" t="s">
        <v>9562</v>
      </c>
      <c r="B9510" s="239">
        <v>9422.0</v>
      </c>
    </row>
    <row r="9511">
      <c r="A9511" s="238" t="s">
        <v>9563</v>
      </c>
      <c r="B9511" s="239">
        <v>1839.0</v>
      </c>
    </row>
    <row r="9512">
      <c r="A9512" s="238" t="s">
        <v>9564</v>
      </c>
      <c r="B9512" s="239">
        <v>3023.0</v>
      </c>
    </row>
    <row r="9513">
      <c r="A9513" s="238" t="s">
        <v>9565</v>
      </c>
      <c r="B9513" s="239">
        <v>2463.0</v>
      </c>
    </row>
    <row r="9514">
      <c r="A9514" s="238" t="s">
        <v>9566</v>
      </c>
      <c r="B9514" s="239">
        <v>932.0</v>
      </c>
    </row>
    <row r="9515">
      <c r="A9515" s="238" t="s">
        <v>9567</v>
      </c>
      <c r="B9515" s="239">
        <v>20222.0</v>
      </c>
    </row>
    <row r="9516">
      <c r="A9516" s="238" t="s">
        <v>9568</v>
      </c>
      <c r="B9516" s="239">
        <v>291.0</v>
      </c>
    </row>
    <row r="9517">
      <c r="A9517" s="238" t="s">
        <v>9569</v>
      </c>
      <c r="B9517" s="239">
        <v>2717.0</v>
      </c>
    </row>
    <row r="9518">
      <c r="A9518" s="238" t="s">
        <v>9570</v>
      </c>
      <c r="B9518" s="239">
        <v>27697.0</v>
      </c>
    </row>
    <row r="9519">
      <c r="A9519" s="238" t="s">
        <v>9571</v>
      </c>
      <c r="B9519" s="239">
        <v>792.0</v>
      </c>
    </row>
    <row r="9520">
      <c r="A9520" s="238" t="s">
        <v>9572</v>
      </c>
      <c r="B9520" s="239">
        <v>491.0</v>
      </c>
    </row>
    <row r="9521">
      <c r="A9521" s="238" t="s">
        <v>9573</v>
      </c>
      <c r="B9521" s="239">
        <v>797.0</v>
      </c>
    </row>
    <row r="9522">
      <c r="A9522" s="238" t="s">
        <v>9574</v>
      </c>
      <c r="B9522" s="239">
        <v>1517.0</v>
      </c>
    </row>
    <row r="9523">
      <c r="A9523" s="238" t="s">
        <v>9575</v>
      </c>
      <c r="B9523" s="239">
        <v>15599.0</v>
      </c>
    </row>
    <row r="9524">
      <c r="A9524" s="238" t="s">
        <v>9576</v>
      </c>
      <c r="B9524" s="239">
        <v>4840.0</v>
      </c>
    </row>
    <row r="9525">
      <c r="A9525" s="238" t="s">
        <v>9577</v>
      </c>
      <c r="B9525" s="239">
        <v>12281.0</v>
      </c>
    </row>
    <row r="9526">
      <c r="A9526" s="238" t="s">
        <v>9578</v>
      </c>
      <c r="B9526" s="239">
        <v>673.0</v>
      </c>
    </row>
    <row r="9527">
      <c r="A9527" s="238" t="s">
        <v>9579</v>
      </c>
      <c r="B9527" s="239">
        <v>694.0</v>
      </c>
    </row>
    <row r="9528">
      <c r="A9528" s="238" t="s">
        <v>9580</v>
      </c>
      <c r="B9528" s="239">
        <v>121.0</v>
      </c>
    </row>
    <row r="9529">
      <c r="A9529" s="238" t="s">
        <v>9581</v>
      </c>
      <c r="B9529" s="239">
        <v>4848.0</v>
      </c>
    </row>
    <row r="9530">
      <c r="A9530" s="238" t="s">
        <v>9582</v>
      </c>
      <c r="B9530" s="239">
        <v>404.0</v>
      </c>
    </row>
    <row r="9531">
      <c r="A9531" s="238" t="s">
        <v>9583</v>
      </c>
      <c r="B9531" s="239">
        <v>4012.0</v>
      </c>
    </row>
    <row r="9532">
      <c r="A9532" s="238" t="s">
        <v>9584</v>
      </c>
      <c r="B9532" s="239">
        <v>651.0</v>
      </c>
    </row>
    <row r="9533">
      <c r="A9533" s="238" t="s">
        <v>9585</v>
      </c>
      <c r="B9533" s="239">
        <v>639.0</v>
      </c>
    </row>
    <row r="9534">
      <c r="A9534" s="238" t="s">
        <v>9586</v>
      </c>
      <c r="B9534" s="239">
        <v>948.0</v>
      </c>
    </row>
    <row r="9535">
      <c r="A9535" s="238" t="s">
        <v>9587</v>
      </c>
      <c r="B9535" s="239">
        <v>8434.0</v>
      </c>
    </row>
    <row r="9536">
      <c r="A9536" s="238" t="s">
        <v>9588</v>
      </c>
      <c r="B9536" s="239">
        <v>758.0</v>
      </c>
    </row>
    <row r="9537">
      <c r="A9537" s="238" t="s">
        <v>9589</v>
      </c>
      <c r="B9537" s="239">
        <v>2009.0</v>
      </c>
    </row>
    <row r="9538">
      <c r="A9538" s="238" t="s">
        <v>9590</v>
      </c>
      <c r="B9538" s="239">
        <v>1814.0</v>
      </c>
    </row>
    <row r="9539">
      <c r="A9539" s="238" t="s">
        <v>9591</v>
      </c>
      <c r="B9539" s="239">
        <v>20037.0</v>
      </c>
    </row>
    <row r="9540">
      <c r="A9540" s="238" t="s">
        <v>9592</v>
      </c>
      <c r="B9540" s="239">
        <v>7820.0</v>
      </c>
    </row>
    <row r="9541">
      <c r="A9541" s="238" t="s">
        <v>9593</v>
      </c>
      <c r="B9541" s="239">
        <v>7974.0</v>
      </c>
    </row>
    <row r="9542">
      <c r="A9542" s="238" t="s">
        <v>9594</v>
      </c>
      <c r="B9542" s="239">
        <v>1748.0</v>
      </c>
    </row>
    <row r="9543">
      <c r="A9543" s="238" t="s">
        <v>9595</v>
      </c>
      <c r="B9543" s="239">
        <v>1832.0</v>
      </c>
    </row>
    <row r="9544">
      <c r="A9544" s="238" t="s">
        <v>9596</v>
      </c>
      <c r="B9544" s="239">
        <v>1896.0</v>
      </c>
    </row>
    <row r="9545">
      <c r="A9545" s="238" t="s">
        <v>9597</v>
      </c>
      <c r="B9545" s="239">
        <v>1927.0</v>
      </c>
    </row>
    <row r="9546">
      <c r="A9546" s="238" t="s">
        <v>9598</v>
      </c>
      <c r="B9546" s="239">
        <v>12743.0</v>
      </c>
    </row>
    <row r="9547">
      <c r="A9547" s="238" t="s">
        <v>9599</v>
      </c>
      <c r="B9547" s="239">
        <v>239.0</v>
      </c>
    </row>
    <row r="9548">
      <c r="A9548" s="238" t="s">
        <v>9600</v>
      </c>
      <c r="B9548" s="239">
        <v>1094.0</v>
      </c>
    </row>
    <row r="9549">
      <c r="A9549" s="238" t="s">
        <v>9601</v>
      </c>
      <c r="B9549" s="239">
        <v>16868.0</v>
      </c>
    </row>
    <row r="9550">
      <c r="A9550" s="238" t="s">
        <v>9602</v>
      </c>
      <c r="B9550" s="239">
        <v>3200.0</v>
      </c>
    </row>
    <row r="9551">
      <c r="A9551" s="238" t="s">
        <v>9603</v>
      </c>
      <c r="B9551" s="239">
        <v>1831.0</v>
      </c>
    </row>
    <row r="9552">
      <c r="A9552" s="238" t="s">
        <v>9604</v>
      </c>
      <c r="B9552" s="239">
        <v>778.0</v>
      </c>
    </row>
    <row r="9553">
      <c r="A9553" s="238" t="s">
        <v>9605</v>
      </c>
      <c r="B9553" s="239">
        <v>5948.0</v>
      </c>
    </row>
    <row r="9554">
      <c r="A9554" s="238" t="s">
        <v>9606</v>
      </c>
      <c r="B9554" s="239">
        <v>546.0</v>
      </c>
    </row>
    <row r="9555">
      <c r="A9555" s="238" t="s">
        <v>9607</v>
      </c>
      <c r="B9555" s="239">
        <v>3544.0</v>
      </c>
    </row>
    <row r="9556">
      <c r="A9556" s="238" t="s">
        <v>9608</v>
      </c>
      <c r="B9556" s="239">
        <v>3565.0</v>
      </c>
    </row>
    <row r="9557">
      <c r="A9557" s="238" t="s">
        <v>9609</v>
      </c>
      <c r="B9557" s="239">
        <v>5402.0</v>
      </c>
    </row>
    <row r="9558">
      <c r="A9558" s="238" t="s">
        <v>9610</v>
      </c>
      <c r="B9558" s="239">
        <v>194.0</v>
      </c>
    </row>
    <row r="9559">
      <c r="A9559" s="238" t="s">
        <v>9611</v>
      </c>
      <c r="B9559" s="239">
        <v>6469.0</v>
      </c>
    </row>
    <row r="9560">
      <c r="A9560" s="238" t="s">
        <v>9612</v>
      </c>
      <c r="B9560" s="239">
        <v>992.0</v>
      </c>
    </row>
    <row r="9561">
      <c r="A9561" s="238" t="s">
        <v>9613</v>
      </c>
      <c r="B9561" s="239">
        <v>5471.0</v>
      </c>
    </row>
    <row r="9562">
      <c r="A9562" s="238" t="s">
        <v>9614</v>
      </c>
      <c r="B9562" s="239">
        <v>8292.0</v>
      </c>
    </row>
    <row r="9563">
      <c r="A9563" s="238" t="s">
        <v>9615</v>
      </c>
      <c r="B9563" s="239">
        <v>1168.0</v>
      </c>
    </row>
    <row r="9564">
      <c r="A9564" s="238" t="s">
        <v>9616</v>
      </c>
      <c r="B9564" s="239">
        <v>2428.0</v>
      </c>
    </row>
    <row r="9565">
      <c r="A9565" s="238" t="s">
        <v>9617</v>
      </c>
      <c r="B9565" s="239">
        <v>698.0</v>
      </c>
    </row>
    <row r="9566">
      <c r="A9566" s="238" t="s">
        <v>9618</v>
      </c>
      <c r="B9566" s="239">
        <v>1210.0</v>
      </c>
    </row>
    <row r="9567">
      <c r="A9567" s="238" t="s">
        <v>9619</v>
      </c>
      <c r="B9567" s="239">
        <v>466.0</v>
      </c>
    </row>
    <row r="9568">
      <c r="A9568" s="238" t="s">
        <v>9620</v>
      </c>
      <c r="B9568" s="239">
        <v>2744.0</v>
      </c>
    </row>
    <row r="9569">
      <c r="A9569" s="238" t="s">
        <v>9621</v>
      </c>
      <c r="B9569" s="239">
        <v>2762.0</v>
      </c>
    </row>
    <row r="9570">
      <c r="A9570" s="238" t="s">
        <v>9622</v>
      </c>
      <c r="B9570" s="239">
        <v>3202.0</v>
      </c>
    </row>
    <row r="9571">
      <c r="A9571" s="238" t="s">
        <v>9623</v>
      </c>
      <c r="B9571" s="239">
        <v>1004.0</v>
      </c>
    </row>
    <row r="9572">
      <c r="A9572" s="238" t="s">
        <v>9624</v>
      </c>
      <c r="B9572" s="239">
        <v>3858.0</v>
      </c>
    </row>
    <row r="9573">
      <c r="A9573" s="238" t="s">
        <v>9625</v>
      </c>
      <c r="B9573" s="239">
        <v>4108.0</v>
      </c>
    </row>
    <row r="9574">
      <c r="A9574" s="238" t="s">
        <v>9626</v>
      </c>
      <c r="B9574" s="239">
        <v>109.0</v>
      </c>
    </row>
    <row r="9575">
      <c r="A9575" s="238" t="s">
        <v>9627</v>
      </c>
      <c r="B9575" s="239">
        <v>1747.0</v>
      </c>
    </row>
    <row r="9576">
      <c r="A9576" s="238" t="s">
        <v>9628</v>
      </c>
      <c r="B9576" s="239">
        <v>1126.0</v>
      </c>
    </row>
    <row r="9577">
      <c r="A9577" s="238" t="s">
        <v>9629</v>
      </c>
      <c r="B9577" s="239">
        <v>12160.0</v>
      </c>
    </row>
    <row r="9578">
      <c r="A9578" s="238" t="s">
        <v>9630</v>
      </c>
      <c r="B9578" s="239">
        <v>1369.0</v>
      </c>
    </row>
    <row r="9579">
      <c r="A9579" s="238" t="s">
        <v>9631</v>
      </c>
      <c r="B9579" s="239">
        <v>1083.0</v>
      </c>
    </row>
    <row r="9580">
      <c r="A9580" s="238" t="s">
        <v>9632</v>
      </c>
      <c r="B9580" s="239">
        <v>509.0</v>
      </c>
    </row>
    <row r="9581">
      <c r="A9581" s="238" t="s">
        <v>9633</v>
      </c>
      <c r="B9581" s="239">
        <v>146.0</v>
      </c>
    </row>
    <row r="9582">
      <c r="A9582" s="238" t="s">
        <v>9634</v>
      </c>
      <c r="B9582" s="239">
        <v>217.0</v>
      </c>
    </row>
    <row r="9583">
      <c r="A9583" s="238" t="s">
        <v>9635</v>
      </c>
      <c r="B9583" s="239">
        <v>1873.0</v>
      </c>
    </row>
    <row r="9584">
      <c r="A9584" s="238" t="s">
        <v>9636</v>
      </c>
      <c r="B9584" s="239">
        <v>693.0</v>
      </c>
    </row>
    <row r="9585">
      <c r="A9585" s="238" t="s">
        <v>9637</v>
      </c>
      <c r="B9585" s="239">
        <v>4956.0</v>
      </c>
    </row>
    <row r="9586">
      <c r="A9586" s="238" t="s">
        <v>9638</v>
      </c>
      <c r="B9586" s="239">
        <v>396.0</v>
      </c>
    </row>
    <row r="9587">
      <c r="A9587" s="238" t="s">
        <v>9639</v>
      </c>
      <c r="B9587" s="239">
        <v>1007.0</v>
      </c>
    </row>
    <row r="9588">
      <c r="A9588" s="238" t="s">
        <v>9640</v>
      </c>
      <c r="B9588" s="239">
        <v>1454.0</v>
      </c>
    </row>
    <row r="9589">
      <c r="A9589" s="238" t="s">
        <v>9641</v>
      </c>
      <c r="B9589" s="239">
        <v>2742.0</v>
      </c>
    </row>
    <row r="9590">
      <c r="A9590" s="238" t="s">
        <v>9642</v>
      </c>
      <c r="B9590" s="239">
        <v>1508.0</v>
      </c>
    </row>
    <row r="9591">
      <c r="A9591" s="238" t="s">
        <v>9643</v>
      </c>
      <c r="B9591" s="239">
        <v>373.0</v>
      </c>
    </row>
    <row r="9592">
      <c r="A9592" s="238" t="s">
        <v>9644</v>
      </c>
      <c r="B9592" s="239">
        <v>2623.0</v>
      </c>
    </row>
    <row r="9593">
      <c r="A9593" s="238" t="s">
        <v>9645</v>
      </c>
      <c r="B9593" s="239">
        <v>4131.0</v>
      </c>
    </row>
    <row r="9594">
      <c r="A9594" s="238" t="s">
        <v>9646</v>
      </c>
      <c r="B9594" s="239">
        <v>4214.0</v>
      </c>
    </row>
    <row r="9595">
      <c r="A9595" s="238" t="s">
        <v>9647</v>
      </c>
      <c r="B9595" s="239">
        <v>1280.0</v>
      </c>
    </row>
    <row r="9596">
      <c r="A9596" s="238" t="s">
        <v>9648</v>
      </c>
      <c r="B9596" s="239">
        <v>759.0</v>
      </c>
    </row>
    <row r="9597">
      <c r="A9597" s="238" t="s">
        <v>9648</v>
      </c>
      <c r="B9597" s="239">
        <v>537.0</v>
      </c>
    </row>
    <row r="9598">
      <c r="A9598" s="238" t="s">
        <v>9648</v>
      </c>
      <c r="B9598" s="239">
        <v>4044.0</v>
      </c>
    </row>
    <row r="9599">
      <c r="A9599" s="238" t="s">
        <v>9648</v>
      </c>
      <c r="B9599" s="239">
        <v>6824.0</v>
      </c>
    </row>
    <row r="9600">
      <c r="A9600" s="238" t="s">
        <v>9648</v>
      </c>
      <c r="B9600" s="239">
        <v>1904.0</v>
      </c>
    </row>
    <row r="9601">
      <c r="A9601" s="238" t="s">
        <v>9649</v>
      </c>
      <c r="B9601" s="239">
        <v>5395.0</v>
      </c>
    </row>
    <row r="9602">
      <c r="A9602" s="238" t="s">
        <v>9650</v>
      </c>
      <c r="B9602" s="239">
        <v>129.0</v>
      </c>
    </row>
    <row r="9603">
      <c r="A9603" s="238" t="s">
        <v>9650</v>
      </c>
      <c r="B9603" s="239">
        <v>849.0</v>
      </c>
    </row>
    <row r="9604">
      <c r="A9604" s="238" t="s">
        <v>9651</v>
      </c>
      <c r="B9604" s="239">
        <v>296.0</v>
      </c>
    </row>
    <row r="9605">
      <c r="A9605" s="238" t="s">
        <v>9652</v>
      </c>
      <c r="B9605" s="239">
        <v>166.0</v>
      </c>
    </row>
    <row r="9606">
      <c r="A9606" s="238" t="s">
        <v>9653</v>
      </c>
      <c r="B9606" s="239">
        <v>1084.0</v>
      </c>
    </row>
    <row r="9607">
      <c r="A9607" s="238" t="s">
        <v>9654</v>
      </c>
      <c r="B9607" s="239">
        <v>8646.0</v>
      </c>
    </row>
    <row r="9608">
      <c r="A9608" s="238" t="s">
        <v>9655</v>
      </c>
      <c r="B9608" s="239">
        <v>244.0</v>
      </c>
    </row>
    <row r="9609">
      <c r="A9609" s="238" t="s">
        <v>9656</v>
      </c>
      <c r="B9609" s="239">
        <v>1367.0</v>
      </c>
    </row>
    <row r="9610">
      <c r="A9610" s="238" t="s">
        <v>9657</v>
      </c>
      <c r="B9610" s="239">
        <v>8655.0</v>
      </c>
    </row>
    <row r="9611">
      <c r="A9611" s="238" t="s">
        <v>9658</v>
      </c>
      <c r="B9611" s="239">
        <v>128.0</v>
      </c>
    </row>
    <row r="9612">
      <c r="A9612" s="238" t="s">
        <v>9659</v>
      </c>
      <c r="B9612" s="239">
        <v>870.0</v>
      </c>
    </row>
    <row r="9613">
      <c r="A9613" s="238" t="s">
        <v>9660</v>
      </c>
      <c r="B9613" s="239">
        <v>12390.0</v>
      </c>
    </row>
    <row r="9614">
      <c r="A9614" s="238" t="s">
        <v>9661</v>
      </c>
      <c r="B9614" s="239">
        <v>2693.0</v>
      </c>
    </row>
    <row r="9615">
      <c r="A9615" s="238" t="s">
        <v>9662</v>
      </c>
      <c r="B9615" s="239">
        <v>4262.0</v>
      </c>
    </row>
    <row r="9616">
      <c r="A9616" s="238" t="s">
        <v>9663</v>
      </c>
      <c r="B9616" s="239">
        <v>5868.0</v>
      </c>
    </row>
    <row r="9617">
      <c r="A9617" s="238" t="s">
        <v>9664</v>
      </c>
      <c r="B9617" s="239">
        <v>8686.0</v>
      </c>
    </row>
    <row r="9618">
      <c r="A9618" s="238" t="s">
        <v>9665</v>
      </c>
      <c r="B9618" s="239">
        <v>906.0</v>
      </c>
    </row>
    <row r="9619">
      <c r="A9619" s="238" t="s">
        <v>9666</v>
      </c>
      <c r="B9619" s="239">
        <v>1014.0</v>
      </c>
    </row>
    <row r="9620">
      <c r="A9620" s="238" t="s">
        <v>9667</v>
      </c>
      <c r="B9620" s="239">
        <v>1273.0</v>
      </c>
    </row>
    <row r="9621">
      <c r="A9621" s="238" t="s">
        <v>9668</v>
      </c>
      <c r="B9621" s="239">
        <v>82.0</v>
      </c>
    </row>
    <row r="9622">
      <c r="A9622" s="238" t="s">
        <v>9669</v>
      </c>
      <c r="B9622" s="239">
        <v>1128.0</v>
      </c>
    </row>
    <row r="9623">
      <c r="A9623" s="238" t="s">
        <v>9670</v>
      </c>
      <c r="B9623" s="239">
        <v>1486.0</v>
      </c>
    </row>
    <row r="9624">
      <c r="A9624" s="238" t="s">
        <v>9671</v>
      </c>
      <c r="B9624" s="239">
        <v>2022.0</v>
      </c>
    </row>
    <row r="9625">
      <c r="A9625" s="238" t="s">
        <v>9672</v>
      </c>
      <c r="B9625" s="239">
        <v>4952.0</v>
      </c>
    </row>
    <row r="9626">
      <c r="A9626" s="238" t="s">
        <v>9673</v>
      </c>
      <c r="B9626" s="239">
        <v>9465.0</v>
      </c>
    </row>
    <row r="9627">
      <c r="A9627" s="238" t="s">
        <v>9674</v>
      </c>
      <c r="B9627" s="239">
        <v>1034.0</v>
      </c>
    </row>
    <row r="9628">
      <c r="A9628" s="238" t="s">
        <v>9675</v>
      </c>
      <c r="B9628" s="239">
        <v>125.0</v>
      </c>
    </row>
    <row r="9629">
      <c r="A9629" s="238" t="s">
        <v>9676</v>
      </c>
      <c r="B9629" s="239">
        <v>29319.0</v>
      </c>
    </row>
    <row r="9630">
      <c r="A9630" s="238" t="s">
        <v>9677</v>
      </c>
      <c r="B9630" s="239">
        <v>2912.0</v>
      </c>
    </row>
    <row r="9631">
      <c r="A9631" s="238" t="s">
        <v>9678</v>
      </c>
      <c r="B9631" s="239">
        <v>650.0</v>
      </c>
    </row>
    <row r="9632">
      <c r="A9632" s="238" t="s">
        <v>9679</v>
      </c>
      <c r="B9632" s="239">
        <v>4895.0</v>
      </c>
    </row>
    <row r="9633">
      <c r="A9633" s="238" t="s">
        <v>9680</v>
      </c>
      <c r="B9633" s="239">
        <v>1004.0</v>
      </c>
    </row>
    <row r="9634">
      <c r="A9634" s="238" t="s">
        <v>9681</v>
      </c>
      <c r="B9634" s="239">
        <v>553.0</v>
      </c>
    </row>
    <row r="9635">
      <c r="A9635" s="238" t="s">
        <v>9682</v>
      </c>
      <c r="B9635" s="239">
        <v>2230.0</v>
      </c>
    </row>
    <row r="9636">
      <c r="A9636" s="238" t="s">
        <v>9683</v>
      </c>
      <c r="B9636" s="239">
        <v>19802.0</v>
      </c>
    </row>
    <row r="9637">
      <c r="A9637" s="238" t="s">
        <v>9684</v>
      </c>
      <c r="B9637" s="239">
        <v>454.0</v>
      </c>
    </row>
    <row r="9638">
      <c r="A9638" s="238" t="s">
        <v>9685</v>
      </c>
      <c r="B9638" s="239">
        <v>9307.0</v>
      </c>
    </row>
    <row r="9639">
      <c r="A9639" s="238" t="s">
        <v>9686</v>
      </c>
      <c r="B9639" s="239">
        <v>14350.0</v>
      </c>
    </row>
    <row r="9640">
      <c r="A9640" s="238" t="s">
        <v>9687</v>
      </c>
      <c r="B9640" s="239">
        <v>14578.0</v>
      </c>
    </row>
    <row r="9641">
      <c r="A9641" s="238" t="s">
        <v>9688</v>
      </c>
      <c r="B9641" s="239">
        <v>600.0</v>
      </c>
    </row>
    <row r="9642">
      <c r="A9642" s="238" t="s">
        <v>9689</v>
      </c>
      <c r="B9642" s="239">
        <v>133.0</v>
      </c>
    </row>
    <row r="9643">
      <c r="A9643" s="238" t="s">
        <v>9690</v>
      </c>
      <c r="B9643" s="239">
        <v>5748.0</v>
      </c>
    </row>
    <row r="9644">
      <c r="A9644" s="238" t="s">
        <v>9691</v>
      </c>
      <c r="B9644" s="239">
        <v>1303.0</v>
      </c>
    </row>
    <row r="9645">
      <c r="A9645" s="238" t="s">
        <v>9692</v>
      </c>
      <c r="B9645" s="239">
        <v>1900.0</v>
      </c>
    </row>
    <row r="9646">
      <c r="A9646" s="238" t="s">
        <v>9693</v>
      </c>
      <c r="B9646" s="239">
        <v>595.0</v>
      </c>
    </row>
    <row r="9647">
      <c r="A9647" s="238" t="s">
        <v>9694</v>
      </c>
      <c r="B9647" s="239">
        <v>4337.0</v>
      </c>
    </row>
    <row r="9648">
      <c r="A9648" s="238" t="s">
        <v>9695</v>
      </c>
      <c r="B9648" s="239">
        <v>342.0</v>
      </c>
    </row>
    <row r="9649">
      <c r="A9649" s="238" t="s">
        <v>9695</v>
      </c>
      <c r="B9649" s="239">
        <v>884.0</v>
      </c>
    </row>
    <row r="9650">
      <c r="A9650" s="238" t="s">
        <v>9696</v>
      </c>
      <c r="B9650" s="239">
        <v>5300.0</v>
      </c>
    </row>
    <row r="9651">
      <c r="A9651" s="238" t="s">
        <v>9697</v>
      </c>
      <c r="B9651" s="239">
        <v>926.0</v>
      </c>
    </row>
    <row r="9652">
      <c r="A9652" s="238" t="s">
        <v>9698</v>
      </c>
      <c r="B9652" s="239">
        <v>1149.0</v>
      </c>
    </row>
    <row r="9653">
      <c r="A9653" s="238" t="s">
        <v>9699</v>
      </c>
      <c r="B9653" s="239">
        <v>943.0</v>
      </c>
    </row>
    <row r="9654">
      <c r="A9654" s="238" t="s">
        <v>9700</v>
      </c>
      <c r="B9654" s="239">
        <v>21102.0</v>
      </c>
    </row>
    <row r="9655">
      <c r="A9655" s="238" t="s">
        <v>9701</v>
      </c>
      <c r="B9655" s="239">
        <v>21251.0</v>
      </c>
    </row>
    <row r="9656">
      <c r="A9656" s="238" t="s">
        <v>9702</v>
      </c>
      <c r="B9656" s="239">
        <v>949.0</v>
      </c>
    </row>
    <row r="9657">
      <c r="A9657" s="238" t="s">
        <v>9703</v>
      </c>
      <c r="B9657" s="239">
        <v>1370.0</v>
      </c>
    </row>
    <row r="9658">
      <c r="A9658" s="238" t="s">
        <v>9704</v>
      </c>
      <c r="B9658" s="239">
        <v>1781.0</v>
      </c>
    </row>
    <row r="9659">
      <c r="A9659" s="238" t="s">
        <v>9705</v>
      </c>
      <c r="B9659" s="239">
        <v>203.0</v>
      </c>
    </row>
    <row r="9660">
      <c r="A9660" s="238" t="s">
        <v>9706</v>
      </c>
      <c r="B9660" s="239">
        <v>524.0</v>
      </c>
    </row>
    <row r="9661">
      <c r="A9661" s="238" t="s">
        <v>9707</v>
      </c>
      <c r="B9661" s="239">
        <v>10016.0</v>
      </c>
    </row>
    <row r="9662">
      <c r="A9662" s="238" t="s">
        <v>9708</v>
      </c>
      <c r="B9662" s="239">
        <v>986.0</v>
      </c>
    </row>
    <row r="9663">
      <c r="A9663" s="238" t="s">
        <v>9709</v>
      </c>
      <c r="B9663" s="239">
        <v>1178.0</v>
      </c>
    </row>
    <row r="9664">
      <c r="A9664" s="238" t="s">
        <v>9710</v>
      </c>
      <c r="B9664" s="239">
        <v>762.0</v>
      </c>
    </row>
    <row r="9665">
      <c r="A9665" s="238" t="s">
        <v>9711</v>
      </c>
      <c r="B9665" s="239">
        <v>1563.0</v>
      </c>
    </row>
    <row r="9666">
      <c r="A9666" s="238" t="s">
        <v>9712</v>
      </c>
      <c r="B9666" s="239">
        <v>292.0</v>
      </c>
    </row>
    <row r="9667">
      <c r="A9667" s="238" t="s">
        <v>9713</v>
      </c>
      <c r="B9667" s="239">
        <v>3762.0</v>
      </c>
    </row>
    <row r="9668">
      <c r="A9668" s="238" t="s">
        <v>9714</v>
      </c>
      <c r="B9668" s="239">
        <v>13196.0</v>
      </c>
    </row>
    <row r="9669">
      <c r="A9669" s="238" t="s">
        <v>9715</v>
      </c>
      <c r="B9669" s="239">
        <v>1020.0</v>
      </c>
    </row>
    <row r="9670">
      <c r="A9670" s="238" t="s">
        <v>9716</v>
      </c>
      <c r="B9670" s="239">
        <v>994.0</v>
      </c>
    </row>
    <row r="9671">
      <c r="A9671" s="238" t="s">
        <v>9717</v>
      </c>
      <c r="B9671" s="239">
        <v>5834.0</v>
      </c>
    </row>
    <row r="9672">
      <c r="A9672" s="238" t="s">
        <v>9718</v>
      </c>
      <c r="B9672" s="239">
        <v>1601.0</v>
      </c>
    </row>
    <row r="9673">
      <c r="A9673" s="238" t="s">
        <v>9719</v>
      </c>
      <c r="B9673" s="239">
        <v>2156.0</v>
      </c>
    </row>
    <row r="9674">
      <c r="A9674" s="238" t="s">
        <v>9720</v>
      </c>
      <c r="B9674" s="239">
        <v>1922.0</v>
      </c>
    </row>
    <row r="9675">
      <c r="A9675" s="238" t="s">
        <v>9721</v>
      </c>
      <c r="B9675" s="239">
        <v>4867.0</v>
      </c>
    </row>
    <row r="9676">
      <c r="A9676" s="238" t="s">
        <v>9722</v>
      </c>
      <c r="B9676" s="239">
        <v>247.0</v>
      </c>
    </row>
    <row r="9677">
      <c r="A9677" s="238" t="s">
        <v>9723</v>
      </c>
      <c r="B9677" s="239">
        <v>656.0</v>
      </c>
    </row>
    <row r="9678">
      <c r="A9678" s="238" t="s">
        <v>9724</v>
      </c>
      <c r="B9678" s="239">
        <v>364.0</v>
      </c>
    </row>
    <row r="9679">
      <c r="A9679" s="238" t="s">
        <v>9725</v>
      </c>
      <c r="B9679" s="239">
        <v>13112.0</v>
      </c>
    </row>
    <row r="9680">
      <c r="A9680" s="238" t="s">
        <v>9726</v>
      </c>
      <c r="B9680" s="239">
        <v>7704.0</v>
      </c>
    </row>
    <row r="9681">
      <c r="A9681" s="238" t="s">
        <v>9727</v>
      </c>
      <c r="B9681" s="239">
        <v>7522.0</v>
      </c>
    </row>
    <row r="9682">
      <c r="A9682" s="238" t="s">
        <v>9728</v>
      </c>
      <c r="B9682" s="239">
        <v>4767.0</v>
      </c>
    </row>
    <row r="9683">
      <c r="A9683" s="238" t="s">
        <v>9729</v>
      </c>
      <c r="B9683" s="239">
        <v>2669.0</v>
      </c>
    </row>
    <row r="9684">
      <c r="A9684" s="238" t="s">
        <v>9730</v>
      </c>
      <c r="B9684" s="239">
        <v>1187.0</v>
      </c>
    </row>
    <row r="9685">
      <c r="A9685" s="238" t="s">
        <v>9731</v>
      </c>
      <c r="B9685" s="239">
        <v>4448.0</v>
      </c>
    </row>
    <row r="9686">
      <c r="A9686" s="238" t="s">
        <v>9732</v>
      </c>
      <c r="B9686" s="239">
        <v>112195.0</v>
      </c>
    </row>
    <row r="9687">
      <c r="A9687" s="238" t="s">
        <v>9733</v>
      </c>
      <c r="B9687" s="239">
        <v>70.0</v>
      </c>
    </row>
    <row r="9688">
      <c r="A9688" s="238" t="s">
        <v>9734</v>
      </c>
      <c r="B9688" s="239">
        <v>3790.0</v>
      </c>
    </row>
    <row r="9689">
      <c r="A9689" s="238" t="s">
        <v>9735</v>
      </c>
      <c r="B9689" s="239">
        <v>5271.0</v>
      </c>
    </row>
    <row r="9690">
      <c r="A9690" s="238" t="s">
        <v>9736</v>
      </c>
      <c r="B9690" s="239">
        <v>513.0</v>
      </c>
    </row>
    <row r="9691">
      <c r="A9691" s="238" t="s">
        <v>9737</v>
      </c>
      <c r="B9691" s="239">
        <v>613.0</v>
      </c>
    </row>
    <row r="9692">
      <c r="A9692" s="238" t="s">
        <v>9738</v>
      </c>
      <c r="B9692" s="239">
        <v>313.0</v>
      </c>
    </row>
    <row r="9693">
      <c r="A9693" s="238" t="s">
        <v>9739</v>
      </c>
      <c r="B9693" s="239">
        <v>1159.0</v>
      </c>
    </row>
    <row r="9694">
      <c r="A9694" s="238" t="s">
        <v>9740</v>
      </c>
      <c r="B9694" s="239">
        <v>2906.0</v>
      </c>
    </row>
    <row r="9695">
      <c r="A9695" s="238" t="s">
        <v>9741</v>
      </c>
      <c r="B9695" s="239">
        <v>3632.0</v>
      </c>
    </row>
    <row r="9696">
      <c r="A9696" s="238" t="s">
        <v>9742</v>
      </c>
      <c r="B9696" s="239">
        <v>9170.0</v>
      </c>
    </row>
    <row r="9697">
      <c r="A9697" s="238" t="s">
        <v>9743</v>
      </c>
      <c r="B9697" s="239">
        <v>1083.0</v>
      </c>
    </row>
    <row r="9698">
      <c r="A9698" s="238" t="s">
        <v>9744</v>
      </c>
      <c r="B9698" s="239">
        <v>682.0</v>
      </c>
    </row>
    <row r="9699">
      <c r="A9699" s="238" t="s">
        <v>9745</v>
      </c>
      <c r="B9699" s="239">
        <v>459.0</v>
      </c>
    </row>
    <row r="9700">
      <c r="A9700" s="238" t="s">
        <v>9746</v>
      </c>
      <c r="B9700" s="239">
        <v>300.0</v>
      </c>
    </row>
    <row r="9701">
      <c r="A9701" s="238" t="s">
        <v>9747</v>
      </c>
      <c r="B9701" s="239">
        <v>6277.0</v>
      </c>
    </row>
    <row r="9702">
      <c r="A9702" s="238" t="s">
        <v>9748</v>
      </c>
      <c r="B9702" s="239">
        <v>603.0</v>
      </c>
    </row>
    <row r="9703">
      <c r="A9703" s="238" t="s">
        <v>9749</v>
      </c>
      <c r="B9703" s="239">
        <v>1426.0</v>
      </c>
    </row>
    <row r="9704">
      <c r="A9704" s="238" t="s">
        <v>9750</v>
      </c>
      <c r="B9704" s="239">
        <v>76251.0</v>
      </c>
    </row>
    <row r="9705">
      <c r="A9705" s="238" t="s">
        <v>9751</v>
      </c>
      <c r="B9705" s="239">
        <v>913.0</v>
      </c>
    </row>
    <row r="9706">
      <c r="A9706" s="238" t="s">
        <v>9752</v>
      </c>
      <c r="B9706" s="239">
        <v>373.0</v>
      </c>
    </row>
    <row r="9707">
      <c r="A9707" s="238" t="s">
        <v>9753</v>
      </c>
      <c r="B9707" s="239">
        <v>1278.0</v>
      </c>
    </row>
    <row r="9708">
      <c r="A9708" s="238" t="s">
        <v>9754</v>
      </c>
      <c r="B9708" s="239">
        <v>17571.0</v>
      </c>
    </row>
    <row r="9709">
      <c r="A9709" s="238" t="s">
        <v>9755</v>
      </c>
      <c r="B9709" s="239">
        <v>2165.0</v>
      </c>
    </row>
    <row r="9710">
      <c r="A9710" s="238" t="s">
        <v>9756</v>
      </c>
      <c r="B9710" s="239">
        <v>0.0</v>
      </c>
    </row>
    <row r="9711">
      <c r="A9711" s="238" t="s">
        <v>9757</v>
      </c>
      <c r="B9711" s="239">
        <v>0.0</v>
      </c>
    </row>
    <row r="9712">
      <c r="A9712" s="238" t="s">
        <v>9758</v>
      </c>
      <c r="B9712" s="239">
        <v>11444.0</v>
      </c>
    </row>
    <row r="9713">
      <c r="A9713" s="238" t="s">
        <v>9759</v>
      </c>
      <c r="B9713" s="239">
        <v>1163.0</v>
      </c>
    </row>
    <row r="9714">
      <c r="A9714" s="238" t="s">
        <v>9760</v>
      </c>
      <c r="B9714" s="239">
        <v>1794.0</v>
      </c>
    </row>
    <row r="9715">
      <c r="A9715" s="238" t="s">
        <v>9761</v>
      </c>
      <c r="B9715" s="239">
        <v>1190.0</v>
      </c>
    </row>
    <row r="9716">
      <c r="A9716" s="238" t="s">
        <v>9762</v>
      </c>
      <c r="B9716" s="239">
        <v>510.0</v>
      </c>
    </row>
    <row r="9717">
      <c r="A9717" s="238" t="s">
        <v>9763</v>
      </c>
      <c r="B9717" s="239">
        <v>92811.0</v>
      </c>
    </row>
    <row r="9718">
      <c r="A9718" s="238" t="s">
        <v>9764</v>
      </c>
      <c r="B9718" s="239">
        <v>1388.0</v>
      </c>
    </row>
    <row r="9719">
      <c r="A9719" s="238" t="s">
        <v>9765</v>
      </c>
      <c r="B9719" s="239">
        <v>1478.0</v>
      </c>
    </row>
    <row r="9720">
      <c r="A9720" s="238" t="s">
        <v>9766</v>
      </c>
      <c r="B9720" s="239">
        <v>106.0</v>
      </c>
    </row>
    <row r="9721">
      <c r="A9721" s="238" t="s">
        <v>9767</v>
      </c>
      <c r="B9721" s="239">
        <v>177.0</v>
      </c>
    </row>
    <row r="9722">
      <c r="A9722" s="238" t="s">
        <v>9768</v>
      </c>
      <c r="B9722" s="239">
        <v>3255.0</v>
      </c>
    </row>
    <row r="9723">
      <c r="A9723" s="238" t="s">
        <v>9769</v>
      </c>
      <c r="B9723" s="239">
        <v>7454.0</v>
      </c>
    </row>
    <row r="9724">
      <c r="A9724" s="238" t="s">
        <v>9770</v>
      </c>
      <c r="B9724" s="239">
        <v>3752.0</v>
      </c>
    </row>
    <row r="9725">
      <c r="A9725" s="238" t="s">
        <v>9771</v>
      </c>
      <c r="B9725" s="239">
        <v>7439.0</v>
      </c>
    </row>
    <row r="9726">
      <c r="A9726" s="238" t="s">
        <v>9772</v>
      </c>
      <c r="B9726" s="239">
        <v>1103.0</v>
      </c>
    </row>
    <row r="9727">
      <c r="A9727" s="238" t="s">
        <v>9773</v>
      </c>
      <c r="B9727" s="239">
        <v>3099.0</v>
      </c>
    </row>
    <row r="9728">
      <c r="A9728" s="238" t="s">
        <v>9774</v>
      </c>
      <c r="B9728" s="239">
        <v>3383.0</v>
      </c>
    </row>
    <row r="9729">
      <c r="A9729" s="238" t="s">
        <v>9775</v>
      </c>
      <c r="B9729" s="239">
        <v>995.0</v>
      </c>
    </row>
    <row r="9730">
      <c r="A9730" s="238" t="s">
        <v>9776</v>
      </c>
      <c r="B9730" s="239">
        <v>1236.0</v>
      </c>
    </row>
    <row r="9731">
      <c r="A9731" s="238" t="s">
        <v>9777</v>
      </c>
      <c r="B9731" s="239">
        <v>758.0</v>
      </c>
    </row>
    <row r="9732">
      <c r="A9732" s="238" t="s">
        <v>9778</v>
      </c>
      <c r="B9732" s="239">
        <v>37458.0</v>
      </c>
    </row>
    <row r="9733">
      <c r="A9733" s="238" t="s">
        <v>9779</v>
      </c>
      <c r="B9733" s="239">
        <v>10106.0</v>
      </c>
    </row>
    <row r="9734">
      <c r="A9734" s="238" t="s">
        <v>9780</v>
      </c>
      <c r="B9734" s="239">
        <v>570.0</v>
      </c>
    </row>
    <row r="9735">
      <c r="A9735" s="238" t="s">
        <v>9781</v>
      </c>
      <c r="B9735" s="239">
        <v>491.0</v>
      </c>
    </row>
    <row r="9736">
      <c r="A9736" s="238" t="s">
        <v>9782</v>
      </c>
      <c r="B9736" s="239">
        <v>9738.0</v>
      </c>
    </row>
    <row r="9737">
      <c r="A9737" s="238" t="s">
        <v>9783</v>
      </c>
      <c r="B9737" s="239">
        <v>4226.0</v>
      </c>
    </row>
    <row r="9738">
      <c r="A9738" s="238" t="s">
        <v>9784</v>
      </c>
      <c r="B9738" s="239">
        <v>12779.0</v>
      </c>
    </row>
    <row r="9739">
      <c r="A9739" s="238" t="s">
        <v>9785</v>
      </c>
      <c r="B9739" s="239">
        <v>1071.0</v>
      </c>
    </row>
    <row r="9740">
      <c r="A9740" s="238" t="s">
        <v>9786</v>
      </c>
      <c r="B9740" s="239">
        <v>24215.0</v>
      </c>
    </row>
    <row r="9741">
      <c r="A9741" s="238" t="s">
        <v>9787</v>
      </c>
      <c r="B9741" s="239">
        <v>51.0</v>
      </c>
    </row>
    <row r="9742">
      <c r="A9742" s="238" t="s">
        <v>9788</v>
      </c>
      <c r="B9742" s="239">
        <v>11564.0</v>
      </c>
    </row>
    <row r="9743">
      <c r="A9743" s="238" t="s">
        <v>9789</v>
      </c>
      <c r="B9743" s="239">
        <v>23098.0</v>
      </c>
    </row>
    <row r="9744">
      <c r="A9744" s="238" t="s">
        <v>9790</v>
      </c>
      <c r="B9744" s="239">
        <v>5165.0</v>
      </c>
    </row>
    <row r="9745">
      <c r="A9745" s="238" t="s">
        <v>9791</v>
      </c>
      <c r="B9745" s="239">
        <v>13332.0</v>
      </c>
    </row>
    <row r="9746">
      <c r="A9746" s="238" t="s">
        <v>9792</v>
      </c>
      <c r="B9746" s="239">
        <v>5053.0</v>
      </c>
    </row>
    <row r="9747">
      <c r="A9747" s="238" t="s">
        <v>9793</v>
      </c>
      <c r="B9747" s="239">
        <v>3881.0</v>
      </c>
    </row>
    <row r="9748">
      <c r="A9748" s="238" t="s">
        <v>9794</v>
      </c>
      <c r="B9748" s="239">
        <v>954.0</v>
      </c>
    </row>
    <row r="9749">
      <c r="A9749" s="238" t="s">
        <v>9795</v>
      </c>
      <c r="B9749" s="239">
        <v>1006.0</v>
      </c>
    </row>
    <row r="9750">
      <c r="A9750" s="238" t="s">
        <v>9796</v>
      </c>
      <c r="B9750" s="239">
        <v>2546.0</v>
      </c>
    </row>
    <row r="9751">
      <c r="A9751" s="238" t="s">
        <v>9797</v>
      </c>
      <c r="B9751" s="239">
        <v>1312.0</v>
      </c>
    </row>
    <row r="9752">
      <c r="A9752" s="238" t="s">
        <v>9798</v>
      </c>
      <c r="B9752" s="239">
        <v>6200.0</v>
      </c>
    </row>
    <row r="9753">
      <c r="A9753" s="238" t="s">
        <v>9799</v>
      </c>
      <c r="B9753" s="239">
        <v>1118.0</v>
      </c>
    </row>
    <row r="9754">
      <c r="A9754" s="238" t="s">
        <v>9800</v>
      </c>
      <c r="B9754" s="239">
        <v>763.0</v>
      </c>
    </row>
    <row r="9755">
      <c r="A9755" s="238" t="s">
        <v>9801</v>
      </c>
      <c r="B9755" s="239">
        <v>283.0</v>
      </c>
    </row>
    <row r="9756">
      <c r="A9756" s="238" t="s">
        <v>9802</v>
      </c>
      <c r="B9756" s="239">
        <v>5159.0</v>
      </c>
    </row>
    <row r="9757">
      <c r="A9757" s="238" t="s">
        <v>9803</v>
      </c>
      <c r="B9757" s="239">
        <v>8598.0</v>
      </c>
    </row>
    <row r="9758">
      <c r="A9758" s="238" t="s">
        <v>9804</v>
      </c>
      <c r="B9758" s="239">
        <v>8513.0</v>
      </c>
    </row>
    <row r="9759">
      <c r="A9759" s="238" t="s">
        <v>9805</v>
      </c>
      <c r="B9759" s="239">
        <v>3152.0</v>
      </c>
    </row>
    <row r="9760">
      <c r="A9760" s="238" t="s">
        <v>9806</v>
      </c>
      <c r="B9760" s="239">
        <v>858.0</v>
      </c>
    </row>
    <row r="9761">
      <c r="A9761" s="238" t="s">
        <v>9807</v>
      </c>
      <c r="B9761" s="239">
        <v>491.0</v>
      </c>
    </row>
    <row r="9762">
      <c r="A9762" s="238" t="s">
        <v>9808</v>
      </c>
      <c r="B9762" s="239">
        <v>412.0</v>
      </c>
    </row>
    <row r="9763">
      <c r="A9763" s="238" t="s">
        <v>9809</v>
      </c>
      <c r="B9763" s="239">
        <v>5815.0</v>
      </c>
    </row>
    <row r="9764">
      <c r="A9764" s="238" t="s">
        <v>9810</v>
      </c>
      <c r="B9764" s="239">
        <v>1071.0</v>
      </c>
    </row>
    <row r="9765">
      <c r="A9765" s="238" t="s">
        <v>9811</v>
      </c>
      <c r="B9765" s="239">
        <v>303.0</v>
      </c>
    </row>
    <row r="9766">
      <c r="A9766" s="238" t="s">
        <v>9812</v>
      </c>
      <c r="B9766" s="239">
        <v>33934.0</v>
      </c>
    </row>
    <row r="9767">
      <c r="A9767" s="238" t="s">
        <v>9813</v>
      </c>
      <c r="B9767" s="239">
        <v>688.0</v>
      </c>
    </row>
    <row r="9768">
      <c r="A9768" s="238" t="s">
        <v>9814</v>
      </c>
      <c r="B9768" s="239">
        <v>51.0</v>
      </c>
    </row>
    <row r="9769">
      <c r="A9769" s="238" t="s">
        <v>9815</v>
      </c>
      <c r="B9769" s="239">
        <v>18618.0</v>
      </c>
    </row>
    <row r="9770">
      <c r="A9770" s="238" t="s">
        <v>9816</v>
      </c>
      <c r="B9770" s="239">
        <v>1920.0</v>
      </c>
    </row>
    <row r="9771">
      <c r="A9771" s="238" t="s">
        <v>9817</v>
      </c>
      <c r="B9771" s="239">
        <v>20471.0</v>
      </c>
    </row>
    <row r="9772">
      <c r="A9772" s="238" t="s">
        <v>9818</v>
      </c>
      <c r="B9772" s="239">
        <v>6739.0</v>
      </c>
    </row>
    <row r="9773">
      <c r="A9773" s="238" t="s">
        <v>9819</v>
      </c>
      <c r="B9773" s="239">
        <v>3066.0</v>
      </c>
    </row>
    <row r="9774">
      <c r="A9774" s="238" t="s">
        <v>9820</v>
      </c>
      <c r="B9774" s="239">
        <v>14492.0</v>
      </c>
    </row>
    <row r="9775">
      <c r="A9775" s="238" t="s">
        <v>9821</v>
      </c>
      <c r="B9775" s="239">
        <v>8477.0</v>
      </c>
    </row>
    <row r="9776">
      <c r="A9776" s="238" t="s">
        <v>9822</v>
      </c>
      <c r="B9776" s="239">
        <v>342.0</v>
      </c>
    </row>
    <row r="9777">
      <c r="A9777" s="238" t="s">
        <v>9823</v>
      </c>
      <c r="B9777" s="239">
        <v>5459.0</v>
      </c>
    </row>
    <row r="9778">
      <c r="A9778" s="238" t="s">
        <v>9824</v>
      </c>
      <c r="B9778" s="239">
        <v>5505.0</v>
      </c>
    </row>
    <row r="9779">
      <c r="A9779" s="238" t="s">
        <v>9825</v>
      </c>
      <c r="B9779" s="239">
        <v>128928.0</v>
      </c>
    </row>
    <row r="9780">
      <c r="A9780" s="238" t="s">
        <v>9826</v>
      </c>
      <c r="B9780" s="239">
        <v>3475.0</v>
      </c>
    </row>
    <row r="9781">
      <c r="A9781" s="238" t="s">
        <v>9827</v>
      </c>
      <c r="B9781" s="239">
        <v>664.0</v>
      </c>
    </row>
    <row r="9782">
      <c r="A9782" s="238" t="s">
        <v>9828</v>
      </c>
      <c r="B9782" s="239">
        <v>3028.0</v>
      </c>
    </row>
    <row r="9783">
      <c r="A9783" s="238" t="s">
        <v>9829</v>
      </c>
      <c r="B9783" s="239">
        <v>709.0</v>
      </c>
    </row>
    <row r="9784">
      <c r="A9784" s="238" t="s">
        <v>9830</v>
      </c>
      <c r="B9784" s="239">
        <v>5954.0</v>
      </c>
    </row>
    <row r="9785">
      <c r="A9785" s="238" t="s">
        <v>9831</v>
      </c>
      <c r="B9785" s="239">
        <v>572.0</v>
      </c>
    </row>
    <row r="9786">
      <c r="A9786" s="238" t="s">
        <v>9832</v>
      </c>
      <c r="B9786" s="239">
        <v>4503.0</v>
      </c>
    </row>
    <row r="9787">
      <c r="A9787" s="238" t="s">
        <v>9832</v>
      </c>
      <c r="B9787" s="239">
        <v>950.0</v>
      </c>
    </row>
    <row r="9788">
      <c r="A9788" s="238" t="s">
        <v>9833</v>
      </c>
      <c r="B9788" s="239">
        <v>1526.0</v>
      </c>
    </row>
    <row r="9789">
      <c r="A9789" s="238" t="s">
        <v>9834</v>
      </c>
      <c r="B9789" s="239">
        <v>457.0</v>
      </c>
    </row>
    <row r="9790">
      <c r="A9790" s="238" t="s">
        <v>9835</v>
      </c>
      <c r="B9790" s="239">
        <v>638.0</v>
      </c>
    </row>
    <row r="9791">
      <c r="A9791" s="238" t="s">
        <v>9836</v>
      </c>
      <c r="B9791" s="239">
        <v>1066.0</v>
      </c>
    </row>
    <row r="9792">
      <c r="A9792" s="238" t="s">
        <v>9837</v>
      </c>
      <c r="B9792" s="239">
        <v>3081.0</v>
      </c>
    </row>
    <row r="9793">
      <c r="A9793" s="238" t="s">
        <v>9838</v>
      </c>
      <c r="B9793" s="239">
        <v>1131.0</v>
      </c>
    </row>
    <row r="9794">
      <c r="A9794" s="238" t="s">
        <v>9839</v>
      </c>
      <c r="B9794" s="239">
        <v>0.0</v>
      </c>
    </row>
    <row r="9795">
      <c r="A9795" s="238" t="s">
        <v>9840</v>
      </c>
      <c r="B9795" s="239">
        <v>5038.0</v>
      </c>
    </row>
    <row r="9796">
      <c r="A9796" s="238" t="s">
        <v>9841</v>
      </c>
      <c r="B9796" s="239">
        <v>195.0</v>
      </c>
    </row>
    <row r="9797">
      <c r="A9797" s="238" t="s">
        <v>9842</v>
      </c>
      <c r="B9797" s="239">
        <v>2428.0</v>
      </c>
    </row>
    <row r="9798">
      <c r="A9798" s="238" t="s">
        <v>9843</v>
      </c>
      <c r="B9798" s="239">
        <v>60892.0</v>
      </c>
    </row>
    <row r="9799">
      <c r="A9799" s="238" t="s">
        <v>9844</v>
      </c>
      <c r="B9799" s="239">
        <v>1953.0</v>
      </c>
    </row>
    <row r="9800">
      <c r="A9800" s="238" t="s">
        <v>9845</v>
      </c>
      <c r="B9800" s="239">
        <v>930.0</v>
      </c>
    </row>
    <row r="9801">
      <c r="A9801" s="238" t="s">
        <v>9846</v>
      </c>
      <c r="B9801" s="239">
        <v>6511.0</v>
      </c>
    </row>
    <row r="9802">
      <c r="A9802" s="238" t="s">
        <v>9847</v>
      </c>
      <c r="B9802" s="239">
        <v>6130.0</v>
      </c>
    </row>
    <row r="9803">
      <c r="A9803" s="238" t="s">
        <v>9848</v>
      </c>
      <c r="B9803" s="239">
        <v>1589.0</v>
      </c>
    </row>
    <row r="9804">
      <c r="A9804" s="238" t="s">
        <v>9849</v>
      </c>
      <c r="B9804" s="239">
        <v>191.0</v>
      </c>
    </row>
    <row r="9805">
      <c r="A9805" s="238" t="s">
        <v>9850</v>
      </c>
      <c r="B9805" s="239">
        <v>3324.0</v>
      </c>
    </row>
    <row r="9806">
      <c r="A9806" s="238" t="s">
        <v>9851</v>
      </c>
      <c r="B9806" s="239">
        <v>1454.0</v>
      </c>
    </row>
    <row r="9807">
      <c r="A9807" s="238" t="s">
        <v>9852</v>
      </c>
      <c r="B9807" s="239">
        <v>2200.0</v>
      </c>
    </row>
    <row r="9808">
      <c r="A9808" s="238" t="s">
        <v>9853</v>
      </c>
      <c r="B9808" s="239">
        <v>1419.0</v>
      </c>
    </row>
    <row r="9809">
      <c r="A9809" s="238" t="s">
        <v>9854</v>
      </c>
      <c r="B9809" s="239">
        <v>4349.0</v>
      </c>
    </row>
    <row r="9810">
      <c r="A9810" s="238" t="s">
        <v>9855</v>
      </c>
      <c r="B9810" s="239">
        <v>5021.0</v>
      </c>
    </row>
    <row r="9811">
      <c r="A9811" s="238" t="s">
        <v>9856</v>
      </c>
      <c r="B9811" s="239">
        <v>0.0</v>
      </c>
    </row>
    <row r="9812">
      <c r="A9812" s="238" t="s">
        <v>9857</v>
      </c>
      <c r="B9812" s="239">
        <v>11500.0</v>
      </c>
    </row>
    <row r="9813">
      <c r="A9813" s="238" t="s">
        <v>9858</v>
      </c>
      <c r="B9813" s="239">
        <v>6071.0</v>
      </c>
    </row>
    <row r="9814">
      <c r="A9814" s="238" t="s">
        <v>9859</v>
      </c>
      <c r="B9814" s="239">
        <v>8651.0</v>
      </c>
    </row>
    <row r="9815">
      <c r="A9815" s="238" t="s">
        <v>9860</v>
      </c>
      <c r="B9815" s="239">
        <v>25873.0</v>
      </c>
    </row>
    <row r="9816">
      <c r="A9816" s="238" t="s">
        <v>9861</v>
      </c>
      <c r="B9816" s="239">
        <v>76.0</v>
      </c>
    </row>
    <row r="9817">
      <c r="A9817" s="238" t="s">
        <v>9862</v>
      </c>
      <c r="B9817" s="239">
        <v>2660.0</v>
      </c>
    </row>
    <row r="9818">
      <c r="A9818" s="238" t="s">
        <v>9863</v>
      </c>
      <c r="B9818" s="239">
        <v>1160.0</v>
      </c>
    </row>
    <row r="9819">
      <c r="A9819" s="238" t="s">
        <v>9864</v>
      </c>
      <c r="B9819" s="239">
        <v>878.0</v>
      </c>
    </row>
    <row r="9820">
      <c r="A9820" s="238" t="s">
        <v>9865</v>
      </c>
      <c r="B9820" s="239">
        <v>1332.0</v>
      </c>
    </row>
    <row r="9821">
      <c r="A9821" s="238" t="s">
        <v>9866</v>
      </c>
      <c r="B9821" s="239">
        <v>7441.0</v>
      </c>
    </row>
    <row r="9822">
      <c r="A9822" s="238" t="s">
        <v>9867</v>
      </c>
      <c r="B9822" s="239">
        <v>1657.0</v>
      </c>
    </row>
    <row r="9823">
      <c r="A9823" s="238" t="s">
        <v>9868</v>
      </c>
      <c r="B9823" s="239">
        <v>3099.0</v>
      </c>
    </row>
    <row r="9824">
      <c r="A9824" s="238" t="s">
        <v>9869</v>
      </c>
      <c r="B9824" s="239">
        <v>3414.0</v>
      </c>
    </row>
    <row r="9825">
      <c r="A9825" s="238" t="s">
        <v>9870</v>
      </c>
      <c r="B9825" s="239">
        <v>3179.0</v>
      </c>
    </row>
    <row r="9826">
      <c r="A9826" s="238" t="s">
        <v>9871</v>
      </c>
      <c r="B9826" s="239">
        <v>2449.0</v>
      </c>
    </row>
    <row r="9827">
      <c r="A9827" s="238" t="s">
        <v>9872</v>
      </c>
      <c r="B9827" s="239">
        <v>1780.0</v>
      </c>
    </row>
    <row r="9828">
      <c r="A9828" s="238" t="s">
        <v>9873</v>
      </c>
      <c r="B9828" s="239">
        <v>0.0</v>
      </c>
    </row>
    <row r="9829">
      <c r="A9829" s="238" t="s">
        <v>9874</v>
      </c>
      <c r="B9829" s="239">
        <v>1131.0</v>
      </c>
    </row>
    <row r="9830">
      <c r="A9830" s="238" t="s">
        <v>9875</v>
      </c>
      <c r="B9830" s="239">
        <v>29523.0</v>
      </c>
    </row>
    <row r="9831">
      <c r="A9831" s="238" t="s">
        <v>9876</v>
      </c>
      <c r="B9831" s="239">
        <v>4945.0</v>
      </c>
    </row>
    <row r="9832">
      <c r="A9832" s="238" t="s">
        <v>9877</v>
      </c>
      <c r="B9832" s="239">
        <v>867.0</v>
      </c>
    </row>
    <row r="9833">
      <c r="A9833" s="238" t="s">
        <v>9878</v>
      </c>
      <c r="B9833" s="239">
        <v>511.0</v>
      </c>
    </row>
    <row r="9834">
      <c r="A9834" s="238" t="s">
        <v>9879</v>
      </c>
      <c r="B9834" s="239">
        <v>4215.0</v>
      </c>
    </row>
    <row r="9835">
      <c r="A9835" s="238" t="s">
        <v>9880</v>
      </c>
      <c r="B9835" s="239">
        <v>780.0</v>
      </c>
    </row>
    <row r="9836">
      <c r="A9836" s="238" t="s">
        <v>9881</v>
      </c>
      <c r="B9836" s="239">
        <v>792.0</v>
      </c>
    </row>
    <row r="9837">
      <c r="A9837" s="238" t="s">
        <v>9882</v>
      </c>
      <c r="B9837" s="239">
        <v>1787.0</v>
      </c>
    </row>
    <row r="9838">
      <c r="A9838" s="238" t="s">
        <v>9883</v>
      </c>
      <c r="B9838" s="239">
        <v>2929.0</v>
      </c>
    </row>
    <row r="9839">
      <c r="A9839" s="238" t="s">
        <v>9884</v>
      </c>
      <c r="B9839" s="239">
        <v>199.0</v>
      </c>
    </row>
    <row r="9840">
      <c r="A9840" s="238" t="s">
        <v>9885</v>
      </c>
      <c r="B9840" s="239">
        <v>286.0</v>
      </c>
    </row>
    <row r="9841">
      <c r="A9841" s="238" t="s">
        <v>9886</v>
      </c>
      <c r="B9841" s="239">
        <v>736.0</v>
      </c>
    </row>
    <row r="9842">
      <c r="A9842" s="238" t="s">
        <v>9887</v>
      </c>
      <c r="B9842" s="239">
        <v>8426.0</v>
      </c>
    </row>
    <row r="9843">
      <c r="A9843" s="238" t="s">
        <v>9888</v>
      </c>
      <c r="B9843" s="239">
        <v>3664.0</v>
      </c>
    </row>
    <row r="9844">
      <c r="A9844" s="238" t="s">
        <v>9889</v>
      </c>
      <c r="B9844" s="239">
        <v>1643.0</v>
      </c>
    </row>
    <row r="9845">
      <c r="A9845" s="238" t="s">
        <v>9890</v>
      </c>
      <c r="B9845" s="239">
        <v>408.0</v>
      </c>
    </row>
    <row r="9846">
      <c r="A9846" s="238" t="s">
        <v>9891</v>
      </c>
      <c r="B9846" s="239">
        <v>1654.0</v>
      </c>
    </row>
    <row r="9847">
      <c r="A9847" s="238" t="s">
        <v>9892</v>
      </c>
      <c r="B9847" s="239">
        <v>3809.0</v>
      </c>
    </row>
    <row r="9848">
      <c r="A9848" s="238" t="s">
        <v>9893</v>
      </c>
      <c r="B9848" s="239">
        <v>335.0</v>
      </c>
    </row>
    <row r="9849">
      <c r="A9849" s="238" t="s">
        <v>9894</v>
      </c>
      <c r="B9849" s="239">
        <v>12091.0</v>
      </c>
    </row>
    <row r="9850">
      <c r="A9850" s="238" t="s">
        <v>9895</v>
      </c>
      <c r="B9850" s="239">
        <v>67.0</v>
      </c>
    </row>
    <row r="9851">
      <c r="A9851" s="238" t="s">
        <v>9896</v>
      </c>
      <c r="B9851" s="239">
        <v>1499.0</v>
      </c>
    </row>
    <row r="9852">
      <c r="A9852" s="238" t="s">
        <v>9896</v>
      </c>
      <c r="B9852" s="239">
        <v>9095.0</v>
      </c>
    </row>
    <row r="9853">
      <c r="A9853" s="238" t="s">
        <v>9896</v>
      </c>
      <c r="B9853" s="239">
        <v>860.0</v>
      </c>
    </row>
    <row r="9854">
      <c r="A9854" s="238" t="s">
        <v>9897</v>
      </c>
      <c r="B9854" s="239">
        <v>3209.0</v>
      </c>
    </row>
    <row r="9855">
      <c r="A9855" s="238" t="s">
        <v>9897</v>
      </c>
      <c r="B9855" s="239">
        <v>693.0</v>
      </c>
    </row>
    <row r="9856">
      <c r="A9856" s="238" t="s">
        <v>9898</v>
      </c>
      <c r="B9856" s="239">
        <v>376.0</v>
      </c>
    </row>
    <row r="9857">
      <c r="A9857" s="238" t="s">
        <v>9899</v>
      </c>
      <c r="B9857" s="239">
        <v>456.0</v>
      </c>
    </row>
    <row r="9858">
      <c r="A9858" s="238" t="s">
        <v>9900</v>
      </c>
      <c r="B9858" s="239">
        <v>3427.0</v>
      </c>
    </row>
    <row r="9859">
      <c r="A9859" s="238" t="s">
        <v>9901</v>
      </c>
      <c r="B9859" s="239">
        <v>3402.0</v>
      </c>
    </row>
    <row r="9860">
      <c r="A9860" s="238" t="s">
        <v>9902</v>
      </c>
      <c r="B9860" s="239">
        <v>202.0</v>
      </c>
    </row>
    <row r="9861">
      <c r="A9861" s="238" t="s">
        <v>9903</v>
      </c>
      <c r="B9861" s="239">
        <v>3812.0</v>
      </c>
    </row>
    <row r="9862">
      <c r="A9862" s="238" t="s">
        <v>9904</v>
      </c>
      <c r="B9862" s="239">
        <v>1417.0</v>
      </c>
    </row>
    <row r="9863">
      <c r="A9863" s="238" t="s">
        <v>9905</v>
      </c>
      <c r="B9863" s="239">
        <v>899.0</v>
      </c>
    </row>
    <row r="9864">
      <c r="A9864" s="238" t="s">
        <v>9906</v>
      </c>
      <c r="B9864" s="239">
        <v>56.0</v>
      </c>
    </row>
    <row r="9865">
      <c r="A9865" s="238" t="s">
        <v>9907</v>
      </c>
      <c r="B9865" s="239">
        <v>1725.0</v>
      </c>
    </row>
    <row r="9866">
      <c r="A9866" s="238" t="s">
        <v>9908</v>
      </c>
      <c r="B9866" s="239">
        <v>702.0</v>
      </c>
    </row>
    <row r="9867">
      <c r="A9867" s="238" t="s">
        <v>9909</v>
      </c>
      <c r="B9867" s="239">
        <v>14926.0</v>
      </c>
    </row>
    <row r="9868">
      <c r="A9868" s="238" t="s">
        <v>9910</v>
      </c>
      <c r="B9868" s="239">
        <v>14174.0</v>
      </c>
    </row>
    <row r="9869">
      <c r="A9869" s="238" t="s">
        <v>9911</v>
      </c>
      <c r="B9869" s="239">
        <v>1251.0</v>
      </c>
    </row>
    <row r="9870">
      <c r="A9870" s="238" t="s">
        <v>9912</v>
      </c>
      <c r="B9870" s="239">
        <v>643.0</v>
      </c>
    </row>
    <row r="9871">
      <c r="A9871" s="238" t="s">
        <v>9913</v>
      </c>
      <c r="B9871" s="239">
        <v>432.0</v>
      </c>
    </row>
    <row r="9872">
      <c r="A9872" s="238" t="s">
        <v>9914</v>
      </c>
      <c r="B9872" s="239">
        <v>426.0</v>
      </c>
    </row>
    <row r="9873">
      <c r="A9873" s="238" t="s">
        <v>9915</v>
      </c>
      <c r="B9873" s="239">
        <v>398.0</v>
      </c>
    </row>
    <row r="9874">
      <c r="A9874" s="238" t="s">
        <v>9916</v>
      </c>
      <c r="B9874" s="239">
        <v>424.0</v>
      </c>
    </row>
    <row r="9875">
      <c r="A9875" s="238" t="s">
        <v>9917</v>
      </c>
      <c r="B9875" s="239">
        <v>5070.0</v>
      </c>
    </row>
    <row r="9876">
      <c r="A9876" s="238" t="s">
        <v>9918</v>
      </c>
      <c r="B9876" s="239">
        <v>3692.0</v>
      </c>
    </row>
    <row r="9877">
      <c r="A9877" s="238" t="s">
        <v>9919</v>
      </c>
      <c r="B9877" s="239">
        <v>410.0</v>
      </c>
    </row>
    <row r="9878">
      <c r="A9878" s="238" t="s">
        <v>9920</v>
      </c>
      <c r="B9878" s="239">
        <v>4564.0</v>
      </c>
    </row>
    <row r="9879">
      <c r="A9879" s="238" t="s">
        <v>9921</v>
      </c>
      <c r="B9879" s="239">
        <v>446.0</v>
      </c>
    </row>
    <row r="9880">
      <c r="A9880" s="238" t="s">
        <v>9922</v>
      </c>
      <c r="B9880" s="239">
        <v>608.0</v>
      </c>
    </row>
    <row r="9881">
      <c r="A9881" s="238" t="s">
        <v>9923</v>
      </c>
      <c r="B9881" s="239">
        <v>110.0</v>
      </c>
    </row>
    <row r="9882">
      <c r="A9882" s="238" t="s">
        <v>9924</v>
      </c>
      <c r="B9882" s="239">
        <v>189.0</v>
      </c>
    </row>
    <row r="9883">
      <c r="A9883" s="238" t="s">
        <v>9925</v>
      </c>
      <c r="B9883" s="239">
        <v>1323.0</v>
      </c>
    </row>
    <row r="9884">
      <c r="A9884" s="238" t="s">
        <v>9926</v>
      </c>
      <c r="B9884" s="239">
        <v>1258.0</v>
      </c>
    </row>
    <row r="9885">
      <c r="A9885" s="238" t="s">
        <v>9927</v>
      </c>
      <c r="B9885" s="239">
        <v>126.0</v>
      </c>
    </row>
    <row r="9886">
      <c r="A9886" s="238" t="s">
        <v>9928</v>
      </c>
      <c r="B9886" s="239">
        <v>5006.0</v>
      </c>
    </row>
    <row r="9887">
      <c r="A9887" s="238" t="s">
        <v>9929</v>
      </c>
      <c r="B9887" s="239">
        <v>744.0</v>
      </c>
    </row>
    <row r="9888">
      <c r="A9888" s="238" t="s">
        <v>9930</v>
      </c>
      <c r="B9888" s="239">
        <v>1834.0</v>
      </c>
    </row>
    <row r="9889">
      <c r="A9889" s="238" t="s">
        <v>9931</v>
      </c>
      <c r="B9889" s="239">
        <v>726.0</v>
      </c>
    </row>
    <row r="9890">
      <c r="A9890" s="238" t="s">
        <v>9932</v>
      </c>
      <c r="B9890" s="239">
        <v>401.0</v>
      </c>
    </row>
    <row r="9891">
      <c r="A9891" s="238" t="s">
        <v>9933</v>
      </c>
      <c r="B9891" s="239">
        <v>706.0</v>
      </c>
    </row>
    <row r="9892">
      <c r="A9892" s="238" t="s">
        <v>9934</v>
      </c>
      <c r="B9892" s="239">
        <v>29305.0</v>
      </c>
    </row>
    <row r="9893">
      <c r="A9893" s="238" t="s">
        <v>9935</v>
      </c>
      <c r="B9893" s="239">
        <v>9151.0</v>
      </c>
    </row>
    <row r="9894">
      <c r="A9894" s="238" t="s">
        <v>9936</v>
      </c>
      <c r="B9894" s="239">
        <v>3387.0</v>
      </c>
    </row>
    <row r="9895">
      <c r="A9895" s="238" t="s">
        <v>9937</v>
      </c>
      <c r="B9895" s="239">
        <v>441.0</v>
      </c>
    </row>
    <row r="9896">
      <c r="A9896" s="238" t="s">
        <v>9938</v>
      </c>
      <c r="B9896" s="239">
        <v>24397.0</v>
      </c>
    </row>
    <row r="9897">
      <c r="A9897" s="238" t="s">
        <v>9939</v>
      </c>
      <c r="B9897" s="239">
        <v>1519.0</v>
      </c>
    </row>
    <row r="9898">
      <c r="A9898" s="238" t="s">
        <v>9940</v>
      </c>
      <c r="B9898" s="239">
        <v>847.0</v>
      </c>
    </row>
    <row r="9899">
      <c r="A9899" s="238" t="s">
        <v>9941</v>
      </c>
      <c r="B9899" s="239">
        <v>25530.0</v>
      </c>
    </row>
    <row r="9900">
      <c r="A9900" s="238" t="s">
        <v>9942</v>
      </c>
      <c r="B9900" s="239">
        <v>18419.0</v>
      </c>
    </row>
    <row r="9901">
      <c r="A9901" s="238" t="s">
        <v>9943</v>
      </c>
      <c r="B9901" s="239">
        <v>33769.0</v>
      </c>
    </row>
    <row r="9902">
      <c r="A9902" s="238" t="s">
        <v>9944</v>
      </c>
      <c r="B9902" s="239">
        <v>662.0</v>
      </c>
    </row>
    <row r="9903">
      <c r="A9903" s="238" t="s">
        <v>9945</v>
      </c>
      <c r="B9903" s="239">
        <v>2720.0</v>
      </c>
    </row>
    <row r="9904">
      <c r="A9904" s="238" t="s">
        <v>9946</v>
      </c>
      <c r="B9904" s="239">
        <v>6738.0</v>
      </c>
    </row>
    <row r="9905">
      <c r="A9905" s="238" t="s">
        <v>9947</v>
      </c>
      <c r="B9905" s="239">
        <v>9634.0</v>
      </c>
    </row>
    <row r="9906">
      <c r="A9906" s="238" t="s">
        <v>9948</v>
      </c>
      <c r="B9906" s="239">
        <v>713.0</v>
      </c>
    </row>
    <row r="9907">
      <c r="A9907" s="238" t="s">
        <v>9949</v>
      </c>
      <c r="B9907" s="239">
        <v>82445.0</v>
      </c>
    </row>
    <row r="9908">
      <c r="A9908" s="238" t="s">
        <v>9950</v>
      </c>
      <c r="B9908" s="239">
        <v>5478.0</v>
      </c>
    </row>
    <row r="9909">
      <c r="A9909" s="238" t="s">
        <v>9951</v>
      </c>
      <c r="B9909" s="239">
        <v>6655.0</v>
      </c>
    </row>
    <row r="9910">
      <c r="A9910" s="238" t="s">
        <v>9952</v>
      </c>
      <c r="B9910" s="239">
        <v>1813.0</v>
      </c>
    </row>
    <row r="9911">
      <c r="A9911" s="238" t="s">
        <v>9953</v>
      </c>
      <c r="B9911" s="239">
        <v>0.0</v>
      </c>
    </row>
    <row r="9912">
      <c r="A9912" s="238" t="s">
        <v>9954</v>
      </c>
      <c r="B9912" s="239">
        <v>956.0</v>
      </c>
    </row>
    <row r="9913">
      <c r="A9913" s="238" t="s">
        <v>9955</v>
      </c>
      <c r="B9913" s="239">
        <v>13304.0</v>
      </c>
    </row>
    <row r="9914">
      <c r="A9914" s="238" t="s">
        <v>9956</v>
      </c>
      <c r="B9914" s="239">
        <v>1697.0</v>
      </c>
    </row>
    <row r="9915">
      <c r="A9915" s="238" t="s">
        <v>9957</v>
      </c>
      <c r="B9915" s="239">
        <v>2788.0</v>
      </c>
    </row>
    <row r="9916">
      <c r="A9916" s="238" t="s">
        <v>9958</v>
      </c>
      <c r="B9916" s="239">
        <v>4654.0</v>
      </c>
    </row>
    <row r="9917">
      <c r="A9917" s="238" t="s">
        <v>9959</v>
      </c>
      <c r="B9917" s="239">
        <v>18474.0</v>
      </c>
    </row>
    <row r="9918">
      <c r="A9918" s="238" t="s">
        <v>9960</v>
      </c>
      <c r="B9918" s="239">
        <v>4961.0</v>
      </c>
    </row>
    <row r="9919">
      <c r="A9919" s="238" t="s">
        <v>9961</v>
      </c>
      <c r="B9919" s="239">
        <v>12424.0</v>
      </c>
    </row>
    <row r="9920">
      <c r="A9920" s="238" t="s">
        <v>9962</v>
      </c>
      <c r="B9920" s="239">
        <v>1004.0</v>
      </c>
    </row>
    <row r="9921">
      <c r="A9921" s="238" t="s">
        <v>9963</v>
      </c>
      <c r="B9921" s="239">
        <v>545.0</v>
      </c>
    </row>
    <row r="9922">
      <c r="A9922" s="238" t="s">
        <v>9964</v>
      </c>
      <c r="B9922" s="239">
        <v>908.0</v>
      </c>
    </row>
    <row r="9923">
      <c r="A9923" s="238" t="s">
        <v>9965</v>
      </c>
      <c r="B9923" s="239">
        <v>786.0</v>
      </c>
    </row>
    <row r="9924">
      <c r="A9924" s="238" t="s">
        <v>9966</v>
      </c>
      <c r="B9924" s="239">
        <v>401.0</v>
      </c>
    </row>
    <row r="9925">
      <c r="A9925" s="238" t="s">
        <v>9967</v>
      </c>
      <c r="B9925" s="239">
        <v>28526.0</v>
      </c>
    </row>
    <row r="9926">
      <c r="A9926" s="238" t="s">
        <v>9968</v>
      </c>
      <c r="B9926" s="239">
        <v>2146.0</v>
      </c>
    </row>
    <row r="9927">
      <c r="A9927" s="238" t="s">
        <v>9969</v>
      </c>
      <c r="B9927" s="239">
        <v>25522.0</v>
      </c>
    </row>
    <row r="9928">
      <c r="A9928" s="238" t="s">
        <v>9970</v>
      </c>
      <c r="B9928" s="239">
        <v>22274.0</v>
      </c>
    </row>
    <row r="9929">
      <c r="A9929" s="238" t="s">
        <v>9971</v>
      </c>
      <c r="B9929" s="239">
        <v>1608.0</v>
      </c>
    </row>
    <row r="9930">
      <c r="A9930" s="238" t="s">
        <v>9972</v>
      </c>
      <c r="B9930" s="239">
        <v>7723.0</v>
      </c>
    </row>
    <row r="9931">
      <c r="A9931" s="238" t="s">
        <v>9973</v>
      </c>
      <c r="B9931" s="239">
        <v>3771.0</v>
      </c>
    </row>
    <row r="9932">
      <c r="A9932" s="238" t="s">
        <v>9974</v>
      </c>
      <c r="B9932" s="239">
        <v>9811.0</v>
      </c>
    </row>
    <row r="9933">
      <c r="A9933" s="238" t="s">
        <v>9975</v>
      </c>
      <c r="B9933" s="239">
        <v>8585.0</v>
      </c>
    </row>
    <row r="9934">
      <c r="A9934" s="238" t="s">
        <v>9976</v>
      </c>
      <c r="B9934" s="239">
        <v>1247.0</v>
      </c>
    </row>
    <row r="9935">
      <c r="A9935" s="238" t="s">
        <v>9977</v>
      </c>
      <c r="B9935" s="239">
        <v>523.0</v>
      </c>
    </row>
    <row r="9936">
      <c r="A9936" s="238" t="s">
        <v>9978</v>
      </c>
      <c r="B9936" s="239">
        <v>480.0</v>
      </c>
    </row>
    <row r="9937">
      <c r="A9937" s="238" t="s">
        <v>9979</v>
      </c>
      <c r="B9937" s="239">
        <v>762.0</v>
      </c>
    </row>
    <row r="9938">
      <c r="A9938" s="238" t="s">
        <v>9980</v>
      </c>
      <c r="B9938" s="239">
        <v>996.0</v>
      </c>
    </row>
    <row r="9939">
      <c r="A9939" s="238" t="s">
        <v>9981</v>
      </c>
      <c r="B9939" s="239">
        <v>3650.0</v>
      </c>
    </row>
    <row r="9940">
      <c r="A9940" s="238" t="s">
        <v>9982</v>
      </c>
      <c r="B9940" s="239">
        <v>185.0</v>
      </c>
    </row>
    <row r="9941">
      <c r="A9941" s="238" t="s">
        <v>9983</v>
      </c>
      <c r="B9941" s="239">
        <v>913.0</v>
      </c>
    </row>
    <row r="9942">
      <c r="A9942" s="238" t="s">
        <v>9984</v>
      </c>
      <c r="B9942" s="239">
        <v>4614.0</v>
      </c>
    </row>
    <row r="9943">
      <c r="A9943" s="238" t="s">
        <v>9984</v>
      </c>
      <c r="B9943" s="239">
        <v>1651.0</v>
      </c>
    </row>
    <row r="9944">
      <c r="A9944" s="238" t="s">
        <v>9985</v>
      </c>
      <c r="B9944" s="239">
        <v>1521.0</v>
      </c>
    </row>
    <row r="9945">
      <c r="A9945" s="238" t="s">
        <v>9986</v>
      </c>
      <c r="B9945" s="239">
        <v>34534.0</v>
      </c>
    </row>
    <row r="9946">
      <c r="A9946" s="238" t="s">
        <v>9987</v>
      </c>
      <c r="B9946" s="239">
        <v>78208.0</v>
      </c>
    </row>
    <row r="9947">
      <c r="A9947" s="238" t="s">
        <v>9988</v>
      </c>
      <c r="B9947" s="239">
        <v>2706.0</v>
      </c>
    </row>
    <row r="9948">
      <c r="A9948" s="238" t="s">
        <v>9989</v>
      </c>
      <c r="B9948" s="239">
        <v>1315.0</v>
      </c>
    </row>
    <row r="9949">
      <c r="A9949" s="238" t="s">
        <v>9990</v>
      </c>
      <c r="B9949" s="239">
        <v>88213.0</v>
      </c>
    </row>
    <row r="9950">
      <c r="A9950" s="238" t="s">
        <v>9991</v>
      </c>
      <c r="B9950" s="239">
        <v>3412.0</v>
      </c>
    </row>
    <row r="9951">
      <c r="A9951" s="238" t="s">
        <v>9992</v>
      </c>
      <c r="B9951" s="239">
        <v>6775.0</v>
      </c>
    </row>
    <row r="9952">
      <c r="A9952" s="238" t="s">
        <v>9993</v>
      </c>
      <c r="B9952" s="239">
        <v>12584.0</v>
      </c>
    </row>
    <row r="9953">
      <c r="A9953" s="238" t="s">
        <v>9994</v>
      </c>
      <c r="B9953" s="239">
        <v>6768.0</v>
      </c>
    </row>
    <row r="9954">
      <c r="A9954" s="238" t="s">
        <v>9995</v>
      </c>
      <c r="B9954" s="239">
        <v>2803.0</v>
      </c>
    </row>
    <row r="9955">
      <c r="A9955" s="238" t="s">
        <v>9996</v>
      </c>
      <c r="B9955" s="239">
        <v>17960.0</v>
      </c>
    </row>
    <row r="9956">
      <c r="A9956" s="238" t="s">
        <v>9997</v>
      </c>
      <c r="B9956" s="239">
        <v>1677.0</v>
      </c>
    </row>
    <row r="9957">
      <c r="A9957" s="238" t="s">
        <v>9998</v>
      </c>
      <c r="B9957" s="239">
        <v>2225.0</v>
      </c>
    </row>
    <row r="9958">
      <c r="A9958" s="238" t="s">
        <v>9999</v>
      </c>
      <c r="B9958" s="239">
        <v>368.0</v>
      </c>
    </row>
    <row r="9959">
      <c r="A9959" s="238" t="s">
        <v>10000</v>
      </c>
      <c r="B9959" s="239">
        <v>10141.0</v>
      </c>
    </row>
    <row r="9960">
      <c r="A9960" s="238" t="s">
        <v>10001</v>
      </c>
      <c r="B9960" s="239">
        <v>9792.0</v>
      </c>
    </row>
    <row r="9961">
      <c r="A9961" s="238" t="s">
        <v>10002</v>
      </c>
      <c r="B9961" s="239">
        <v>18495.0</v>
      </c>
    </row>
    <row r="9962">
      <c r="A9962" s="238" t="s">
        <v>10003</v>
      </c>
      <c r="B9962" s="239">
        <v>36196.0</v>
      </c>
    </row>
    <row r="9963">
      <c r="A9963" s="238" t="s">
        <v>10004</v>
      </c>
      <c r="B9963" s="239">
        <v>725.0</v>
      </c>
    </row>
    <row r="9964">
      <c r="A9964" s="238" t="s">
        <v>10005</v>
      </c>
      <c r="B9964" s="239">
        <v>373.0</v>
      </c>
    </row>
    <row r="9965">
      <c r="A9965" s="238" t="s">
        <v>10006</v>
      </c>
      <c r="B9965" s="239">
        <v>679.0</v>
      </c>
    </row>
    <row r="9966">
      <c r="A9966" s="238" t="s">
        <v>10007</v>
      </c>
      <c r="B9966" s="239">
        <v>2485.0</v>
      </c>
    </row>
    <row r="9967">
      <c r="A9967" s="238" t="s">
        <v>10008</v>
      </c>
      <c r="B9967" s="239">
        <v>4676.0</v>
      </c>
    </row>
    <row r="9968">
      <c r="A9968" s="238" t="s">
        <v>10009</v>
      </c>
      <c r="B9968" s="239">
        <v>3232.0</v>
      </c>
    </row>
    <row r="9969">
      <c r="A9969" s="238" t="s">
        <v>10010</v>
      </c>
      <c r="B9969" s="239">
        <v>4260.0</v>
      </c>
    </row>
    <row r="9970">
      <c r="A9970" s="238" t="s">
        <v>10011</v>
      </c>
      <c r="B9970" s="239">
        <v>6242.0</v>
      </c>
    </row>
    <row r="9971">
      <c r="A9971" s="238" t="s">
        <v>10012</v>
      </c>
      <c r="B9971" s="239">
        <v>8756.0</v>
      </c>
    </row>
    <row r="9972">
      <c r="A9972" s="238" t="s">
        <v>10013</v>
      </c>
      <c r="B9972" s="239">
        <v>7590.0</v>
      </c>
    </row>
    <row r="9973">
      <c r="A9973" s="238" t="s">
        <v>10014</v>
      </c>
      <c r="B9973" s="239">
        <v>5517.0</v>
      </c>
    </row>
    <row r="9974">
      <c r="A9974" s="238" t="s">
        <v>10015</v>
      </c>
      <c r="B9974" s="239">
        <v>3698.0</v>
      </c>
    </row>
    <row r="9975">
      <c r="A9975" s="238" t="s">
        <v>10016</v>
      </c>
      <c r="B9975" s="239">
        <v>4590.0</v>
      </c>
    </row>
    <row r="9976">
      <c r="A9976" s="238" t="s">
        <v>10017</v>
      </c>
      <c r="B9976" s="239">
        <v>13933.0</v>
      </c>
    </row>
    <row r="9977">
      <c r="A9977" s="238" t="s">
        <v>10018</v>
      </c>
      <c r="B9977" s="239">
        <v>0.0</v>
      </c>
    </row>
    <row r="9978">
      <c r="A9978" s="238" t="s">
        <v>10019</v>
      </c>
      <c r="B9978" s="239">
        <v>96.0</v>
      </c>
    </row>
    <row r="9979">
      <c r="A9979" s="238" t="s">
        <v>10020</v>
      </c>
      <c r="B9979" s="239">
        <v>8843.0</v>
      </c>
    </row>
    <row r="9980">
      <c r="A9980" s="238" t="s">
        <v>10021</v>
      </c>
      <c r="B9980" s="239">
        <v>1796.0</v>
      </c>
    </row>
    <row r="9981">
      <c r="A9981" s="238" t="s">
        <v>10022</v>
      </c>
      <c r="B9981" s="239">
        <v>232.0</v>
      </c>
    </row>
    <row r="9982">
      <c r="A9982" s="238" t="s">
        <v>10023</v>
      </c>
      <c r="B9982" s="239">
        <v>575.0</v>
      </c>
    </row>
    <row r="9983">
      <c r="A9983" s="238" t="s">
        <v>10024</v>
      </c>
      <c r="B9983" s="239">
        <v>3225.0</v>
      </c>
    </row>
    <row r="9984">
      <c r="A9984" s="238" t="s">
        <v>10025</v>
      </c>
      <c r="B9984" s="239">
        <v>83.0</v>
      </c>
    </row>
    <row r="9985">
      <c r="A9985" s="238" t="s">
        <v>10026</v>
      </c>
      <c r="B9985" s="239">
        <v>579.0</v>
      </c>
    </row>
    <row r="9986">
      <c r="A9986" s="238" t="s">
        <v>10027</v>
      </c>
      <c r="B9986" s="239">
        <v>40192.0</v>
      </c>
    </row>
    <row r="9987">
      <c r="A9987" s="238" t="s">
        <v>10028</v>
      </c>
      <c r="B9987" s="239">
        <v>234.0</v>
      </c>
    </row>
    <row r="9988">
      <c r="A9988" s="238" t="s">
        <v>10029</v>
      </c>
      <c r="B9988" s="239">
        <v>6769.0</v>
      </c>
    </row>
    <row r="9989">
      <c r="A9989" s="238" t="s">
        <v>10030</v>
      </c>
      <c r="B9989" s="239">
        <v>0.0</v>
      </c>
    </row>
    <row r="9990">
      <c r="A9990" s="238" t="s">
        <v>10031</v>
      </c>
      <c r="B9990" s="239">
        <v>3013.0</v>
      </c>
    </row>
    <row r="9991">
      <c r="A9991" s="238" t="s">
        <v>10032</v>
      </c>
      <c r="B9991" s="239">
        <v>209.0</v>
      </c>
    </row>
    <row r="9992">
      <c r="A9992" s="238" t="s">
        <v>10033</v>
      </c>
      <c r="B9992" s="239">
        <v>218.0</v>
      </c>
    </row>
    <row r="9993">
      <c r="A9993" s="238" t="s">
        <v>10034</v>
      </c>
      <c r="B9993" s="239">
        <v>450.0</v>
      </c>
    </row>
    <row r="9994">
      <c r="A9994" s="238" t="s">
        <v>10035</v>
      </c>
      <c r="B9994" s="239">
        <v>313.0</v>
      </c>
    </row>
    <row r="9995">
      <c r="A9995" s="238" t="s">
        <v>10036</v>
      </c>
      <c r="B9995" s="239">
        <v>209.0</v>
      </c>
    </row>
    <row r="9996">
      <c r="A9996" s="238" t="s">
        <v>10037</v>
      </c>
      <c r="B9996" s="239">
        <v>421.0</v>
      </c>
    </row>
    <row r="9997">
      <c r="A9997" s="238" t="s">
        <v>10038</v>
      </c>
      <c r="B9997" s="239">
        <v>188.0</v>
      </c>
    </row>
    <row r="9998">
      <c r="A9998" s="238" t="s">
        <v>10039</v>
      </c>
      <c r="B9998" s="239">
        <v>1229.0</v>
      </c>
    </row>
    <row r="9999">
      <c r="A9999" s="238" t="s">
        <v>10040</v>
      </c>
      <c r="B9999" s="239">
        <v>514.0</v>
      </c>
    </row>
    <row r="10000">
      <c r="A10000" s="238" t="s">
        <v>10041</v>
      </c>
      <c r="B10000" s="239">
        <v>344.0</v>
      </c>
    </row>
    <row r="10001">
      <c r="A10001" s="238" t="s">
        <v>10042</v>
      </c>
      <c r="B10001" s="239">
        <v>1839.0</v>
      </c>
    </row>
    <row r="10002">
      <c r="A10002" s="238" t="s">
        <v>10043</v>
      </c>
      <c r="B10002" s="239">
        <v>1147.0</v>
      </c>
    </row>
    <row r="10003">
      <c r="A10003" s="238" t="s">
        <v>10044</v>
      </c>
      <c r="B10003" s="239">
        <v>1057.0</v>
      </c>
    </row>
    <row r="10004">
      <c r="A10004" s="238" t="s">
        <v>10045</v>
      </c>
      <c r="B10004" s="239">
        <v>381.0</v>
      </c>
    </row>
    <row r="10005">
      <c r="A10005" s="238" t="s">
        <v>10046</v>
      </c>
      <c r="B10005" s="239">
        <v>632.0</v>
      </c>
    </row>
    <row r="10006">
      <c r="A10006" s="238" t="s">
        <v>10047</v>
      </c>
      <c r="B10006" s="239">
        <v>3142.0</v>
      </c>
    </row>
    <row r="10007">
      <c r="A10007" s="238" t="s">
        <v>10048</v>
      </c>
      <c r="B10007" s="239">
        <v>0.0</v>
      </c>
    </row>
    <row r="10008">
      <c r="A10008" s="238" t="s">
        <v>10049</v>
      </c>
      <c r="B10008" s="239">
        <v>1745.0</v>
      </c>
    </row>
    <row r="10009">
      <c r="A10009" s="238" t="s">
        <v>10050</v>
      </c>
      <c r="B10009" s="239">
        <v>3144.0</v>
      </c>
    </row>
    <row r="10010">
      <c r="A10010" s="238" t="s">
        <v>10051</v>
      </c>
      <c r="B10010" s="239">
        <v>1035.0</v>
      </c>
    </row>
    <row r="10011">
      <c r="A10011" s="238" t="s">
        <v>10052</v>
      </c>
      <c r="B10011" s="239">
        <v>23161.0</v>
      </c>
    </row>
    <row r="10012">
      <c r="A10012" s="238" t="s">
        <v>10053</v>
      </c>
      <c r="B10012" s="239">
        <v>1948.0</v>
      </c>
    </row>
    <row r="10013">
      <c r="A10013" s="238" t="s">
        <v>10054</v>
      </c>
      <c r="B10013" s="239">
        <v>1432.0</v>
      </c>
    </row>
    <row r="10014">
      <c r="A10014" s="238" t="s">
        <v>10055</v>
      </c>
      <c r="B10014" s="239">
        <v>1262.0</v>
      </c>
    </row>
    <row r="10015">
      <c r="A10015" s="238" t="s">
        <v>10056</v>
      </c>
      <c r="B10015" s="239">
        <v>5923.0</v>
      </c>
    </row>
    <row r="10016">
      <c r="A10016" s="238" t="s">
        <v>10057</v>
      </c>
      <c r="B10016" s="239">
        <v>2395.0</v>
      </c>
    </row>
    <row r="10017">
      <c r="A10017" s="238" t="s">
        <v>10058</v>
      </c>
      <c r="B10017" s="239">
        <v>7447.0</v>
      </c>
    </row>
    <row r="10018">
      <c r="A10018" s="238" t="s">
        <v>10059</v>
      </c>
      <c r="B10018" s="239">
        <v>4328.0</v>
      </c>
    </row>
    <row r="10019">
      <c r="A10019" s="238" t="s">
        <v>10060</v>
      </c>
      <c r="B10019" s="239">
        <v>716.0</v>
      </c>
    </row>
    <row r="10020">
      <c r="A10020" s="238" t="s">
        <v>10061</v>
      </c>
      <c r="B10020" s="239">
        <v>4561.0</v>
      </c>
    </row>
    <row r="10021">
      <c r="A10021" s="238" t="s">
        <v>10062</v>
      </c>
      <c r="B10021" s="239">
        <v>2341.0</v>
      </c>
    </row>
    <row r="10022">
      <c r="A10022" s="238" t="s">
        <v>10063</v>
      </c>
      <c r="B10022" s="239">
        <v>447.0</v>
      </c>
    </row>
    <row r="10023">
      <c r="A10023" s="238" t="s">
        <v>10064</v>
      </c>
      <c r="B10023" s="239">
        <v>20581.0</v>
      </c>
    </row>
    <row r="10024">
      <c r="A10024" s="238" t="s">
        <v>10065</v>
      </c>
      <c r="B10024" s="239">
        <v>8225.0</v>
      </c>
    </row>
    <row r="10025">
      <c r="A10025" s="238" t="s">
        <v>10066</v>
      </c>
      <c r="B10025" s="239">
        <v>12948.0</v>
      </c>
    </row>
    <row r="10026">
      <c r="A10026" s="238" t="s">
        <v>10067</v>
      </c>
      <c r="B10026" s="239">
        <v>2025.0</v>
      </c>
    </row>
    <row r="10027">
      <c r="A10027" s="238" t="s">
        <v>10068</v>
      </c>
      <c r="B10027" s="239">
        <v>1547.0</v>
      </c>
    </row>
    <row r="10028">
      <c r="A10028" s="238" t="s">
        <v>10069</v>
      </c>
      <c r="B10028" s="239">
        <v>3680.0</v>
      </c>
    </row>
    <row r="10029">
      <c r="A10029" s="238" t="s">
        <v>10070</v>
      </c>
      <c r="B10029" s="239">
        <v>5437.0</v>
      </c>
    </row>
    <row r="10030">
      <c r="A10030" s="238" t="s">
        <v>10071</v>
      </c>
      <c r="B10030" s="239">
        <v>876.0</v>
      </c>
    </row>
    <row r="10031">
      <c r="A10031" s="238" t="s">
        <v>10072</v>
      </c>
      <c r="B10031" s="239">
        <v>15885.0</v>
      </c>
    </row>
    <row r="10032">
      <c r="A10032" s="238" t="s">
        <v>10073</v>
      </c>
      <c r="B10032" s="239">
        <v>12863.0</v>
      </c>
    </row>
    <row r="10033">
      <c r="A10033" s="238" t="s">
        <v>10074</v>
      </c>
      <c r="B10033" s="239">
        <v>17016.0</v>
      </c>
    </row>
    <row r="10034">
      <c r="A10034" s="238" t="s">
        <v>10075</v>
      </c>
      <c r="B10034" s="239">
        <v>2042.0</v>
      </c>
    </row>
    <row r="10035">
      <c r="A10035" s="238" t="s">
        <v>10076</v>
      </c>
      <c r="B10035" s="239">
        <v>7366.0</v>
      </c>
    </row>
    <row r="10036">
      <c r="A10036" s="238" t="s">
        <v>10077</v>
      </c>
      <c r="B10036" s="239">
        <v>67.0</v>
      </c>
    </row>
    <row r="10037">
      <c r="A10037" s="238" t="s">
        <v>10078</v>
      </c>
      <c r="B10037" s="239">
        <v>1176.0</v>
      </c>
    </row>
    <row r="10038">
      <c r="A10038" s="238" t="s">
        <v>10079</v>
      </c>
      <c r="B10038" s="239">
        <v>231.0</v>
      </c>
    </row>
    <row r="10039">
      <c r="A10039" s="238" t="s">
        <v>10080</v>
      </c>
      <c r="B10039" s="239">
        <v>21444.0</v>
      </c>
    </row>
    <row r="10040">
      <c r="A10040" s="238" t="s">
        <v>10081</v>
      </c>
      <c r="B10040" s="239">
        <v>7130.0</v>
      </c>
    </row>
    <row r="10041">
      <c r="A10041" s="238" t="s">
        <v>10082</v>
      </c>
      <c r="B10041" s="239">
        <v>0.0</v>
      </c>
    </row>
    <row r="10042">
      <c r="A10042" s="238" t="s">
        <v>10083</v>
      </c>
      <c r="B10042" s="239">
        <v>182.0</v>
      </c>
    </row>
    <row r="10043">
      <c r="A10043" s="238" t="s">
        <v>10084</v>
      </c>
      <c r="B10043" s="239">
        <v>212.0</v>
      </c>
    </row>
    <row r="10044">
      <c r="A10044" s="238" t="s">
        <v>10085</v>
      </c>
      <c r="B10044" s="239">
        <v>280.0</v>
      </c>
    </row>
    <row r="10045">
      <c r="A10045" s="238" t="s">
        <v>10086</v>
      </c>
      <c r="B10045" s="239">
        <v>592.0</v>
      </c>
    </row>
    <row r="10046">
      <c r="A10046" s="238" t="s">
        <v>10087</v>
      </c>
      <c r="B10046" s="239">
        <v>870.0</v>
      </c>
    </row>
    <row r="10047">
      <c r="A10047" s="238" t="s">
        <v>10088</v>
      </c>
      <c r="B10047" s="239">
        <v>9998.0</v>
      </c>
    </row>
    <row r="10048">
      <c r="A10048" s="238" t="s">
        <v>10089</v>
      </c>
      <c r="B10048" s="239">
        <v>456.0</v>
      </c>
    </row>
    <row r="10049">
      <c r="A10049" s="238" t="s">
        <v>10090</v>
      </c>
      <c r="B10049" s="239">
        <v>666.0</v>
      </c>
    </row>
    <row r="10050">
      <c r="A10050" s="238" t="s">
        <v>10091</v>
      </c>
      <c r="B10050" s="239">
        <v>3696.0</v>
      </c>
    </row>
    <row r="10051">
      <c r="A10051" s="238" t="s">
        <v>10092</v>
      </c>
      <c r="B10051" s="239">
        <v>56081.0</v>
      </c>
    </row>
    <row r="10052">
      <c r="A10052" s="238" t="s">
        <v>10093</v>
      </c>
      <c r="B10052" s="239">
        <v>5728.0</v>
      </c>
    </row>
    <row r="10053">
      <c r="A10053" s="238" t="s">
        <v>10094</v>
      </c>
      <c r="B10053" s="239">
        <v>0.0</v>
      </c>
    </row>
    <row r="10054">
      <c r="A10054" s="238" t="s">
        <v>10095</v>
      </c>
      <c r="B10054" s="239">
        <v>2140.0</v>
      </c>
    </row>
    <row r="10055">
      <c r="A10055" s="238" t="s">
        <v>10096</v>
      </c>
      <c r="B10055" s="239">
        <v>2296.0</v>
      </c>
    </row>
    <row r="10056">
      <c r="A10056" s="238" t="s">
        <v>10097</v>
      </c>
      <c r="B10056" s="239">
        <v>221.0</v>
      </c>
    </row>
    <row r="10057">
      <c r="A10057" s="238" t="s">
        <v>10098</v>
      </c>
      <c r="B10057" s="239">
        <v>2682.0</v>
      </c>
    </row>
    <row r="10058">
      <c r="A10058" s="238" t="s">
        <v>10099</v>
      </c>
      <c r="B10058" s="239">
        <v>1702.0</v>
      </c>
    </row>
    <row r="10059">
      <c r="A10059" s="238" t="s">
        <v>10100</v>
      </c>
      <c r="B10059" s="239">
        <v>3105.0</v>
      </c>
    </row>
    <row r="10060">
      <c r="A10060" s="238" t="s">
        <v>10101</v>
      </c>
      <c r="B10060" s="239">
        <v>495.0</v>
      </c>
    </row>
    <row r="10061">
      <c r="A10061" s="238" t="s">
        <v>10102</v>
      </c>
      <c r="B10061" s="239">
        <v>1405.0</v>
      </c>
    </row>
    <row r="10062">
      <c r="A10062" s="238" t="s">
        <v>10103</v>
      </c>
      <c r="B10062" s="239">
        <v>1683.0</v>
      </c>
    </row>
    <row r="10063">
      <c r="A10063" s="238" t="s">
        <v>10104</v>
      </c>
      <c r="B10063" s="239">
        <v>2771.0</v>
      </c>
    </row>
    <row r="10064">
      <c r="A10064" s="238" t="s">
        <v>10104</v>
      </c>
      <c r="B10064" s="239">
        <v>3065.0</v>
      </c>
    </row>
    <row r="10065">
      <c r="A10065" s="238" t="s">
        <v>10104</v>
      </c>
      <c r="B10065" s="239">
        <v>1175.0</v>
      </c>
    </row>
    <row r="10066">
      <c r="A10066" s="238" t="s">
        <v>10105</v>
      </c>
      <c r="B10066" s="239">
        <v>10791.0</v>
      </c>
    </row>
    <row r="10067">
      <c r="A10067" s="238" t="s">
        <v>10106</v>
      </c>
      <c r="B10067" s="239">
        <v>6286.0</v>
      </c>
    </row>
    <row r="10068">
      <c r="A10068" s="238" t="s">
        <v>10107</v>
      </c>
      <c r="B10068" s="239">
        <v>4241.0</v>
      </c>
    </row>
    <row r="10069">
      <c r="A10069" s="238" t="s">
        <v>10108</v>
      </c>
      <c r="B10069" s="239">
        <v>4266.0</v>
      </c>
    </row>
    <row r="10070">
      <c r="A10070" s="238" t="s">
        <v>10109</v>
      </c>
      <c r="B10070" s="239">
        <v>0.0</v>
      </c>
    </row>
    <row r="10071">
      <c r="A10071" s="238" t="s">
        <v>10110</v>
      </c>
      <c r="B10071" s="239">
        <v>2209.0</v>
      </c>
    </row>
    <row r="10072">
      <c r="A10072" s="238" t="s">
        <v>10111</v>
      </c>
      <c r="B10072" s="239">
        <v>1913.0</v>
      </c>
    </row>
    <row r="10073">
      <c r="A10073" s="238" t="s">
        <v>10112</v>
      </c>
      <c r="B10073" s="239">
        <v>19949.0</v>
      </c>
    </row>
    <row r="10074">
      <c r="A10074" s="238" t="s">
        <v>10113</v>
      </c>
      <c r="B10074" s="239">
        <v>13235.0</v>
      </c>
    </row>
    <row r="10075">
      <c r="A10075" s="238" t="s">
        <v>10114</v>
      </c>
      <c r="B10075" s="239">
        <v>4794.0</v>
      </c>
    </row>
    <row r="10076">
      <c r="A10076" s="238" t="s">
        <v>10114</v>
      </c>
      <c r="B10076" s="239">
        <v>2946.0</v>
      </c>
    </row>
    <row r="10077">
      <c r="A10077" s="238" t="s">
        <v>10115</v>
      </c>
      <c r="B10077" s="239">
        <v>5877.0</v>
      </c>
    </row>
    <row r="10078">
      <c r="A10078" s="238" t="s">
        <v>10116</v>
      </c>
      <c r="B10078" s="239">
        <v>3301.0</v>
      </c>
    </row>
    <row r="10079">
      <c r="A10079" s="238" t="s">
        <v>10117</v>
      </c>
      <c r="B10079" s="239">
        <v>5097.0</v>
      </c>
    </row>
    <row r="10080">
      <c r="A10080" s="238" t="s">
        <v>10118</v>
      </c>
      <c r="B10080" s="239">
        <v>5505.0</v>
      </c>
    </row>
    <row r="10081">
      <c r="A10081" s="238" t="s">
        <v>10119</v>
      </c>
      <c r="B10081" s="239">
        <v>221.0</v>
      </c>
    </row>
    <row r="10082">
      <c r="A10082" s="238" t="s">
        <v>10120</v>
      </c>
      <c r="B10082" s="239">
        <v>6810.0</v>
      </c>
    </row>
    <row r="10083">
      <c r="A10083" s="238" t="s">
        <v>10121</v>
      </c>
      <c r="B10083" s="239">
        <v>5160.0</v>
      </c>
    </row>
    <row r="10084">
      <c r="A10084" s="238" t="s">
        <v>10122</v>
      </c>
      <c r="B10084" s="239">
        <v>8779.0</v>
      </c>
    </row>
    <row r="10085">
      <c r="A10085" s="238" t="s">
        <v>10123</v>
      </c>
      <c r="B10085" s="239">
        <v>3069.0</v>
      </c>
    </row>
    <row r="10086">
      <c r="A10086" s="238" t="s">
        <v>10123</v>
      </c>
      <c r="B10086" s="239">
        <v>3938.0</v>
      </c>
    </row>
    <row r="10087">
      <c r="A10087" s="238" t="s">
        <v>10124</v>
      </c>
      <c r="B10087" s="239">
        <v>2334.0</v>
      </c>
    </row>
    <row r="10088">
      <c r="A10088" s="238" t="s">
        <v>10125</v>
      </c>
      <c r="B10088" s="239">
        <v>4212.0</v>
      </c>
    </row>
    <row r="10089">
      <c r="A10089" s="238" t="s">
        <v>10126</v>
      </c>
      <c r="B10089" s="239">
        <v>2302.0</v>
      </c>
    </row>
    <row r="10090">
      <c r="A10090" s="238" t="s">
        <v>10127</v>
      </c>
      <c r="B10090" s="239">
        <v>0.0</v>
      </c>
    </row>
    <row r="10091">
      <c r="A10091" s="238" t="s">
        <v>10128</v>
      </c>
      <c r="B10091" s="239">
        <v>9164.0</v>
      </c>
    </row>
    <row r="10092">
      <c r="A10092" s="238" t="s">
        <v>10129</v>
      </c>
      <c r="B10092" s="239">
        <v>4671.0</v>
      </c>
    </row>
    <row r="10093">
      <c r="A10093" s="238" t="s">
        <v>10130</v>
      </c>
      <c r="B10093" s="239">
        <v>225.0</v>
      </c>
    </row>
    <row r="10094">
      <c r="A10094" s="238" t="s">
        <v>10131</v>
      </c>
      <c r="B10094" s="239">
        <v>382.0</v>
      </c>
    </row>
    <row r="10095">
      <c r="A10095" s="238" t="s">
        <v>10132</v>
      </c>
      <c r="B10095" s="239">
        <v>0.0</v>
      </c>
    </row>
    <row r="10096">
      <c r="A10096" s="238" t="s">
        <v>10133</v>
      </c>
      <c r="B10096" s="239">
        <v>9033.0</v>
      </c>
    </row>
    <row r="10097">
      <c r="A10097" s="238" t="s">
        <v>10134</v>
      </c>
      <c r="B10097" s="239">
        <v>20.0</v>
      </c>
    </row>
    <row r="10098">
      <c r="A10098" s="238" t="s">
        <v>10135</v>
      </c>
      <c r="B10098" s="239">
        <v>2354.0</v>
      </c>
    </row>
    <row r="10099">
      <c r="A10099" s="238" t="s">
        <v>10136</v>
      </c>
      <c r="B10099" s="239">
        <v>4231.0</v>
      </c>
    </row>
    <row r="10100">
      <c r="A10100" s="238" t="s">
        <v>10137</v>
      </c>
      <c r="B10100" s="239">
        <v>22127.0</v>
      </c>
    </row>
    <row r="10101">
      <c r="A10101" s="238" t="s">
        <v>10138</v>
      </c>
      <c r="B10101" s="239">
        <v>11143.0</v>
      </c>
    </row>
    <row r="10102">
      <c r="A10102" s="238" t="s">
        <v>10139</v>
      </c>
      <c r="B10102" s="239">
        <v>24488.0</v>
      </c>
    </row>
    <row r="10103">
      <c r="A10103" s="238" t="s">
        <v>10140</v>
      </c>
      <c r="B10103" s="239">
        <v>819.0</v>
      </c>
    </row>
    <row r="10104">
      <c r="A10104" s="238" t="s">
        <v>10141</v>
      </c>
      <c r="B10104" s="239">
        <v>422.0</v>
      </c>
    </row>
    <row r="10105">
      <c r="A10105" s="238" t="s">
        <v>10142</v>
      </c>
      <c r="B10105" s="239">
        <v>5302.0</v>
      </c>
    </row>
    <row r="10106">
      <c r="A10106" s="238" t="s">
        <v>10143</v>
      </c>
      <c r="B10106" s="239">
        <v>323.0</v>
      </c>
    </row>
    <row r="10107">
      <c r="A10107" s="238" t="s">
        <v>10144</v>
      </c>
      <c r="B10107" s="239">
        <v>6700.0</v>
      </c>
    </row>
    <row r="10108">
      <c r="A10108" s="238" t="s">
        <v>10145</v>
      </c>
      <c r="B10108" s="239">
        <v>885.0</v>
      </c>
    </row>
    <row r="10109">
      <c r="A10109" s="238" t="s">
        <v>10146</v>
      </c>
      <c r="B10109" s="239">
        <v>2111.0</v>
      </c>
    </row>
    <row r="10110">
      <c r="A10110" s="238" t="s">
        <v>10147</v>
      </c>
      <c r="B10110" s="239">
        <v>427.0</v>
      </c>
    </row>
    <row r="10111">
      <c r="A10111" s="238" t="s">
        <v>10148</v>
      </c>
      <c r="B10111" s="239">
        <v>6628.0</v>
      </c>
    </row>
    <row r="10112">
      <c r="A10112" s="238" t="s">
        <v>10149</v>
      </c>
      <c r="B10112" s="239">
        <v>5960.0</v>
      </c>
    </row>
    <row r="10113">
      <c r="A10113" s="238" t="s">
        <v>10150</v>
      </c>
      <c r="B10113" s="239">
        <v>24605.0</v>
      </c>
    </row>
    <row r="10114">
      <c r="A10114" s="238" t="s">
        <v>10151</v>
      </c>
      <c r="B10114" s="239">
        <v>851.0</v>
      </c>
    </row>
    <row r="10115">
      <c r="A10115" s="238" t="s">
        <v>10152</v>
      </c>
      <c r="B10115" s="239">
        <v>4856.0</v>
      </c>
    </row>
    <row r="10116">
      <c r="A10116" s="238" t="s">
        <v>10153</v>
      </c>
      <c r="B10116" s="239">
        <v>7231.0</v>
      </c>
    </row>
    <row r="10117">
      <c r="A10117" s="238" t="s">
        <v>10154</v>
      </c>
      <c r="B10117" s="239">
        <v>1263.0</v>
      </c>
    </row>
    <row r="10118">
      <c r="A10118" s="238" t="s">
        <v>10155</v>
      </c>
      <c r="B10118" s="239">
        <v>1872.0</v>
      </c>
    </row>
    <row r="10119">
      <c r="A10119" s="238" t="s">
        <v>10156</v>
      </c>
      <c r="B10119" s="239">
        <v>858.0</v>
      </c>
    </row>
    <row r="10120">
      <c r="A10120" s="238" t="s">
        <v>10157</v>
      </c>
      <c r="B10120" s="239">
        <v>235.0</v>
      </c>
    </row>
    <row r="10121">
      <c r="A10121" s="238" t="s">
        <v>10158</v>
      </c>
      <c r="B10121" s="239">
        <v>3388.0</v>
      </c>
    </row>
    <row r="10122">
      <c r="A10122" s="238" t="s">
        <v>10159</v>
      </c>
      <c r="B10122" s="239">
        <v>918.0</v>
      </c>
    </row>
    <row r="10123">
      <c r="A10123" s="238" t="s">
        <v>10160</v>
      </c>
      <c r="B10123" s="239">
        <v>4499.0</v>
      </c>
    </row>
    <row r="10124">
      <c r="A10124" s="238" t="s">
        <v>10161</v>
      </c>
      <c r="B10124" s="239">
        <v>1180.0</v>
      </c>
    </row>
    <row r="10125">
      <c r="A10125" s="238" t="s">
        <v>10162</v>
      </c>
      <c r="B10125" s="239">
        <v>210.0</v>
      </c>
    </row>
    <row r="10126">
      <c r="A10126" s="238" t="s">
        <v>10163</v>
      </c>
      <c r="B10126" s="239">
        <v>15892.0</v>
      </c>
    </row>
    <row r="10127">
      <c r="A10127" s="238" t="s">
        <v>10164</v>
      </c>
      <c r="B10127" s="239">
        <v>11813.0</v>
      </c>
    </row>
    <row r="10128">
      <c r="A10128" s="238" t="s">
        <v>10165</v>
      </c>
      <c r="B10128" s="239">
        <v>30.0</v>
      </c>
    </row>
    <row r="10129">
      <c r="A10129" s="238" t="s">
        <v>10166</v>
      </c>
      <c r="B10129" s="239">
        <v>419.0</v>
      </c>
    </row>
    <row r="10130">
      <c r="A10130" s="238" t="s">
        <v>10167</v>
      </c>
      <c r="B10130" s="239">
        <v>369.0</v>
      </c>
    </row>
    <row r="10131">
      <c r="A10131" s="238" t="s">
        <v>10168</v>
      </c>
      <c r="B10131" s="239">
        <v>2568.0</v>
      </c>
    </row>
    <row r="10132">
      <c r="A10132" s="238" t="s">
        <v>10169</v>
      </c>
      <c r="B10132" s="239">
        <v>22989.0</v>
      </c>
    </row>
    <row r="10133">
      <c r="A10133" s="238" t="s">
        <v>10170</v>
      </c>
      <c r="B10133" s="239">
        <v>9358.0</v>
      </c>
    </row>
    <row r="10134">
      <c r="A10134" s="238" t="s">
        <v>10171</v>
      </c>
      <c r="B10134" s="239">
        <v>1274.0</v>
      </c>
    </row>
    <row r="10135">
      <c r="A10135" s="238" t="s">
        <v>10172</v>
      </c>
      <c r="B10135" s="239">
        <v>7322.0</v>
      </c>
    </row>
    <row r="10136">
      <c r="A10136" s="238" t="s">
        <v>10173</v>
      </c>
      <c r="B10136" s="239">
        <v>761.0</v>
      </c>
    </row>
    <row r="10137">
      <c r="A10137" s="238" t="s">
        <v>10174</v>
      </c>
      <c r="B10137" s="239">
        <v>3540.0</v>
      </c>
    </row>
    <row r="10138">
      <c r="A10138" s="238" t="s">
        <v>10175</v>
      </c>
      <c r="B10138" s="239">
        <v>1769.0</v>
      </c>
    </row>
    <row r="10139">
      <c r="A10139" s="238" t="s">
        <v>10176</v>
      </c>
      <c r="B10139" s="239">
        <v>1539.0</v>
      </c>
    </row>
    <row r="10140">
      <c r="A10140" s="238" t="s">
        <v>10177</v>
      </c>
      <c r="B10140" s="239">
        <v>841.0</v>
      </c>
    </row>
    <row r="10141">
      <c r="A10141" s="238" t="s">
        <v>10178</v>
      </c>
      <c r="B10141" s="239">
        <v>1563.0</v>
      </c>
    </row>
    <row r="10142">
      <c r="A10142" s="238" t="s">
        <v>10178</v>
      </c>
      <c r="B10142" s="239">
        <v>3788.0</v>
      </c>
    </row>
    <row r="10143">
      <c r="A10143" s="238" t="s">
        <v>10178</v>
      </c>
      <c r="B10143" s="239">
        <v>2406.0</v>
      </c>
    </row>
    <row r="10144">
      <c r="A10144" s="238" t="s">
        <v>10179</v>
      </c>
      <c r="B10144" s="239">
        <v>1208.0</v>
      </c>
    </row>
    <row r="10145">
      <c r="A10145" s="238" t="s">
        <v>10180</v>
      </c>
      <c r="B10145" s="239">
        <v>1503.0</v>
      </c>
    </row>
    <row r="10146">
      <c r="A10146" s="238" t="s">
        <v>10181</v>
      </c>
      <c r="B10146" s="239">
        <v>966.0</v>
      </c>
    </row>
    <row r="10147">
      <c r="A10147" s="238" t="s">
        <v>10182</v>
      </c>
      <c r="B10147" s="239">
        <v>345.0</v>
      </c>
    </row>
    <row r="10148">
      <c r="A10148" s="238" t="s">
        <v>10183</v>
      </c>
      <c r="B10148" s="239">
        <v>885.0</v>
      </c>
    </row>
    <row r="10149">
      <c r="A10149" s="238" t="s">
        <v>10184</v>
      </c>
      <c r="B10149" s="239">
        <v>5523.0</v>
      </c>
    </row>
    <row r="10150">
      <c r="A10150" s="238" t="s">
        <v>10185</v>
      </c>
      <c r="B10150" s="239">
        <v>482.0</v>
      </c>
    </row>
    <row r="10151">
      <c r="A10151" s="238" t="s">
        <v>10186</v>
      </c>
      <c r="B10151" s="239">
        <v>170.0</v>
      </c>
    </row>
    <row r="10152">
      <c r="A10152" s="238" t="s">
        <v>10187</v>
      </c>
      <c r="B10152" s="239">
        <v>2179.0</v>
      </c>
    </row>
    <row r="10153">
      <c r="A10153" s="238" t="s">
        <v>10188</v>
      </c>
      <c r="B10153" s="239">
        <v>1785.0</v>
      </c>
    </row>
    <row r="10154">
      <c r="A10154" s="238" t="s">
        <v>10189</v>
      </c>
      <c r="B10154" s="239">
        <v>892.0</v>
      </c>
    </row>
    <row r="10155">
      <c r="A10155" s="238" t="s">
        <v>10189</v>
      </c>
      <c r="B10155" s="239">
        <v>2644.0</v>
      </c>
    </row>
    <row r="10156">
      <c r="A10156" s="238" t="s">
        <v>10190</v>
      </c>
      <c r="B10156" s="239">
        <v>326.0</v>
      </c>
    </row>
    <row r="10157">
      <c r="A10157" s="238" t="s">
        <v>10191</v>
      </c>
      <c r="B10157" s="239">
        <v>619.0</v>
      </c>
    </row>
    <row r="10158">
      <c r="A10158" s="238" t="s">
        <v>10192</v>
      </c>
      <c r="B10158" s="239">
        <v>810.0</v>
      </c>
    </row>
    <row r="10159">
      <c r="A10159" s="238" t="s">
        <v>10193</v>
      </c>
      <c r="B10159" s="239">
        <v>30819.0</v>
      </c>
    </row>
    <row r="10160">
      <c r="A10160" s="238" t="s">
        <v>10194</v>
      </c>
      <c r="B10160" s="239">
        <v>759.0</v>
      </c>
    </row>
    <row r="10161">
      <c r="A10161" s="238" t="s">
        <v>10195</v>
      </c>
      <c r="B10161" s="239">
        <v>9933.0</v>
      </c>
    </row>
    <row r="10162">
      <c r="A10162" s="238" t="s">
        <v>10196</v>
      </c>
      <c r="B10162" s="239">
        <v>162.0</v>
      </c>
    </row>
    <row r="10163">
      <c r="A10163" s="238" t="s">
        <v>10197</v>
      </c>
      <c r="B10163" s="239">
        <v>145.0</v>
      </c>
    </row>
    <row r="10164">
      <c r="A10164" s="238" t="s">
        <v>10198</v>
      </c>
      <c r="B10164" s="239">
        <v>12650.0</v>
      </c>
    </row>
    <row r="10165">
      <c r="A10165" s="238" t="s">
        <v>10199</v>
      </c>
      <c r="B10165" s="239">
        <v>2329.0</v>
      </c>
    </row>
    <row r="10166">
      <c r="A10166" s="238" t="s">
        <v>10200</v>
      </c>
      <c r="B10166" s="239">
        <v>29644.0</v>
      </c>
    </row>
    <row r="10167">
      <c r="A10167" s="238" t="s">
        <v>10201</v>
      </c>
      <c r="B10167" s="239">
        <v>9937.0</v>
      </c>
    </row>
    <row r="10168">
      <c r="A10168" s="238" t="s">
        <v>10202</v>
      </c>
      <c r="B10168" s="239">
        <v>2668.0</v>
      </c>
    </row>
    <row r="10169">
      <c r="A10169" s="238" t="s">
        <v>10203</v>
      </c>
      <c r="B10169" s="239">
        <v>24104.0</v>
      </c>
    </row>
    <row r="10170">
      <c r="A10170" s="238" t="s">
        <v>10204</v>
      </c>
      <c r="B10170" s="239">
        <v>4227.0</v>
      </c>
    </row>
    <row r="10171">
      <c r="A10171" s="238" t="s">
        <v>10205</v>
      </c>
      <c r="B10171" s="239">
        <v>2612.0</v>
      </c>
    </row>
    <row r="10172">
      <c r="A10172" s="238" t="s">
        <v>10206</v>
      </c>
      <c r="B10172" s="239">
        <v>212.0</v>
      </c>
    </row>
    <row r="10173">
      <c r="A10173" s="238" t="s">
        <v>10207</v>
      </c>
      <c r="B10173" s="239">
        <v>551.0</v>
      </c>
    </row>
    <row r="10174">
      <c r="A10174" s="238" t="s">
        <v>10208</v>
      </c>
      <c r="B10174" s="239">
        <v>2220.0</v>
      </c>
    </row>
    <row r="10175">
      <c r="A10175" s="238" t="s">
        <v>10209</v>
      </c>
      <c r="B10175" s="239">
        <v>3194.0</v>
      </c>
    </row>
    <row r="10176">
      <c r="A10176" s="238" t="s">
        <v>10210</v>
      </c>
      <c r="B10176" s="239">
        <v>27411.0</v>
      </c>
    </row>
    <row r="10177">
      <c r="A10177" s="238" t="s">
        <v>10211</v>
      </c>
      <c r="B10177" s="239">
        <v>9149.0</v>
      </c>
    </row>
    <row r="10178">
      <c r="A10178" s="238" t="s">
        <v>10212</v>
      </c>
      <c r="B10178" s="239">
        <v>1197.0</v>
      </c>
    </row>
    <row r="10179">
      <c r="A10179" s="238" t="s">
        <v>10213</v>
      </c>
      <c r="B10179" s="239">
        <v>2918.0</v>
      </c>
    </row>
    <row r="10180">
      <c r="A10180" s="238" t="s">
        <v>10214</v>
      </c>
      <c r="B10180" s="239">
        <v>2242.0</v>
      </c>
    </row>
    <row r="10181">
      <c r="A10181" s="238" t="s">
        <v>10215</v>
      </c>
      <c r="B10181" s="239">
        <v>5405.0</v>
      </c>
    </row>
    <row r="10182">
      <c r="A10182" s="238" t="s">
        <v>10216</v>
      </c>
      <c r="B10182" s="239">
        <v>13813.0</v>
      </c>
    </row>
    <row r="10183">
      <c r="A10183" s="238" t="s">
        <v>10217</v>
      </c>
      <c r="B10183" s="239">
        <v>328.0</v>
      </c>
    </row>
    <row r="10184">
      <c r="A10184" s="238" t="s">
        <v>10218</v>
      </c>
      <c r="B10184" s="239">
        <v>835.0</v>
      </c>
    </row>
    <row r="10185">
      <c r="A10185" s="238" t="s">
        <v>10219</v>
      </c>
      <c r="B10185" s="239">
        <v>23322.0</v>
      </c>
    </row>
    <row r="10186">
      <c r="A10186" s="238" t="s">
        <v>10220</v>
      </c>
      <c r="B10186" s="239">
        <v>16449.0</v>
      </c>
    </row>
    <row r="10187">
      <c r="A10187" s="238" t="s">
        <v>10221</v>
      </c>
      <c r="B10187" s="239">
        <v>700.0</v>
      </c>
    </row>
    <row r="10188">
      <c r="A10188" s="238" t="s">
        <v>10222</v>
      </c>
      <c r="B10188" s="239">
        <v>1313.0</v>
      </c>
    </row>
    <row r="10189">
      <c r="A10189" s="238" t="s">
        <v>10223</v>
      </c>
      <c r="B10189" s="239">
        <v>21267.0</v>
      </c>
    </row>
    <row r="10190">
      <c r="A10190" s="238" t="s">
        <v>10224</v>
      </c>
      <c r="B10190" s="239">
        <v>37616.0</v>
      </c>
    </row>
    <row r="10191">
      <c r="A10191" s="238" t="s">
        <v>10225</v>
      </c>
      <c r="B10191" s="239">
        <v>3195.0</v>
      </c>
    </row>
    <row r="10192">
      <c r="A10192" s="238" t="s">
        <v>10226</v>
      </c>
      <c r="B10192" s="239">
        <v>459.0</v>
      </c>
    </row>
    <row r="10193">
      <c r="A10193" s="238" t="s">
        <v>10227</v>
      </c>
      <c r="B10193" s="239">
        <v>488.0</v>
      </c>
    </row>
    <row r="10194">
      <c r="A10194" s="238" t="s">
        <v>10228</v>
      </c>
      <c r="B10194" s="239">
        <v>2300.0</v>
      </c>
    </row>
    <row r="10195">
      <c r="A10195" s="238" t="s">
        <v>10229</v>
      </c>
      <c r="B10195" s="239">
        <v>0.0</v>
      </c>
    </row>
    <row r="10196">
      <c r="A10196" s="238" t="s">
        <v>10230</v>
      </c>
      <c r="B10196" s="239">
        <v>3241.0</v>
      </c>
    </row>
    <row r="10197">
      <c r="A10197" s="238" t="s">
        <v>10231</v>
      </c>
      <c r="B10197" s="239">
        <v>541.0</v>
      </c>
    </row>
    <row r="10198">
      <c r="A10198" s="238" t="s">
        <v>10232</v>
      </c>
      <c r="B10198" s="239">
        <v>381.0</v>
      </c>
    </row>
    <row r="10199">
      <c r="A10199" s="238" t="s">
        <v>10233</v>
      </c>
      <c r="B10199" s="239">
        <v>3807.0</v>
      </c>
    </row>
    <row r="10200">
      <c r="A10200" s="238" t="s">
        <v>10234</v>
      </c>
      <c r="B10200" s="239">
        <v>310.0</v>
      </c>
    </row>
    <row r="10201">
      <c r="A10201" s="238" t="s">
        <v>10235</v>
      </c>
      <c r="B10201" s="239">
        <v>898.0</v>
      </c>
    </row>
    <row r="10202">
      <c r="A10202" s="238" t="s">
        <v>10235</v>
      </c>
      <c r="B10202" s="239">
        <v>627.0</v>
      </c>
    </row>
    <row r="10203">
      <c r="A10203" s="238" t="s">
        <v>10236</v>
      </c>
      <c r="B10203" s="239">
        <v>704.0</v>
      </c>
    </row>
    <row r="10204">
      <c r="A10204" s="238" t="s">
        <v>10237</v>
      </c>
      <c r="B10204" s="239">
        <v>372.0</v>
      </c>
    </row>
    <row r="10205">
      <c r="A10205" s="238" t="s">
        <v>10238</v>
      </c>
      <c r="B10205" s="239">
        <v>298.0</v>
      </c>
    </row>
    <row r="10206">
      <c r="A10206" s="238" t="s">
        <v>10239</v>
      </c>
      <c r="B10206" s="239">
        <v>660.0</v>
      </c>
    </row>
    <row r="10207">
      <c r="A10207" s="238" t="s">
        <v>10240</v>
      </c>
      <c r="B10207" s="239">
        <v>24647.0</v>
      </c>
    </row>
    <row r="10208">
      <c r="A10208" s="238" t="s">
        <v>10241</v>
      </c>
      <c r="B10208" s="239">
        <v>3876.0</v>
      </c>
    </row>
    <row r="10209">
      <c r="A10209" s="238" t="s">
        <v>10242</v>
      </c>
      <c r="B10209" s="239">
        <v>427.0</v>
      </c>
    </row>
    <row r="10210">
      <c r="A10210" s="238" t="s">
        <v>10243</v>
      </c>
      <c r="B10210" s="239">
        <v>5749.0</v>
      </c>
    </row>
    <row r="10211">
      <c r="A10211" s="238" t="s">
        <v>10244</v>
      </c>
      <c r="B10211" s="239">
        <v>5314.0</v>
      </c>
    </row>
    <row r="10212">
      <c r="A10212" s="238" t="s">
        <v>10245</v>
      </c>
      <c r="B10212" s="239">
        <v>2150.0</v>
      </c>
    </row>
    <row r="10213">
      <c r="A10213" s="238" t="s">
        <v>10246</v>
      </c>
      <c r="B10213" s="239">
        <v>242.0</v>
      </c>
    </row>
    <row r="10214">
      <c r="A10214" s="238" t="s">
        <v>10247</v>
      </c>
      <c r="B10214" s="239">
        <v>2440.0</v>
      </c>
    </row>
    <row r="10215">
      <c r="A10215" s="238" t="s">
        <v>10248</v>
      </c>
      <c r="B10215" s="239">
        <v>1795.0</v>
      </c>
    </row>
    <row r="10216">
      <c r="A10216" s="238" t="s">
        <v>10249</v>
      </c>
      <c r="B10216" s="239">
        <v>3959.0</v>
      </c>
    </row>
    <row r="10217">
      <c r="A10217" s="238" t="s">
        <v>10250</v>
      </c>
      <c r="B10217" s="239">
        <v>294.0</v>
      </c>
    </row>
    <row r="10218">
      <c r="A10218" s="238" t="s">
        <v>10251</v>
      </c>
      <c r="B10218" s="239">
        <v>1256.0</v>
      </c>
    </row>
    <row r="10219">
      <c r="A10219" s="238" t="s">
        <v>10252</v>
      </c>
      <c r="B10219" s="239">
        <v>19339.0</v>
      </c>
    </row>
    <row r="10220">
      <c r="A10220" s="238" t="s">
        <v>10253</v>
      </c>
      <c r="B10220" s="239">
        <v>3954.0</v>
      </c>
    </row>
    <row r="10221">
      <c r="A10221" s="238" t="s">
        <v>10254</v>
      </c>
      <c r="B10221" s="239">
        <v>13004.0</v>
      </c>
    </row>
    <row r="10222">
      <c r="A10222" s="238" t="s">
        <v>10255</v>
      </c>
      <c r="B10222" s="239">
        <v>2222.0</v>
      </c>
    </row>
    <row r="10223">
      <c r="A10223" s="238" t="s">
        <v>10256</v>
      </c>
      <c r="B10223" s="239">
        <v>3377.0</v>
      </c>
    </row>
    <row r="10224">
      <c r="A10224" s="238" t="s">
        <v>10257</v>
      </c>
      <c r="B10224" s="239">
        <v>374.0</v>
      </c>
    </row>
    <row r="10225">
      <c r="A10225" s="238" t="s">
        <v>10258</v>
      </c>
      <c r="B10225" s="239">
        <v>6309.0</v>
      </c>
    </row>
    <row r="10226">
      <c r="A10226" s="238" t="s">
        <v>10259</v>
      </c>
      <c r="B10226" s="239">
        <v>5437.0</v>
      </c>
    </row>
    <row r="10227">
      <c r="A10227" s="238" t="s">
        <v>10260</v>
      </c>
      <c r="B10227" s="239">
        <v>6511.0</v>
      </c>
    </row>
    <row r="10228">
      <c r="A10228" s="238" t="s">
        <v>10261</v>
      </c>
      <c r="B10228" s="239">
        <v>2893.0</v>
      </c>
    </row>
    <row r="10229">
      <c r="A10229" s="238" t="s">
        <v>10262</v>
      </c>
      <c r="B10229" s="239">
        <v>641.0</v>
      </c>
    </row>
    <row r="10230">
      <c r="A10230" s="238" t="s">
        <v>10263</v>
      </c>
      <c r="B10230" s="239">
        <v>1643.0</v>
      </c>
    </row>
    <row r="10231">
      <c r="A10231" s="238" t="s">
        <v>10264</v>
      </c>
      <c r="B10231" s="239">
        <v>422.0</v>
      </c>
    </row>
    <row r="10232">
      <c r="A10232" s="238" t="s">
        <v>10265</v>
      </c>
      <c r="B10232" s="239">
        <v>274.0</v>
      </c>
    </row>
    <row r="10233">
      <c r="A10233" s="238" t="s">
        <v>10265</v>
      </c>
      <c r="B10233" s="239">
        <v>642.0</v>
      </c>
    </row>
    <row r="10234">
      <c r="A10234" s="238" t="s">
        <v>10266</v>
      </c>
      <c r="B10234" s="239">
        <v>1100.0</v>
      </c>
    </row>
    <row r="10235">
      <c r="A10235" s="238" t="s">
        <v>10267</v>
      </c>
      <c r="B10235" s="239">
        <v>1441.0</v>
      </c>
    </row>
    <row r="10236">
      <c r="A10236" s="238" t="s">
        <v>10268</v>
      </c>
      <c r="B10236" s="239">
        <v>1753.0</v>
      </c>
    </row>
    <row r="10237">
      <c r="A10237" s="238" t="s">
        <v>10269</v>
      </c>
      <c r="B10237" s="239">
        <v>1036.0</v>
      </c>
    </row>
    <row r="10238">
      <c r="A10238" s="238" t="s">
        <v>10270</v>
      </c>
      <c r="B10238" s="239">
        <v>2349.0</v>
      </c>
    </row>
    <row r="10239">
      <c r="A10239" s="238" t="s">
        <v>10271</v>
      </c>
      <c r="B10239" s="239">
        <v>34538.0</v>
      </c>
    </row>
    <row r="10240">
      <c r="A10240" s="238" t="s">
        <v>10272</v>
      </c>
      <c r="B10240" s="239">
        <v>29814.0</v>
      </c>
    </row>
    <row r="10241">
      <c r="A10241" s="238" t="s">
        <v>10273</v>
      </c>
      <c r="B10241" s="239">
        <v>706.0</v>
      </c>
    </row>
    <row r="10242">
      <c r="A10242" s="238" t="s">
        <v>10274</v>
      </c>
      <c r="B10242" s="239">
        <v>1002.0</v>
      </c>
    </row>
    <row r="10243">
      <c r="A10243" s="238" t="s">
        <v>10275</v>
      </c>
      <c r="B10243" s="239">
        <v>15997.0</v>
      </c>
    </row>
    <row r="10244">
      <c r="A10244" s="238" t="s">
        <v>10276</v>
      </c>
      <c r="B10244" s="239">
        <v>2411.0</v>
      </c>
    </row>
    <row r="10245">
      <c r="A10245" s="238" t="s">
        <v>10277</v>
      </c>
      <c r="B10245" s="239">
        <v>458.0</v>
      </c>
    </row>
    <row r="10246">
      <c r="A10246" s="238" t="s">
        <v>10278</v>
      </c>
      <c r="B10246" s="239">
        <v>11587.0</v>
      </c>
    </row>
    <row r="10247">
      <c r="A10247" s="238" t="s">
        <v>10279</v>
      </c>
      <c r="B10247" s="239">
        <v>1681.0</v>
      </c>
    </row>
    <row r="10248">
      <c r="A10248" s="238" t="s">
        <v>10280</v>
      </c>
      <c r="B10248" s="239">
        <v>28074.0</v>
      </c>
    </row>
    <row r="10249">
      <c r="A10249" s="238" t="s">
        <v>10281</v>
      </c>
      <c r="B10249" s="239">
        <v>2446.0</v>
      </c>
    </row>
    <row r="10250">
      <c r="A10250" s="238" t="s">
        <v>10282</v>
      </c>
      <c r="B10250" s="239">
        <v>5542.0</v>
      </c>
    </row>
    <row r="10251">
      <c r="A10251" s="238" t="s">
        <v>10283</v>
      </c>
      <c r="B10251" s="239">
        <v>3664.0</v>
      </c>
    </row>
    <row r="10252">
      <c r="A10252" s="238" t="s">
        <v>10284</v>
      </c>
      <c r="B10252" s="239">
        <v>384.0</v>
      </c>
    </row>
    <row r="10253">
      <c r="A10253" s="238" t="s">
        <v>10285</v>
      </c>
      <c r="B10253" s="239">
        <v>1130.0</v>
      </c>
    </row>
    <row r="10254">
      <c r="A10254" s="238" t="s">
        <v>10286</v>
      </c>
      <c r="B10254" s="239">
        <v>13113.0</v>
      </c>
    </row>
    <row r="10255">
      <c r="A10255" s="238" t="s">
        <v>10287</v>
      </c>
      <c r="B10255" s="239">
        <v>768.0</v>
      </c>
    </row>
    <row r="10256">
      <c r="A10256" s="238" t="s">
        <v>10288</v>
      </c>
      <c r="B10256" s="239">
        <v>4999.0</v>
      </c>
    </row>
    <row r="10257">
      <c r="A10257" s="238" t="s">
        <v>10289</v>
      </c>
      <c r="B10257" s="239">
        <v>9340.0</v>
      </c>
    </row>
    <row r="10258">
      <c r="A10258" s="238" t="s">
        <v>10290</v>
      </c>
      <c r="B10258" s="239">
        <v>3031.0</v>
      </c>
    </row>
    <row r="10259">
      <c r="A10259" s="238" t="s">
        <v>10291</v>
      </c>
      <c r="B10259" s="239">
        <v>1537.0</v>
      </c>
    </row>
    <row r="10260">
      <c r="A10260" s="238" t="s">
        <v>10292</v>
      </c>
      <c r="B10260" s="239">
        <v>1983.0</v>
      </c>
    </row>
    <row r="10261">
      <c r="A10261" s="238" t="s">
        <v>10293</v>
      </c>
      <c r="B10261" s="239">
        <v>2474.0</v>
      </c>
    </row>
    <row r="10262">
      <c r="A10262" s="238" t="s">
        <v>10294</v>
      </c>
      <c r="B10262" s="239">
        <v>3562.0</v>
      </c>
    </row>
    <row r="10263">
      <c r="A10263" s="238" t="s">
        <v>10295</v>
      </c>
      <c r="B10263" s="239">
        <v>8205.0</v>
      </c>
    </row>
    <row r="10264">
      <c r="A10264" s="238" t="s">
        <v>10296</v>
      </c>
      <c r="B10264" s="239">
        <v>73.0</v>
      </c>
    </row>
    <row r="10265">
      <c r="A10265" s="238" t="s">
        <v>10297</v>
      </c>
      <c r="B10265" s="239">
        <v>43052.0</v>
      </c>
    </row>
    <row r="10266">
      <c r="A10266" s="238" t="s">
        <v>10298</v>
      </c>
      <c r="B10266" s="239">
        <v>114.0</v>
      </c>
    </row>
    <row r="10267">
      <c r="A10267" s="238" t="s">
        <v>10298</v>
      </c>
      <c r="B10267" s="239">
        <v>257.0</v>
      </c>
    </row>
    <row r="10268">
      <c r="A10268" s="238" t="s">
        <v>10299</v>
      </c>
      <c r="B10268" s="239">
        <v>2452.0</v>
      </c>
    </row>
    <row r="10269">
      <c r="A10269" s="238" t="s">
        <v>10300</v>
      </c>
      <c r="B10269" s="239">
        <v>5816.0</v>
      </c>
    </row>
    <row r="10270">
      <c r="A10270" s="238" t="s">
        <v>10301</v>
      </c>
      <c r="B10270" s="239">
        <v>578.0</v>
      </c>
    </row>
    <row r="10271">
      <c r="A10271" s="238" t="s">
        <v>10302</v>
      </c>
      <c r="B10271" s="239">
        <v>1408.0</v>
      </c>
    </row>
    <row r="10272">
      <c r="A10272" s="238" t="s">
        <v>10303</v>
      </c>
      <c r="B10272" s="239">
        <v>1667.0</v>
      </c>
    </row>
    <row r="10273">
      <c r="A10273" s="238" t="s">
        <v>10304</v>
      </c>
      <c r="B10273" s="239">
        <v>3174.0</v>
      </c>
    </row>
    <row r="10274">
      <c r="A10274" s="238" t="s">
        <v>10305</v>
      </c>
      <c r="B10274" s="239">
        <v>2459.0</v>
      </c>
    </row>
    <row r="10275">
      <c r="A10275" s="238" t="s">
        <v>10305</v>
      </c>
      <c r="B10275" s="239">
        <v>453.0</v>
      </c>
    </row>
    <row r="10276">
      <c r="A10276" s="238" t="s">
        <v>10306</v>
      </c>
      <c r="B10276" s="239">
        <v>176.0</v>
      </c>
    </row>
    <row r="10277">
      <c r="A10277" s="238" t="s">
        <v>10307</v>
      </c>
      <c r="B10277" s="239">
        <v>1223.0</v>
      </c>
    </row>
    <row r="10278">
      <c r="A10278" s="238" t="s">
        <v>10308</v>
      </c>
      <c r="B10278" s="239">
        <v>1015.0</v>
      </c>
    </row>
    <row r="10279">
      <c r="A10279" s="238" t="s">
        <v>10309</v>
      </c>
      <c r="B10279" s="239">
        <v>0.0</v>
      </c>
    </row>
    <row r="10280">
      <c r="A10280" s="238" t="s">
        <v>10310</v>
      </c>
      <c r="B10280" s="239">
        <v>2961.0</v>
      </c>
    </row>
    <row r="10281">
      <c r="A10281" s="238" t="s">
        <v>10311</v>
      </c>
      <c r="B10281" s="239">
        <v>3867.0</v>
      </c>
    </row>
    <row r="10282">
      <c r="A10282" s="238" t="s">
        <v>10312</v>
      </c>
      <c r="B10282" s="239">
        <v>2552.0</v>
      </c>
    </row>
    <row r="10283">
      <c r="A10283" s="238" t="s">
        <v>10313</v>
      </c>
      <c r="B10283" s="239">
        <v>7732.0</v>
      </c>
    </row>
    <row r="10284">
      <c r="A10284" s="238" t="s">
        <v>10314</v>
      </c>
      <c r="B10284" s="239">
        <v>4017.0</v>
      </c>
    </row>
    <row r="10285">
      <c r="A10285" s="238" t="s">
        <v>10315</v>
      </c>
      <c r="B10285" s="239">
        <v>30769.0</v>
      </c>
    </row>
    <row r="10286">
      <c r="A10286" s="238" t="s">
        <v>10316</v>
      </c>
      <c r="B10286" s="239">
        <v>19401.0</v>
      </c>
    </row>
    <row r="10287">
      <c r="A10287" s="238" t="s">
        <v>10317</v>
      </c>
      <c r="B10287" s="239">
        <v>10078.0</v>
      </c>
    </row>
    <row r="10288">
      <c r="A10288" s="238" t="s">
        <v>10318</v>
      </c>
      <c r="B10288" s="239">
        <v>810.0</v>
      </c>
    </row>
    <row r="10289">
      <c r="A10289" s="238" t="s">
        <v>10319</v>
      </c>
      <c r="B10289" s="239">
        <v>2139.0</v>
      </c>
    </row>
    <row r="10290">
      <c r="A10290" s="238" t="s">
        <v>10320</v>
      </c>
      <c r="B10290" s="239">
        <v>13334.0</v>
      </c>
    </row>
    <row r="10291">
      <c r="A10291" s="238" t="s">
        <v>10321</v>
      </c>
      <c r="B10291" s="239">
        <v>598.0</v>
      </c>
    </row>
    <row r="10292">
      <c r="A10292" s="238" t="s">
        <v>10322</v>
      </c>
      <c r="B10292" s="239">
        <v>281.0</v>
      </c>
    </row>
    <row r="10293">
      <c r="A10293" s="238" t="s">
        <v>10322</v>
      </c>
      <c r="B10293" s="239">
        <v>510.0</v>
      </c>
    </row>
    <row r="10294">
      <c r="A10294" s="238" t="s">
        <v>10323</v>
      </c>
      <c r="B10294" s="239">
        <v>2705.0</v>
      </c>
    </row>
    <row r="10295">
      <c r="A10295" s="238" t="s">
        <v>10324</v>
      </c>
      <c r="B10295" s="239">
        <v>452.0</v>
      </c>
    </row>
    <row r="10296">
      <c r="A10296" s="238" t="s">
        <v>10325</v>
      </c>
      <c r="B10296" s="239">
        <v>6522.0</v>
      </c>
    </row>
    <row r="10297">
      <c r="A10297" s="238" t="s">
        <v>10326</v>
      </c>
      <c r="B10297" s="239">
        <v>4898.0</v>
      </c>
    </row>
    <row r="10298">
      <c r="A10298" s="238" t="s">
        <v>10327</v>
      </c>
      <c r="B10298" s="239">
        <v>2058.0</v>
      </c>
    </row>
    <row r="10299">
      <c r="A10299" s="238" t="s">
        <v>10328</v>
      </c>
      <c r="B10299" s="239">
        <v>17763.0</v>
      </c>
    </row>
    <row r="10300">
      <c r="A10300" s="238" t="s">
        <v>10329</v>
      </c>
      <c r="B10300" s="239">
        <v>3104.0</v>
      </c>
    </row>
    <row r="10301">
      <c r="A10301" s="238" t="s">
        <v>10330</v>
      </c>
      <c r="B10301" s="239">
        <v>10324.0</v>
      </c>
    </row>
    <row r="10302">
      <c r="A10302" s="238" t="s">
        <v>10331</v>
      </c>
      <c r="B10302" s="239">
        <v>23056.0</v>
      </c>
    </row>
    <row r="10303">
      <c r="A10303" s="238" t="s">
        <v>10332</v>
      </c>
      <c r="B10303" s="239">
        <v>8916.0</v>
      </c>
    </row>
    <row r="10304">
      <c r="A10304" s="238" t="s">
        <v>10333</v>
      </c>
      <c r="B10304" s="239">
        <v>6652.0</v>
      </c>
    </row>
    <row r="10305">
      <c r="A10305" s="238" t="s">
        <v>10334</v>
      </c>
      <c r="B10305" s="239">
        <v>1408.0</v>
      </c>
    </row>
    <row r="10306">
      <c r="A10306" s="238" t="s">
        <v>10335</v>
      </c>
      <c r="B10306" s="239">
        <v>7231.0</v>
      </c>
    </row>
    <row r="10307">
      <c r="A10307" s="238" t="s">
        <v>10336</v>
      </c>
      <c r="B10307" s="239">
        <v>65620.0</v>
      </c>
    </row>
    <row r="10308">
      <c r="A10308" s="238" t="s">
        <v>10337</v>
      </c>
      <c r="B10308" s="239">
        <v>456.0</v>
      </c>
    </row>
    <row r="10309">
      <c r="A10309" s="238" t="s">
        <v>10338</v>
      </c>
      <c r="B10309" s="239">
        <v>4233.0</v>
      </c>
    </row>
    <row r="10310">
      <c r="A10310" s="238" t="s">
        <v>10339</v>
      </c>
      <c r="B10310" s="239">
        <v>10549.0</v>
      </c>
    </row>
    <row r="10311">
      <c r="A10311" s="238" t="s">
        <v>10340</v>
      </c>
      <c r="B10311" s="239">
        <v>10534.0</v>
      </c>
    </row>
    <row r="10312">
      <c r="A10312" s="238" t="s">
        <v>10341</v>
      </c>
      <c r="B10312" s="239">
        <v>1863.0</v>
      </c>
    </row>
    <row r="10313">
      <c r="A10313" s="238" t="s">
        <v>10342</v>
      </c>
      <c r="B10313" s="239">
        <v>25257.0</v>
      </c>
    </row>
    <row r="10314">
      <c r="A10314" s="238" t="s">
        <v>10343</v>
      </c>
      <c r="B10314" s="239">
        <v>45275.0</v>
      </c>
    </row>
    <row r="10315">
      <c r="A10315" s="238" t="s">
        <v>10344</v>
      </c>
      <c r="B10315" s="239">
        <v>735.0</v>
      </c>
    </row>
    <row r="10316">
      <c r="A10316" s="238" t="s">
        <v>10345</v>
      </c>
      <c r="B10316" s="239">
        <v>13290.0</v>
      </c>
    </row>
    <row r="10317">
      <c r="A10317" s="238" t="s">
        <v>10346</v>
      </c>
      <c r="B10317" s="239">
        <v>1794.0</v>
      </c>
    </row>
    <row r="10318">
      <c r="A10318" s="238" t="s">
        <v>10346</v>
      </c>
      <c r="B10318" s="239">
        <v>1011.0</v>
      </c>
    </row>
    <row r="10319">
      <c r="A10319" s="238" t="s">
        <v>10347</v>
      </c>
      <c r="B10319" s="239">
        <v>27088.0</v>
      </c>
    </row>
    <row r="10320">
      <c r="A10320" s="238" t="s">
        <v>10348</v>
      </c>
      <c r="B10320" s="239">
        <v>384.0</v>
      </c>
    </row>
    <row r="10321">
      <c r="A10321" s="238" t="s">
        <v>10349</v>
      </c>
      <c r="B10321" s="239">
        <v>5700.0</v>
      </c>
    </row>
    <row r="10322">
      <c r="A10322" s="238" t="s">
        <v>10350</v>
      </c>
      <c r="B10322" s="239">
        <v>1017.0</v>
      </c>
    </row>
    <row r="10323">
      <c r="A10323" s="238" t="s">
        <v>10351</v>
      </c>
      <c r="B10323" s="239">
        <v>980.0</v>
      </c>
    </row>
    <row r="10324">
      <c r="A10324" s="238" t="s">
        <v>10352</v>
      </c>
      <c r="B10324" s="239">
        <v>2517.0</v>
      </c>
    </row>
    <row r="10325">
      <c r="A10325" s="238" t="s">
        <v>10353</v>
      </c>
      <c r="B10325" s="239">
        <v>6831.0</v>
      </c>
    </row>
    <row r="10326">
      <c r="A10326" s="238" t="s">
        <v>10354</v>
      </c>
      <c r="B10326" s="239">
        <v>1732.0</v>
      </c>
    </row>
    <row r="10327">
      <c r="A10327" s="238" t="s">
        <v>10355</v>
      </c>
      <c r="B10327" s="239">
        <v>4387.0</v>
      </c>
    </row>
    <row r="10328">
      <c r="A10328" s="238" t="s">
        <v>10356</v>
      </c>
      <c r="B10328" s="239">
        <v>6354.0</v>
      </c>
    </row>
    <row r="10329">
      <c r="A10329" s="238" t="s">
        <v>10357</v>
      </c>
      <c r="B10329" s="239">
        <v>4774.0</v>
      </c>
    </row>
    <row r="10330">
      <c r="A10330" s="238" t="s">
        <v>10358</v>
      </c>
      <c r="B10330" s="239">
        <v>7639.0</v>
      </c>
    </row>
    <row r="10331">
      <c r="A10331" s="238" t="s">
        <v>10359</v>
      </c>
      <c r="B10331" s="239">
        <v>7455.0</v>
      </c>
    </row>
    <row r="10332">
      <c r="A10332" s="238" t="s">
        <v>10360</v>
      </c>
      <c r="B10332" s="239">
        <v>2025.0</v>
      </c>
    </row>
    <row r="10333">
      <c r="A10333" s="238" t="s">
        <v>10360</v>
      </c>
      <c r="B10333" s="239">
        <v>127.0</v>
      </c>
    </row>
    <row r="10334">
      <c r="A10334" s="238" t="s">
        <v>10361</v>
      </c>
      <c r="B10334" s="239">
        <v>1174.0</v>
      </c>
    </row>
    <row r="10335">
      <c r="A10335" s="238" t="s">
        <v>10362</v>
      </c>
      <c r="B10335" s="239">
        <v>3062.0</v>
      </c>
    </row>
    <row r="10336">
      <c r="A10336" s="238" t="s">
        <v>10363</v>
      </c>
      <c r="B10336" s="239">
        <v>952.0</v>
      </c>
    </row>
    <row r="10337">
      <c r="A10337" s="238" t="s">
        <v>10363</v>
      </c>
      <c r="B10337" s="239">
        <v>1146.0</v>
      </c>
    </row>
    <row r="10338">
      <c r="A10338" s="238" t="s">
        <v>10364</v>
      </c>
      <c r="B10338" s="239">
        <v>2491.0</v>
      </c>
    </row>
    <row r="10339">
      <c r="A10339" s="238" t="s">
        <v>10365</v>
      </c>
      <c r="B10339" s="239">
        <v>2796.0</v>
      </c>
    </row>
    <row r="10340">
      <c r="A10340" s="238" t="s">
        <v>10366</v>
      </c>
      <c r="B10340" s="239">
        <v>18854.0</v>
      </c>
    </row>
    <row r="10341">
      <c r="A10341" s="238" t="s">
        <v>10367</v>
      </c>
      <c r="B10341" s="239">
        <v>326.0</v>
      </c>
    </row>
    <row r="10342">
      <c r="A10342" s="238" t="s">
        <v>10368</v>
      </c>
      <c r="B10342" s="239">
        <v>39041.0</v>
      </c>
    </row>
    <row r="10343">
      <c r="A10343" s="238" t="s">
        <v>10369</v>
      </c>
      <c r="B10343" s="239">
        <v>13913.0</v>
      </c>
    </row>
    <row r="10344">
      <c r="A10344" s="238" t="s">
        <v>10370</v>
      </c>
      <c r="B10344" s="239">
        <v>1192.0</v>
      </c>
    </row>
    <row r="10345">
      <c r="A10345" s="238" t="s">
        <v>10371</v>
      </c>
      <c r="B10345" s="239">
        <v>2689.0</v>
      </c>
    </row>
    <row r="10346">
      <c r="A10346" s="238" t="s">
        <v>10372</v>
      </c>
      <c r="B10346" s="239">
        <v>3633.0</v>
      </c>
    </row>
    <row r="10347">
      <c r="A10347" s="238" t="s">
        <v>10373</v>
      </c>
      <c r="B10347" s="239">
        <v>3072.0</v>
      </c>
    </row>
    <row r="10348">
      <c r="A10348" s="238" t="s">
        <v>10374</v>
      </c>
      <c r="B10348" s="239">
        <v>0.0</v>
      </c>
    </row>
    <row r="10349">
      <c r="A10349" s="238" t="s">
        <v>10375</v>
      </c>
      <c r="B10349" s="239">
        <v>0.0</v>
      </c>
    </row>
    <row r="10350">
      <c r="A10350" s="238" t="s">
        <v>10376</v>
      </c>
      <c r="B10350" s="239">
        <v>9259.0</v>
      </c>
    </row>
    <row r="10351">
      <c r="A10351" s="238" t="s">
        <v>10377</v>
      </c>
      <c r="B10351" s="239">
        <v>1223.0</v>
      </c>
    </row>
    <row r="10352">
      <c r="A10352" s="238" t="s">
        <v>10378</v>
      </c>
      <c r="B10352" s="239">
        <v>15136.0</v>
      </c>
    </row>
    <row r="10353">
      <c r="A10353" s="238" t="s">
        <v>10379</v>
      </c>
      <c r="B10353" s="239">
        <v>2233.0</v>
      </c>
    </row>
    <row r="10354">
      <c r="A10354" s="238" t="s">
        <v>10380</v>
      </c>
      <c r="B10354" s="239">
        <v>2287.0</v>
      </c>
    </row>
    <row r="10355">
      <c r="A10355" s="238" t="s">
        <v>10381</v>
      </c>
      <c r="B10355" s="239">
        <v>370.0</v>
      </c>
    </row>
    <row r="10356">
      <c r="A10356" s="238" t="s">
        <v>10382</v>
      </c>
      <c r="B10356" s="239">
        <v>225.0</v>
      </c>
    </row>
    <row r="10357">
      <c r="A10357" s="238" t="s">
        <v>10382</v>
      </c>
      <c r="B10357" s="239">
        <v>2048.0</v>
      </c>
    </row>
    <row r="10358">
      <c r="A10358" s="238" t="s">
        <v>10383</v>
      </c>
      <c r="B10358" s="239">
        <v>87.0</v>
      </c>
    </row>
    <row r="10359">
      <c r="A10359" s="238" t="s">
        <v>10384</v>
      </c>
      <c r="B10359" s="239">
        <v>198.0</v>
      </c>
    </row>
    <row r="10360">
      <c r="A10360" s="238" t="s">
        <v>10385</v>
      </c>
      <c r="B10360" s="239">
        <v>2486.0</v>
      </c>
    </row>
    <row r="10361">
      <c r="A10361" s="238" t="s">
        <v>10386</v>
      </c>
      <c r="B10361" s="239">
        <v>26322.0</v>
      </c>
    </row>
    <row r="10362">
      <c r="A10362" s="238" t="s">
        <v>10387</v>
      </c>
      <c r="B10362" s="239">
        <v>502.0</v>
      </c>
    </row>
    <row r="10363">
      <c r="A10363" s="238" t="s">
        <v>10388</v>
      </c>
      <c r="B10363" s="239">
        <v>5421.0</v>
      </c>
    </row>
    <row r="10364">
      <c r="A10364" s="238" t="s">
        <v>10389</v>
      </c>
      <c r="B10364" s="239">
        <v>5138.0</v>
      </c>
    </row>
    <row r="10365">
      <c r="A10365" s="238" t="s">
        <v>10390</v>
      </c>
      <c r="B10365" s="239">
        <v>112.0</v>
      </c>
    </row>
    <row r="10366">
      <c r="A10366" s="238" t="s">
        <v>10391</v>
      </c>
      <c r="B10366" s="239">
        <v>182.0</v>
      </c>
    </row>
    <row r="10367">
      <c r="A10367" s="238" t="s">
        <v>10392</v>
      </c>
      <c r="B10367" s="239">
        <v>3830.0</v>
      </c>
    </row>
    <row r="10368">
      <c r="A10368" s="238" t="s">
        <v>10393</v>
      </c>
      <c r="B10368" s="239">
        <v>591.0</v>
      </c>
    </row>
    <row r="10369">
      <c r="A10369" s="238" t="s">
        <v>10394</v>
      </c>
      <c r="B10369" s="239">
        <v>144.0</v>
      </c>
    </row>
    <row r="10370">
      <c r="A10370" s="238" t="s">
        <v>10395</v>
      </c>
      <c r="B10370" s="239">
        <v>1227.0</v>
      </c>
    </row>
    <row r="10371">
      <c r="A10371" s="238" t="s">
        <v>10396</v>
      </c>
      <c r="B10371" s="239">
        <v>808.0</v>
      </c>
    </row>
    <row r="10372">
      <c r="A10372" s="238" t="s">
        <v>10397</v>
      </c>
      <c r="B10372" s="239">
        <v>3385.0</v>
      </c>
    </row>
    <row r="10373">
      <c r="A10373" s="238" t="s">
        <v>10398</v>
      </c>
      <c r="B10373" s="239">
        <v>2766.0</v>
      </c>
    </row>
    <row r="10374">
      <c r="A10374" s="238" t="s">
        <v>10399</v>
      </c>
      <c r="B10374" s="239">
        <v>938.0</v>
      </c>
    </row>
    <row r="10375">
      <c r="A10375" s="238" t="s">
        <v>10400</v>
      </c>
      <c r="B10375" s="239">
        <v>402.0</v>
      </c>
    </row>
    <row r="10376">
      <c r="A10376" s="238" t="s">
        <v>10401</v>
      </c>
      <c r="B10376" s="239">
        <v>2628.0</v>
      </c>
    </row>
    <row r="10377">
      <c r="A10377" s="238" t="s">
        <v>10402</v>
      </c>
      <c r="B10377" s="239">
        <v>51.0</v>
      </c>
    </row>
    <row r="10378">
      <c r="A10378" s="238" t="s">
        <v>10403</v>
      </c>
      <c r="B10378" s="239">
        <v>972.0</v>
      </c>
    </row>
    <row r="10379">
      <c r="A10379" s="238" t="s">
        <v>10404</v>
      </c>
      <c r="B10379" s="239">
        <v>190.0</v>
      </c>
    </row>
    <row r="10380">
      <c r="A10380" s="238" t="s">
        <v>10405</v>
      </c>
      <c r="B10380" s="239">
        <v>457.0</v>
      </c>
    </row>
    <row r="10381">
      <c r="A10381" s="238" t="s">
        <v>10406</v>
      </c>
      <c r="B10381" s="239">
        <v>325.0</v>
      </c>
    </row>
    <row r="10382">
      <c r="A10382" s="238" t="s">
        <v>10407</v>
      </c>
      <c r="B10382" s="239">
        <v>11966.0</v>
      </c>
    </row>
    <row r="10383">
      <c r="A10383" s="238" t="s">
        <v>10408</v>
      </c>
      <c r="B10383" s="239">
        <v>11335.0</v>
      </c>
    </row>
    <row r="10384">
      <c r="A10384" s="238" t="s">
        <v>10409</v>
      </c>
      <c r="B10384" s="239">
        <v>3297.0</v>
      </c>
    </row>
    <row r="10385">
      <c r="A10385" s="238" t="s">
        <v>10410</v>
      </c>
      <c r="B10385" s="239">
        <v>345.0</v>
      </c>
    </row>
    <row r="10386">
      <c r="A10386" s="238" t="s">
        <v>10411</v>
      </c>
      <c r="B10386" s="239">
        <v>5781.0</v>
      </c>
    </row>
    <row r="10387">
      <c r="A10387" s="238" t="s">
        <v>10412</v>
      </c>
      <c r="B10387" s="239">
        <v>10542.0</v>
      </c>
    </row>
    <row r="10388">
      <c r="A10388" s="238" t="s">
        <v>10413</v>
      </c>
      <c r="B10388" s="239">
        <v>1425.0</v>
      </c>
    </row>
    <row r="10389">
      <c r="A10389" s="238" t="s">
        <v>10414</v>
      </c>
      <c r="B10389" s="239">
        <v>16089.0</v>
      </c>
    </row>
    <row r="10390">
      <c r="A10390" s="238" t="s">
        <v>10415</v>
      </c>
      <c r="B10390" s="239">
        <v>19565.0</v>
      </c>
    </row>
    <row r="10391">
      <c r="A10391" s="238" t="s">
        <v>10416</v>
      </c>
      <c r="B10391" s="239">
        <v>543.0</v>
      </c>
    </row>
    <row r="10392">
      <c r="A10392" s="238" t="s">
        <v>10417</v>
      </c>
      <c r="B10392" s="239">
        <v>1826.0</v>
      </c>
    </row>
    <row r="10393">
      <c r="A10393" s="238" t="s">
        <v>10418</v>
      </c>
      <c r="B10393" s="239">
        <v>1658.0</v>
      </c>
    </row>
    <row r="10394">
      <c r="A10394" s="238" t="s">
        <v>10419</v>
      </c>
      <c r="B10394" s="239">
        <v>16258.0</v>
      </c>
    </row>
    <row r="10395">
      <c r="A10395" s="238" t="s">
        <v>10420</v>
      </c>
      <c r="B10395" s="239">
        <v>859.0</v>
      </c>
    </row>
    <row r="10396">
      <c r="A10396" s="238" t="s">
        <v>10421</v>
      </c>
      <c r="B10396" s="239">
        <v>985.0</v>
      </c>
    </row>
    <row r="10397">
      <c r="A10397" s="238" t="s">
        <v>10422</v>
      </c>
      <c r="B10397" s="239">
        <v>1525.0</v>
      </c>
    </row>
    <row r="10398">
      <c r="A10398" s="238" t="s">
        <v>10423</v>
      </c>
      <c r="B10398" s="239">
        <v>83.0</v>
      </c>
    </row>
    <row r="10399">
      <c r="A10399" s="238" t="s">
        <v>10424</v>
      </c>
      <c r="B10399" s="239">
        <v>14216.0</v>
      </c>
    </row>
    <row r="10400">
      <c r="A10400" s="238" t="s">
        <v>10425</v>
      </c>
      <c r="B10400" s="239">
        <v>1632.0</v>
      </c>
    </row>
    <row r="10401">
      <c r="A10401" s="238" t="s">
        <v>10426</v>
      </c>
      <c r="B10401" s="239">
        <v>893.0</v>
      </c>
    </row>
    <row r="10402">
      <c r="A10402" s="238" t="s">
        <v>10427</v>
      </c>
      <c r="B10402" s="239">
        <v>721.0</v>
      </c>
    </row>
    <row r="10403">
      <c r="A10403" s="238" t="s">
        <v>10428</v>
      </c>
      <c r="B10403" s="239">
        <v>13539.0</v>
      </c>
    </row>
    <row r="10404">
      <c r="A10404" s="238" t="s">
        <v>10429</v>
      </c>
      <c r="B10404" s="239">
        <v>0.0</v>
      </c>
    </row>
    <row r="10405">
      <c r="A10405" s="238" t="s">
        <v>10430</v>
      </c>
      <c r="B10405" s="239">
        <v>8987.0</v>
      </c>
    </row>
    <row r="10406">
      <c r="A10406" s="238" t="s">
        <v>10431</v>
      </c>
      <c r="B10406" s="239">
        <v>1520.0</v>
      </c>
    </row>
    <row r="10407">
      <c r="A10407" s="238" t="s">
        <v>10432</v>
      </c>
      <c r="B10407" s="239">
        <v>534.0</v>
      </c>
    </row>
    <row r="10408">
      <c r="A10408" s="238" t="s">
        <v>10433</v>
      </c>
      <c r="B10408" s="239">
        <v>3268.0</v>
      </c>
    </row>
    <row r="10409">
      <c r="A10409" s="238" t="s">
        <v>10434</v>
      </c>
      <c r="B10409" s="239">
        <v>957.0</v>
      </c>
    </row>
    <row r="10410">
      <c r="A10410" s="238" t="s">
        <v>10435</v>
      </c>
      <c r="B10410" s="239">
        <v>1730.0</v>
      </c>
    </row>
    <row r="10411">
      <c r="A10411" s="238" t="s">
        <v>10436</v>
      </c>
      <c r="B10411" s="239">
        <v>1474.0</v>
      </c>
    </row>
    <row r="10412">
      <c r="A10412" s="238" t="s">
        <v>10437</v>
      </c>
      <c r="B10412" s="239">
        <v>20702.0</v>
      </c>
    </row>
    <row r="10413">
      <c r="A10413" s="238" t="s">
        <v>10438</v>
      </c>
      <c r="B10413" s="239">
        <v>515.0</v>
      </c>
    </row>
    <row r="10414">
      <c r="A10414" s="238" t="s">
        <v>10438</v>
      </c>
      <c r="B10414" s="239">
        <v>335.0</v>
      </c>
    </row>
    <row r="10415">
      <c r="A10415" s="238" t="s">
        <v>10439</v>
      </c>
      <c r="B10415" s="239">
        <v>27039.0</v>
      </c>
    </row>
    <row r="10416">
      <c r="A10416" s="238" t="s">
        <v>10440</v>
      </c>
      <c r="B10416" s="239">
        <v>17827.0</v>
      </c>
    </row>
    <row r="10417">
      <c r="A10417" s="238" t="s">
        <v>10441</v>
      </c>
      <c r="B10417" s="239">
        <v>754.0</v>
      </c>
    </row>
    <row r="10418">
      <c r="A10418" s="238" t="s">
        <v>10442</v>
      </c>
      <c r="B10418" s="239">
        <v>241.0</v>
      </c>
    </row>
    <row r="10419">
      <c r="A10419" s="238" t="s">
        <v>10443</v>
      </c>
      <c r="B10419" s="239">
        <v>31045.0</v>
      </c>
    </row>
    <row r="10420">
      <c r="A10420" s="238" t="s">
        <v>10444</v>
      </c>
      <c r="B10420" s="239">
        <v>10539.0</v>
      </c>
    </row>
    <row r="10421">
      <c r="A10421" s="238" t="s">
        <v>10445</v>
      </c>
      <c r="B10421" s="239">
        <v>34739.0</v>
      </c>
    </row>
    <row r="10422">
      <c r="A10422" s="238" t="s">
        <v>10446</v>
      </c>
      <c r="B10422" s="239">
        <v>5239.0</v>
      </c>
    </row>
    <row r="10423">
      <c r="A10423" s="238" t="s">
        <v>10447</v>
      </c>
      <c r="B10423" s="239">
        <v>12306.0</v>
      </c>
    </row>
    <row r="10424">
      <c r="A10424" s="238" t="s">
        <v>10448</v>
      </c>
      <c r="B10424" s="239">
        <v>5647.0</v>
      </c>
    </row>
    <row r="10425">
      <c r="A10425" s="238" t="s">
        <v>10449</v>
      </c>
      <c r="B10425" s="239">
        <v>608.0</v>
      </c>
    </row>
    <row r="10426">
      <c r="A10426" s="238" t="s">
        <v>10450</v>
      </c>
      <c r="B10426" s="239">
        <v>29680.0</v>
      </c>
    </row>
    <row r="10427">
      <c r="A10427" s="238" t="s">
        <v>10451</v>
      </c>
      <c r="B10427" s="239">
        <v>10146.0</v>
      </c>
    </row>
    <row r="10428">
      <c r="A10428" s="238" t="s">
        <v>10452</v>
      </c>
      <c r="B10428" s="239">
        <v>1097.0</v>
      </c>
    </row>
    <row r="10429">
      <c r="A10429" s="238" t="s">
        <v>10453</v>
      </c>
      <c r="B10429" s="239">
        <v>9369.0</v>
      </c>
    </row>
    <row r="10430">
      <c r="A10430" s="238" t="s">
        <v>10454</v>
      </c>
      <c r="B10430" s="239">
        <v>32024.0</v>
      </c>
    </row>
    <row r="10431">
      <c r="A10431" s="238" t="s">
        <v>10455</v>
      </c>
      <c r="B10431" s="239">
        <v>655.0</v>
      </c>
    </row>
    <row r="10432">
      <c r="A10432" s="238" t="s">
        <v>10456</v>
      </c>
      <c r="B10432" s="239">
        <v>564.0</v>
      </c>
    </row>
    <row r="10433">
      <c r="A10433" s="238" t="s">
        <v>10457</v>
      </c>
      <c r="B10433" s="239">
        <v>1154.0</v>
      </c>
    </row>
    <row r="10434">
      <c r="A10434" s="238" t="s">
        <v>10458</v>
      </c>
      <c r="B10434" s="239">
        <v>6288.0</v>
      </c>
    </row>
    <row r="10435">
      <c r="A10435" s="238" t="s">
        <v>10459</v>
      </c>
      <c r="B10435" s="239">
        <v>904.0</v>
      </c>
    </row>
    <row r="10436">
      <c r="A10436" s="238" t="s">
        <v>10460</v>
      </c>
      <c r="B10436" s="239">
        <v>2768.0</v>
      </c>
    </row>
    <row r="10437">
      <c r="A10437" s="238" t="s">
        <v>10461</v>
      </c>
      <c r="B10437" s="239">
        <v>23196.0</v>
      </c>
    </row>
    <row r="10438">
      <c r="A10438" s="238" t="s">
        <v>10462</v>
      </c>
      <c r="B10438" s="239">
        <v>3050.0</v>
      </c>
    </row>
    <row r="10439">
      <c r="A10439" s="238" t="s">
        <v>10463</v>
      </c>
      <c r="B10439" s="239">
        <v>11229.0</v>
      </c>
    </row>
    <row r="10440">
      <c r="A10440" s="238" t="s">
        <v>10464</v>
      </c>
      <c r="B10440" s="239">
        <v>9470.0</v>
      </c>
    </row>
    <row r="10441">
      <c r="A10441" s="238" t="s">
        <v>10465</v>
      </c>
      <c r="B10441" s="239">
        <v>61330.0</v>
      </c>
    </row>
    <row r="10442">
      <c r="A10442" s="238" t="s">
        <v>10466</v>
      </c>
      <c r="B10442" s="239">
        <v>1320.0</v>
      </c>
    </row>
    <row r="10443">
      <c r="A10443" s="238" t="s">
        <v>10467</v>
      </c>
      <c r="B10443" s="239">
        <v>1690.0</v>
      </c>
    </row>
    <row r="10444">
      <c r="A10444" s="238" t="s">
        <v>10468</v>
      </c>
      <c r="B10444" s="239">
        <v>3057.0</v>
      </c>
    </row>
    <row r="10445">
      <c r="A10445" s="238" t="s">
        <v>10469</v>
      </c>
      <c r="B10445" s="239">
        <v>5667.0</v>
      </c>
    </row>
    <row r="10446">
      <c r="A10446" s="238" t="s">
        <v>10470</v>
      </c>
      <c r="B10446" s="239">
        <v>5110.0</v>
      </c>
    </row>
    <row r="10447">
      <c r="A10447" s="238" t="s">
        <v>10471</v>
      </c>
      <c r="B10447" s="239">
        <v>3564.0</v>
      </c>
    </row>
    <row r="10448">
      <c r="A10448" s="238" t="s">
        <v>10472</v>
      </c>
      <c r="B10448" s="239">
        <v>109.0</v>
      </c>
    </row>
    <row r="10449">
      <c r="A10449" s="238" t="s">
        <v>10473</v>
      </c>
      <c r="B10449" s="239">
        <v>175.0</v>
      </c>
    </row>
    <row r="10450">
      <c r="A10450" s="238" t="s">
        <v>10474</v>
      </c>
      <c r="B10450" s="239">
        <v>38192.0</v>
      </c>
    </row>
    <row r="10451">
      <c r="A10451" s="238" t="s">
        <v>10475</v>
      </c>
      <c r="B10451" s="239">
        <v>1423.0</v>
      </c>
    </row>
    <row r="10452">
      <c r="A10452" s="238" t="s">
        <v>10476</v>
      </c>
      <c r="B10452" s="239">
        <v>5543.0</v>
      </c>
    </row>
    <row r="10453">
      <c r="A10453" s="238" t="s">
        <v>10477</v>
      </c>
      <c r="B10453" s="239">
        <v>2235.0</v>
      </c>
    </row>
    <row r="10454">
      <c r="A10454" s="238" t="s">
        <v>10478</v>
      </c>
      <c r="B10454" s="239">
        <v>951.0</v>
      </c>
    </row>
    <row r="10455">
      <c r="A10455" s="238" t="s">
        <v>10479</v>
      </c>
      <c r="B10455" s="239">
        <v>1726.0</v>
      </c>
    </row>
    <row r="10456">
      <c r="A10456" s="238" t="s">
        <v>10479</v>
      </c>
      <c r="B10456" s="239">
        <v>1924.0</v>
      </c>
    </row>
    <row r="10457">
      <c r="A10457" s="238" t="s">
        <v>10480</v>
      </c>
      <c r="B10457" s="239">
        <v>1572.0</v>
      </c>
    </row>
    <row r="10458">
      <c r="A10458" s="238" t="s">
        <v>10481</v>
      </c>
      <c r="B10458" s="239">
        <v>1082.0</v>
      </c>
    </row>
    <row r="10459">
      <c r="A10459" s="238" t="s">
        <v>10482</v>
      </c>
      <c r="B10459" s="239">
        <v>787.0</v>
      </c>
    </row>
    <row r="10460">
      <c r="A10460" s="238" t="s">
        <v>10483</v>
      </c>
      <c r="B10460" s="239">
        <v>115.0</v>
      </c>
    </row>
    <row r="10461">
      <c r="A10461" s="238" t="s">
        <v>10484</v>
      </c>
      <c r="B10461" s="239">
        <v>5883.0</v>
      </c>
    </row>
    <row r="10462">
      <c r="A10462" s="238" t="s">
        <v>10485</v>
      </c>
      <c r="B10462" s="239">
        <v>865.0</v>
      </c>
    </row>
    <row r="10463">
      <c r="A10463" s="238" t="s">
        <v>10486</v>
      </c>
      <c r="B10463" s="239">
        <v>2296.0</v>
      </c>
    </row>
    <row r="10464">
      <c r="A10464" s="238" t="s">
        <v>10487</v>
      </c>
      <c r="B10464" s="239">
        <v>3021.0</v>
      </c>
    </row>
    <row r="10465">
      <c r="A10465" s="238" t="s">
        <v>10487</v>
      </c>
      <c r="B10465" s="239">
        <v>2290.0</v>
      </c>
    </row>
    <row r="10466">
      <c r="A10466" s="238" t="s">
        <v>10488</v>
      </c>
      <c r="B10466" s="239">
        <v>92.0</v>
      </c>
    </row>
    <row r="10467">
      <c r="A10467" s="238" t="s">
        <v>10489</v>
      </c>
      <c r="B10467" s="239">
        <v>2692.0</v>
      </c>
    </row>
    <row r="10468">
      <c r="A10468" s="238" t="s">
        <v>10490</v>
      </c>
      <c r="B10468" s="239">
        <v>764.0</v>
      </c>
    </row>
    <row r="10469">
      <c r="A10469" s="238" t="s">
        <v>10491</v>
      </c>
      <c r="B10469" s="239">
        <v>1343.0</v>
      </c>
    </row>
    <row r="10470">
      <c r="A10470" s="238" t="s">
        <v>10492</v>
      </c>
      <c r="B10470" s="239">
        <v>11485.0</v>
      </c>
    </row>
    <row r="10471">
      <c r="A10471" s="238" t="s">
        <v>10493</v>
      </c>
      <c r="B10471" s="239">
        <v>409.0</v>
      </c>
    </row>
    <row r="10472">
      <c r="A10472" s="238" t="s">
        <v>10494</v>
      </c>
      <c r="B10472" s="239">
        <v>1996.0</v>
      </c>
    </row>
    <row r="10473">
      <c r="A10473" s="238" t="s">
        <v>10495</v>
      </c>
      <c r="B10473" s="239">
        <v>908.0</v>
      </c>
    </row>
    <row r="10474">
      <c r="A10474" s="238" t="s">
        <v>10496</v>
      </c>
      <c r="B10474" s="239">
        <v>443.0</v>
      </c>
    </row>
    <row r="10475">
      <c r="A10475" s="238" t="s">
        <v>10497</v>
      </c>
      <c r="B10475" s="239">
        <v>5026.0</v>
      </c>
    </row>
    <row r="10476">
      <c r="A10476" s="238" t="s">
        <v>10498</v>
      </c>
      <c r="B10476" s="239">
        <v>23854.0</v>
      </c>
    </row>
    <row r="10477">
      <c r="A10477" s="238" t="s">
        <v>10499</v>
      </c>
      <c r="B10477" s="239">
        <v>2228.0</v>
      </c>
    </row>
    <row r="10478">
      <c r="A10478" s="238" t="s">
        <v>10500</v>
      </c>
      <c r="B10478" s="239">
        <v>452.0</v>
      </c>
    </row>
    <row r="10479">
      <c r="A10479" s="238" t="s">
        <v>10501</v>
      </c>
      <c r="B10479" s="239">
        <v>765.0</v>
      </c>
    </row>
    <row r="10480">
      <c r="A10480" s="238" t="s">
        <v>10502</v>
      </c>
      <c r="B10480" s="239">
        <v>379.0</v>
      </c>
    </row>
    <row r="10481">
      <c r="A10481" s="238" t="s">
        <v>10503</v>
      </c>
      <c r="B10481" s="239">
        <v>6164.0</v>
      </c>
    </row>
    <row r="10482">
      <c r="A10482" s="238" t="s">
        <v>10503</v>
      </c>
      <c r="B10482" s="239">
        <v>679.0</v>
      </c>
    </row>
    <row r="10483">
      <c r="A10483" s="238" t="s">
        <v>10504</v>
      </c>
      <c r="B10483" s="239">
        <v>1718.0</v>
      </c>
    </row>
    <row r="10484">
      <c r="A10484" s="238" t="s">
        <v>10505</v>
      </c>
      <c r="B10484" s="239">
        <v>1186.0</v>
      </c>
    </row>
    <row r="10485">
      <c r="A10485" s="238" t="s">
        <v>10506</v>
      </c>
      <c r="B10485" s="239">
        <v>1740.0</v>
      </c>
    </row>
    <row r="10486">
      <c r="A10486" s="238" t="s">
        <v>10507</v>
      </c>
      <c r="B10486" s="239">
        <v>3429.0</v>
      </c>
    </row>
    <row r="10487">
      <c r="A10487" s="238" t="s">
        <v>10508</v>
      </c>
      <c r="B10487" s="239">
        <v>21678.0</v>
      </c>
    </row>
    <row r="10488">
      <c r="A10488" s="238" t="s">
        <v>10509</v>
      </c>
      <c r="B10488" s="239">
        <v>361.0</v>
      </c>
    </row>
    <row r="10489">
      <c r="A10489" s="238" t="s">
        <v>10510</v>
      </c>
      <c r="B10489" s="239">
        <v>877.0</v>
      </c>
    </row>
    <row r="10490">
      <c r="A10490" s="238" t="s">
        <v>10511</v>
      </c>
      <c r="B10490" s="239">
        <v>1945.0</v>
      </c>
    </row>
    <row r="10491">
      <c r="A10491" s="238" t="s">
        <v>10512</v>
      </c>
      <c r="B10491" s="239">
        <v>12828.0</v>
      </c>
    </row>
    <row r="10492">
      <c r="A10492" s="238" t="s">
        <v>10513</v>
      </c>
      <c r="B10492" s="239">
        <v>9010.0</v>
      </c>
    </row>
    <row r="10493">
      <c r="A10493" s="238" t="s">
        <v>10514</v>
      </c>
      <c r="B10493" s="239">
        <v>27550.0</v>
      </c>
    </row>
    <row r="10494">
      <c r="A10494" s="238" t="s">
        <v>10515</v>
      </c>
      <c r="B10494" s="239">
        <v>1678.0</v>
      </c>
    </row>
    <row r="10495">
      <c r="A10495" s="238" t="s">
        <v>10516</v>
      </c>
      <c r="B10495" s="239">
        <v>9747.0</v>
      </c>
    </row>
    <row r="10496">
      <c r="A10496" s="238" t="s">
        <v>10517</v>
      </c>
      <c r="B10496" s="239">
        <v>31.0</v>
      </c>
    </row>
    <row r="10497">
      <c r="A10497" s="238" t="s">
        <v>10518</v>
      </c>
      <c r="B10497" s="239">
        <v>8314.0</v>
      </c>
    </row>
    <row r="10498">
      <c r="A10498" s="238" t="s">
        <v>10518</v>
      </c>
      <c r="B10498" s="239">
        <v>999.0</v>
      </c>
    </row>
    <row r="10499">
      <c r="A10499" s="238" t="s">
        <v>10519</v>
      </c>
      <c r="B10499" s="239">
        <v>539.0</v>
      </c>
    </row>
    <row r="10500">
      <c r="A10500" s="238" t="s">
        <v>10520</v>
      </c>
      <c r="B10500" s="239">
        <v>5090.0</v>
      </c>
    </row>
    <row r="10501">
      <c r="A10501" s="238" t="s">
        <v>10521</v>
      </c>
      <c r="B10501" s="239">
        <v>54187.0</v>
      </c>
    </row>
    <row r="10502">
      <c r="A10502" s="238" t="s">
        <v>10522</v>
      </c>
      <c r="B10502" s="239">
        <v>1318.0</v>
      </c>
    </row>
    <row r="10503">
      <c r="A10503" s="238" t="s">
        <v>10523</v>
      </c>
      <c r="B10503" s="239">
        <v>3978.0</v>
      </c>
    </row>
    <row r="10504">
      <c r="A10504" s="238" t="s">
        <v>10524</v>
      </c>
      <c r="B10504" s="239">
        <v>459.0</v>
      </c>
    </row>
    <row r="10505">
      <c r="A10505" s="238" t="s">
        <v>10525</v>
      </c>
      <c r="B10505" s="239">
        <v>1425.0</v>
      </c>
    </row>
    <row r="10506">
      <c r="A10506" s="238" t="s">
        <v>10526</v>
      </c>
      <c r="B10506" s="239">
        <v>2742.0</v>
      </c>
    </row>
    <row r="10507">
      <c r="A10507" s="238" t="s">
        <v>10527</v>
      </c>
      <c r="B10507" s="239">
        <v>31672.0</v>
      </c>
    </row>
    <row r="10508">
      <c r="A10508" s="238" t="s">
        <v>10528</v>
      </c>
      <c r="B10508" s="239">
        <v>551.0</v>
      </c>
    </row>
    <row r="10509">
      <c r="A10509" s="238" t="s">
        <v>10529</v>
      </c>
      <c r="B10509" s="239">
        <v>220.0</v>
      </c>
    </row>
    <row r="10510">
      <c r="A10510" s="238" t="s">
        <v>10530</v>
      </c>
      <c r="B10510" s="239">
        <v>12967.0</v>
      </c>
    </row>
    <row r="10511">
      <c r="A10511" s="238" t="s">
        <v>10531</v>
      </c>
      <c r="B10511" s="239">
        <v>164.0</v>
      </c>
    </row>
    <row r="10512">
      <c r="A10512" s="238" t="s">
        <v>10532</v>
      </c>
      <c r="B10512" s="239">
        <v>1825.0</v>
      </c>
    </row>
    <row r="10513">
      <c r="A10513" s="238" t="s">
        <v>10533</v>
      </c>
      <c r="B10513" s="239">
        <v>569.0</v>
      </c>
    </row>
    <row r="10514">
      <c r="A10514" s="238" t="s">
        <v>10534</v>
      </c>
      <c r="B10514" s="239">
        <v>740.0</v>
      </c>
    </row>
    <row r="10515">
      <c r="A10515" s="238" t="s">
        <v>10535</v>
      </c>
      <c r="B10515" s="239">
        <v>481.0</v>
      </c>
    </row>
    <row r="10516">
      <c r="A10516" s="238" t="s">
        <v>10536</v>
      </c>
      <c r="B10516" s="239">
        <v>5436.0</v>
      </c>
    </row>
    <row r="10517">
      <c r="A10517" s="238" t="s">
        <v>10537</v>
      </c>
      <c r="B10517" s="239">
        <v>521.0</v>
      </c>
    </row>
    <row r="10518">
      <c r="A10518" s="238" t="s">
        <v>10538</v>
      </c>
      <c r="B10518" s="239">
        <v>10.0</v>
      </c>
    </row>
    <row r="10519">
      <c r="A10519" s="238" t="s">
        <v>10539</v>
      </c>
      <c r="B10519" s="239">
        <v>948.0</v>
      </c>
    </row>
    <row r="10520">
      <c r="A10520" s="238" t="s">
        <v>10540</v>
      </c>
      <c r="B10520" s="239">
        <v>1507.0</v>
      </c>
    </row>
    <row r="10521">
      <c r="A10521" s="238" t="s">
        <v>10541</v>
      </c>
      <c r="B10521" s="239">
        <v>16282.0</v>
      </c>
    </row>
    <row r="10522">
      <c r="A10522" s="238" t="s">
        <v>10542</v>
      </c>
      <c r="B10522" s="239">
        <v>332.0</v>
      </c>
    </row>
    <row r="10523">
      <c r="A10523" s="238" t="s">
        <v>10543</v>
      </c>
      <c r="B10523" s="239">
        <v>25314.0</v>
      </c>
    </row>
    <row r="10524">
      <c r="A10524" s="238" t="s">
        <v>10544</v>
      </c>
      <c r="B10524" s="239">
        <v>1007.0</v>
      </c>
    </row>
    <row r="10525">
      <c r="A10525" s="238" t="s">
        <v>10545</v>
      </c>
      <c r="B10525" s="239">
        <v>498.0</v>
      </c>
    </row>
    <row r="10526">
      <c r="A10526" s="238" t="s">
        <v>10546</v>
      </c>
      <c r="B10526" s="239">
        <v>3380.0</v>
      </c>
    </row>
    <row r="10527">
      <c r="A10527" s="238" t="s">
        <v>10547</v>
      </c>
      <c r="B10527" s="239">
        <v>1699.0</v>
      </c>
    </row>
    <row r="10528">
      <c r="A10528" s="238" t="s">
        <v>10548</v>
      </c>
      <c r="B10528" s="239">
        <v>153.0</v>
      </c>
    </row>
    <row r="10529">
      <c r="A10529" s="238" t="s">
        <v>10549</v>
      </c>
      <c r="B10529" s="239">
        <v>802.0</v>
      </c>
    </row>
    <row r="10530">
      <c r="A10530" s="238" t="s">
        <v>10550</v>
      </c>
      <c r="B10530" s="239">
        <v>4107.0</v>
      </c>
    </row>
    <row r="10531">
      <c r="A10531" s="238" t="s">
        <v>10551</v>
      </c>
      <c r="B10531" s="239">
        <v>6854.0</v>
      </c>
    </row>
    <row r="10532">
      <c r="A10532" s="238" t="s">
        <v>10552</v>
      </c>
      <c r="B10532" s="239">
        <v>328.0</v>
      </c>
    </row>
    <row r="10533">
      <c r="A10533" s="238" t="s">
        <v>10553</v>
      </c>
      <c r="B10533" s="239">
        <v>270.0</v>
      </c>
    </row>
    <row r="10534">
      <c r="A10534" s="238" t="s">
        <v>10554</v>
      </c>
      <c r="B10534" s="239">
        <v>205.0</v>
      </c>
    </row>
    <row r="10535">
      <c r="A10535" s="238" t="s">
        <v>10555</v>
      </c>
      <c r="B10535" s="239">
        <v>4024.0</v>
      </c>
    </row>
    <row r="10536">
      <c r="A10536" s="238" t="s">
        <v>10556</v>
      </c>
      <c r="B10536" s="239">
        <v>506.0</v>
      </c>
    </row>
    <row r="10537">
      <c r="A10537" s="238" t="s">
        <v>10557</v>
      </c>
      <c r="B10537" s="239">
        <v>283083.0</v>
      </c>
    </row>
    <row r="10538">
      <c r="A10538" s="238" t="s">
        <v>10558</v>
      </c>
      <c r="B10538" s="239">
        <v>655.0</v>
      </c>
    </row>
    <row r="10539">
      <c r="A10539" s="238" t="s">
        <v>10559</v>
      </c>
      <c r="B10539" s="239">
        <v>242.0</v>
      </c>
    </row>
    <row r="10540">
      <c r="A10540" s="238" t="s">
        <v>10560</v>
      </c>
      <c r="B10540" s="239">
        <v>1059.0</v>
      </c>
    </row>
    <row r="10541">
      <c r="A10541" s="238" t="s">
        <v>10561</v>
      </c>
      <c r="B10541" s="239">
        <v>1248.0</v>
      </c>
    </row>
    <row r="10542">
      <c r="A10542" s="238" t="s">
        <v>10562</v>
      </c>
      <c r="B10542" s="239">
        <v>799.0</v>
      </c>
    </row>
    <row r="10543">
      <c r="A10543" s="238" t="s">
        <v>10563</v>
      </c>
      <c r="B10543" s="239">
        <v>3119.0</v>
      </c>
    </row>
    <row r="10544">
      <c r="A10544" s="238" t="s">
        <v>10563</v>
      </c>
      <c r="B10544" s="239">
        <v>1020.0</v>
      </c>
    </row>
    <row r="10545">
      <c r="A10545" s="238" t="s">
        <v>10564</v>
      </c>
      <c r="B10545" s="239">
        <v>1109.0</v>
      </c>
    </row>
    <row r="10546">
      <c r="A10546" s="238" t="s">
        <v>10565</v>
      </c>
      <c r="B10546" s="239">
        <v>4253.0</v>
      </c>
    </row>
    <row r="10547">
      <c r="A10547" s="238" t="s">
        <v>10566</v>
      </c>
      <c r="B10547" s="239">
        <v>0.0</v>
      </c>
    </row>
    <row r="10548">
      <c r="A10548" s="238" t="s">
        <v>10567</v>
      </c>
      <c r="B10548" s="239">
        <v>228.0</v>
      </c>
    </row>
    <row r="10549">
      <c r="A10549" s="238" t="s">
        <v>10568</v>
      </c>
      <c r="B10549" s="239">
        <v>3877.0</v>
      </c>
    </row>
    <row r="10550">
      <c r="A10550" s="238" t="s">
        <v>10569</v>
      </c>
      <c r="B10550" s="239">
        <v>1351.0</v>
      </c>
    </row>
    <row r="10551">
      <c r="A10551" s="238" t="s">
        <v>10570</v>
      </c>
      <c r="B10551" s="239">
        <v>2102.0</v>
      </c>
    </row>
    <row r="10552">
      <c r="A10552" s="238" t="s">
        <v>10571</v>
      </c>
      <c r="B10552" s="239">
        <v>2689.0</v>
      </c>
    </row>
    <row r="10553">
      <c r="A10553" s="238" t="s">
        <v>10572</v>
      </c>
      <c r="B10553" s="239">
        <v>731.0</v>
      </c>
    </row>
    <row r="10554">
      <c r="A10554" s="238" t="s">
        <v>10573</v>
      </c>
      <c r="B10554" s="239">
        <v>1641.0</v>
      </c>
    </row>
    <row r="10555">
      <c r="A10555" s="238" t="s">
        <v>10574</v>
      </c>
      <c r="B10555" s="239">
        <v>4969.0</v>
      </c>
    </row>
    <row r="10556">
      <c r="A10556" s="238" t="s">
        <v>10575</v>
      </c>
      <c r="B10556" s="239">
        <v>2573.0</v>
      </c>
    </row>
    <row r="10557">
      <c r="A10557" s="238" t="s">
        <v>10576</v>
      </c>
      <c r="B10557" s="239">
        <v>1347.0</v>
      </c>
    </row>
    <row r="10558">
      <c r="A10558" s="238" t="s">
        <v>10577</v>
      </c>
      <c r="B10558" s="239">
        <v>27049.0</v>
      </c>
    </row>
    <row r="10559">
      <c r="A10559" s="238" t="s">
        <v>10578</v>
      </c>
      <c r="B10559" s="239">
        <v>13502.0</v>
      </c>
    </row>
    <row r="10560">
      <c r="A10560" s="238" t="s">
        <v>10579</v>
      </c>
      <c r="B10560" s="239">
        <v>1237.0</v>
      </c>
    </row>
    <row r="10561">
      <c r="A10561" s="238" t="s">
        <v>10580</v>
      </c>
      <c r="B10561" s="239">
        <v>385.0</v>
      </c>
    </row>
    <row r="10562">
      <c r="A10562" s="238" t="s">
        <v>10581</v>
      </c>
      <c r="B10562" s="239">
        <v>12742.0</v>
      </c>
    </row>
    <row r="10563">
      <c r="A10563" s="238" t="s">
        <v>10582</v>
      </c>
      <c r="B10563" s="239">
        <v>8691.0</v>
      </c>
    </row>
    <row r="10564">
      <c r="A10564" s="238" t="s">
        <v>10583</v>
      </c>
      <c r="B10564" s="239">
        <v>2102.0</v>
      </c>
    </row>
    <row r="10565">
      <c r="A10565" s="238" t="s">
        <v>10584</v>
      </c>
      <c r="B10565" s="239">
        <v>4169.0</v>
      </c>
    </row>
    <row r="10566">
      <c r="A10566" s="238" t="s">
        <v>10585</v>
      </c>
      <c r="B10566" s="239">
        <v>5135.0</v>
      </c>
    </row>
    <row r="10567">
      <c r="A10567" s="238" t="s">
        <v>10586</v>
      </c>
      <c r="B10567" s="239">
        <v>2151.0</v>
      </c>
    </row>
    <row r="10568">
      <c r="A10568" s="238" t="s">
        <v>10587</v>
      </c>
      <c r="B10568" s="239">
        <v>10984.0</v>
      </c>
    </row>
    <row r="10569">
      <c r="A10569" s="238" t="s">
        <v>10588</v>
      </c>
      <c r="B10569" s="239">
        <v>495.0</v>
      </c>
    </row>
    <row r="10570">
      <c r="A10570" s="238" t="s">
        <v>10589</v>
      </c>
      <c r="B10570" s="239">
        <v>10443.0</v>
      </c>
    </row>
    <row r="10571">
      <c r="A10571" s="238" t="s">
        <v>10590</v>
      </c>
      <c r="B10571" s="239">
        <v>4971.0</v>
      </c>
    </row>
    <row r="10572">
      <c r="A10572" s="238" t="s">
        <v>10591</v>
      </c>
      <c r="B10572" s="239">
        <v>1441.0</v>
      </c>
    </row>
    <row r="10573">
      <c r="A10573" s="238" t="s">
        <v>10592</v>
      </c>
      <c r="B10573" s="239">
        <v>3556.0</v>
      </c>
    </row>
    <row r="10574">
      <c r="A10574" s="238" t="s">
        <v>10593</v>
      </c>
      <c r="B10574" s="239">
        <v>21154.0</v>
      </c>
    </row>
    <row r="10575">
      <c r="A10575" s="238" t="s">
        <v>10594</v>
      </c>
      <c r="B10575" s="239">
        <v>2935.0</v>
      </c>
    </row>
    <row r="10576">
      <c r="A10576" s="238" t="s">
        <v>10595</v>
      </c>
      <c r="B10576" s="239">
        <v>2596.0</v>
      </c>
    </row>
    <row r="10577">
      <c r="A10577" s="238" t="s">
        <v>10596</v>
      </c>
      <c r="B10577" s="239">
        <v>1359.0</v>
      </c>
    </row>
    <row r="10578">
      <c r="A10578" s="238" t="s">
        <v>10597</v>
      </c>
      <c r="B10578" s="239">
        <v>996.0</v>
      </c>
    </row>
    <row r="10579">
      <c r="A10579" s="238" t="s">
        <v>10598</v>
      </c>
      <c r="B10579" s="239">
        <v>724.0</v>
      </c>
    </row>
    <row r="10580">
      <c r="A10580" s="238" t="s">
        <v>10599</v>
      </c>
      <c r="B10580" s="239">
        <v>5018.0</v>
      </c>
    </row>
    <row r="10581">
      <c r="A10581" s="238" t="s">
        <v>10599</v>
      </c>
      <c r="B10581" s="239">
        <v>1528.0</v>
      </c>
    </row>
    <row r="10582">
      <c r="A10582" s="238" t="s">
        <v>10599</v>
      </c>
      <c r="B10582" s="239">
        <v>212.0</v>
      </c>
    </row>
    <row r="10583">
      <c r="A10583" s="238" t="s">
        <v>10600</v>
      </c>
      <c r="B10583" s="239">
        <v>3176.0</v>
      </c>
    </row>
    <row r="10584">
      <c r="A10584" s="238" t="s">
        <v>155</v>
      </c>
      <c r="B10584" s="239">
        <v>76089.0</v>
      </c>
    </row>
    <row r="10585">
      <c r="A10585" s="238" t="s">
        <v>10601</v>
      </c>
      <c r="B10585" s="239">
        <v>3549.0</v>
      </c>
    </row>
    <row r="10586">
      <c r="A10586" s="238" t="s">
        <v>10602</v>
      </c>
      <c r="B10586" s="239">
        <v>5538.0</v>
      </c>
    </row>
    <row r="10587">
      <c r="A10587" s="238" t="s">
        <v>10603</v>
      </c>
      <c r="B10587" s="239">
        <v>9534.0</v>
      </c>
    </row>
    <row r="10588">
      <c r="A10588" s="238" t="s">
        <v>10604</v>
      </c>
      <c r="B10588" s="239">
        <v>1595.0</v>
      </c>
    </row>
    <row r="10589">
      <c r="A10589" s="238" t="s">
        <v>10605</v>
      </c>
      <c r="B10589" s="239">
        <v>8288.0</v>
      </c>
    </row>
    <row r="10590">
      <c r="A10590" s="238" t="s">
        <v>10606</v>
      </c>
      <c r="B10590" s="239">
        <v>171.0</v>
      </c>
    </row>
    <row r="10591">
      <c r="A10591" s="238" t="s">
        <v>10607</v>
      </c>
      <c r="B10591" s="239">
        <v>50144.0</v>
      </c>
    </row>
    <row r="10592">
      <c r="A10592" s="238" t="s">
        <v>10608</v>
      </c>
      <c r="B10592" s="239">
        <v>281.0</v>
      </c>
    </row>
    <row r="10593">
      <c r="A10593" s="238" t="s">
        <v>10609</v>
      </c>
      <c r="B10593" s="239">
        <v>6422.0</v>
      </c>
    </row>
    <row r="10594">
      <c r="A10594" s="238" t="s">
        <v>10610</v>
      </c>
      <c r="B10594" s="239">
        <v>4822.0</v>
      </c>
    </row>
    <row r="10595">
      <c r="A10595" s="238" t="s">
        <v>10611</v>
      </c>
      <c r="B10595" s="239">
        <v>550.0</v>
      </c>
    </row>
    <row r="10596">
      <c r="A10596" s="238" t="s">
        <v>10612</v>
      </c>
      <c r="B10596" s="239">
        <v>658.0</v>
      </c>
    </row>
    <row r="10597">
      <c r="A10597" s="238" t="s">
        <v>10613</v>
      </c>
      <c r="B10597" s="239">
        <v>2037.0</v>
      </c>
    </row>
    <row r="10598">
      <c r="A10598" s="238" t="s">
        <v>10614</v>
      </c>
      <c r="B10598" s="239">
        <v>940.0</v>
      </c>
    </row>
    <row r="10599">
      <c r="A10599" s="238" t="s">
        <v>10615</v>
      </c>
      <c r="B10599" s="239">
        <v>10064.0</v>
      </c>
    </row>
    <row r="10600">
      <c r="A10600" s="238" t="s">
        <v>10616</v>
      </c>
      <c r="B10600" s="239">
        <v>60.0</v>
      </c>
    </row>
    <row r="10601">
      <c r="A10601" s="238" t="s">
        <v>10617</v>
      </c>
      <c r="B10601" s="239">
        <v>19793.0</v>
      </c>
    </row>
    <row r="10602">
      <c r="A10602" s="238" t="s">
        <v>10618</v>
      </c>
      <c r="B10602" s="239">
        <v>14551.0</v>
      </c>
    </row>
    <row r="10603">
      <c r="A10603" s="238" t="s">
        <v>10619</v>
      </c>
      <c r="B10603" s="239">
        <v>188.0</v>
      </c>
    </row>
    <row r="10604">
      <c r="A10604" s="238" t="s">
        <v>10620</v>
      </c>
      <c r="B10604" s="239">
        <v>1771.0</v>
      </c>
    </row>
    <row r="10605">
      <c r="A10605" s="238" t="s">
        <v>10621</v>
      </c>
      <c r="B10605" s="239">
        <v>4369.0</v>
      </c>
    </row>
    <row r="10606">
      <c r="A10606" s="238" t="s">
        <v>10622</v>
      </c>
      <c r="B10606" s="239">
        <v>1657.0</v>
      </c>
    </row>
    <row r="10607">
      <c r="A10607" s="238" t="s">
        <v>10623</v>
      </c>
      <c r="B10607" s="239">
        <v>4827.0</v>
      </c>
    </row>
    <row r="10608">
      <c r="A10608" s="238" t="s">
        <v>10624</v>
      </c>
      <c r="B10608" s="239">
        <v>1409.0</v>
      </c>
    </row>
    <row r="10609">
      <c r="A10609" s="238" t="s">
        <v>10625</v>
      </c>
      <c r="B10609" s="239">
        <v>285.0</v>
      </c>
    </row>
    <row r="10610">
      <c r="A10610" s="238" t="s">
        <v>10626</v>
      </c>
      <c r="B10610" s="239">
        <v>444.0</v>
      </c>
    </row>
    <row r="10611">
      <c r="A10611" s="238" t="s">
        <v>10627</v>
      </c>
      <c r="B10611" s="239">
        <v>1096.0</v>
      </c>
    </row>
    <row r="10612">
      <c r="A10612" s="238" t="s">
        <v>10628</v>
      </c>
      <c r="B10612" s="239">
        <v>2851.0</v>
      </c>
    </row>
    <row r="10613">
      <c r="A10613" s="238" t="s">
        <v>10629</v>
      </c>
      <c r="B10613" s="239">
        <v>2529.0</v>
      </c>
    </row>
    <row r="10614">
      <c r="A10614" s="238" t="s">
        <v>10630</v>
      </c>
      <c r="B10614" s="239">
        <v>3847.0</v>
      </c>
    </row>
    <row r="10615">
      <c r="A10615" s="238" t="s">
        <v>10631</v>
      </c>
      <c r="B10615" s="239">
        <v>1123.0</v>
      </c>
    </row>
    <row r="10616">
      <c r="A10616" s="238" t="s">
        <v>10632</v>
      </c>
      <c r="B10616" s="239">
        <v>765.0</v>
      </c>
    </row>
    <row r="10617">
      <c r="A10617" s="238" t="s">
        <v>10633</v>
      </c>
      <c r="B10617" s="239">
        <v>998.0</v>
      </c>
    </row>
    <row r="10618">
      <c r="A10618" s="238" t="s">
        <v>10634</v>
      </c>
      <c r="B10618" s="239">
        <v>19203.0</v>
      </c>
    </row>
    <row r="10619">
      <c r="A10619" s="238" t="s">
        <v>10635</v>
      </c>
      <c r="B10619" s="239">
        <v>1068.0</v>
      </c>
    </row>
    <row r="10620">
      <c r="A10620" s="238" t="s">
        <v>10636</v>
      </c>
      <c r="B10620" s="239">
        <v>729.0</v>
      </c>
    </row>
    <row r="10621">
      <c r="A10621" s="238" t="s">
        <v>10636</v>
      </c>
      <c r="B10621" s="239">
        <v>1104.0</v>
      </c>
    </row>
    <row r="10622">
      <c r="A10622" s="238" t="s">
        <v>10637</v>
      </c>
      <c r="B10622" s="239">
        <v>2856.0</v>
      </c>
    </row>
    <row r="10623">
      <c r="A10623" s="238" t="s">
        <v>10638</v>
      </c>
      <c r="B10623" s="239">
        <v>1812.0</v>
      </c>
    </row>
    <row r="10624">
      <c r="A10624" s="238" t="s">
        <v>10639</v>
      </c>
      <c r="B10624" s="239">
        <v>4550.0</v>
      </c>
    </row>
    <row r="10625">
      <c r="A10625" s="238" t="s">
        <v>10640</v>
      </c>
      <c r="B10625" s="239">
        <v>4953.0</v>
      </c>
    </row>
    <row r="10626">
      <c r="A10626" s="238" t="s">
        <v>10641</v>
      </c>
      <c r="B10626" s="239">
        <v>1894.0</v>
      </c>
    </row>
    <row r="10627">
      <c r="A10627" s="238" t="s">
        <v>10642</v>
      </c>
      <c r="B10627" s="239">
        <v>5020.0</v>
      </c>
    </row>
    <row r="10628">
      <c r="A10628" s="238" t="s">
        <v>10643</v>
      </c>
      <c r="B10628" s="239">
        <v>6225.0</v>
      </c>
    </row>
    <row r="10629">
      <c r="A10629" s="238" t="s">
        <v>10644</v>
      </c>
      <c r="B10629" s="239">
        <v>1147.0</v>
      </c>
    </row>
    <row r="10630">
      <c r="A10630" s="238" t="s">
        <v>10645</v>
      </c>
      <c r="B10630" s="239">
        <v>3375.0</v>
      </c>
    </row>
    <row r="10631">
      <c r="A10631" s="238" t="s">
        <v>10646</v>
      </c>
      <c r="B10631" s="239">
        <v>4837.0</v>
      </c>
    </row>
    <row r="10632">
      <c r="A10632" s="238" t="s">
        <v>10647</v>
      </c>
      <c r="B10632" s="239">
        <v>148.0</v>
      </c>
    </row>
    <row r="10633">
      <c r="A10633" s="238" t="s">
        <v>10648</v>
      </c>
      <c r="B10633" s="239">
        <v>244.0</v>
      </c>
    </row>
    <row r="10634">
      <c r="A10634" s="238" t="s">
        <v>10649</v>
      </c>
      <c r="B10634" s="239">
        <v>4278.0</v>
      </c>
    </row>
    <row r="10635">
      <c r="A10635" s="238" t="s">
        <v>10649</v>
      </c>
      <c r="B10635" s="239">
        <v>0.0</v>
      </c>
    </row>
    <row r="10636">
      <c r="A10636" s="238" t="s">
        <v>10650</v>
      </c>
      <c r="B10636" s="239">
        <v>0.0</v>
      </c>
    </row>
    <row r="10637">
      <c r="A10637" s="238" t="s">
        <v>10651</v>
      </c>
      <c r="B10637" s="239">
        <v>518.0</v>
      </c>
    </row>
    <row r="10638">
      <c r="A10638" s="238" t="s">
        <v>10652</v>
      </c>
      <c r="B10638" s="239">
        <v>1369.0</v>
      </c>
    </row>
    <row r="10639">
      <c r="A10639" s="238" t="s">
        <v>10653</v>
      </c>
      <c r="B10639" s="239">
        <v>538.0</v>
      </c>
    </row>
    <row r="10640">
      <c r="A10640" s="238" t="s">
        <v>10654</v>
      </c>
      <c r="B10640" s="239">
        <v>521.0</v>
      </c>
    </row>
    <row r="10641">
      <c r="A10641" s="238" t="s">
        <v>10655</v>
      </c>
      <c r="B10641" s="239">
        <v>29245.0</v>
      </c>
    </row>
    <row r="10642">
      <c r="A10642" s="238" t="s">
        <v>10656</v>
      </c>
      <c r="B10642" s="239">
        <v>198.0</v>
      </c>
    </row>
    <row r="10643">
      <c r="A10643" s="238" t="s">
        <v>10657</v>
      </c>
      <c r="B10643" s="239">
        <v>698.0</v>
      </c>
    </row>
    <row r="10644">
      <c r="A10644" s="238" t="s">
        <v>10658</v>
      </c>
      <c r="B10644" s="239">
        <v>719.0</v>
      </c>
    </row>
    <row r="10645">
      <c r="A10645" s="238" t="s">
        <v>10659</v>
      </c>
      <c r="B10645" s="239">
        <v>2455.0</v>
      </c>
    </row>
    <row r="10646">
      <c r="A10646" s="238" t="s">
        <v>10660</v>
      </c>
      <c r="B10646" s="239">
        <v>5001.0</v>
      </c>
    </row>
    <row r="10647">
      <c r="A10647" s="238" t="s">
        <v>10661</v>
      </c>
      <c r="B10647" s="239">
        <v>62.0</v>
      </c>
    </row>
    <row r="10648">
      <c r="A10648" s="238" t="s">
        <v>10662</v>
      </c>
      <c r="B10648" s="239">
        <v>325.0</v>
      </c>
    </row>
    <row r="10649">
      <c r="A10649" s="238" t="s">
        <v>10663</v>
      </c>
      <c r="B10649" s="239">
        <v>352.0</v>
      </c>
    </row>
    <row r="10650">
      <c r="A10650" s="238" t="s">
        <v>10664</v>
      </c>
      <c r="B10650" s="239">
        <v>13405.0</v>
      </c>
    </row>
    <row r="10651">
      <c r="A10651" s="238" t="s">
        <v>10665</v>
      </c>
      <c r="B10651" s="239">
        <v>36295.0</v>
      </c>
    </row>
    <row r="10652">
      <c r="A10652" s="238" t="s">
        <v>10666</v>
      </c>
      <c r="B10652" s="239">
        <v>504.0</v>
      </c>
    </row>
    <row r="10653">
      <c r="A10653" s="238" t="s">
        <v>10666</v>
      </c>
      <c r="B10653" s="239">
        <v>7713.0</v>
      </c>
    </row>
    <row r="10654">
      <c r="A10654" s="238" t="s">
        <v>10666</v>
      </c>
      <c r="B10654" s="239">
        <v>766.0</v>
      </c>
    </row>
    <row r="10655">
      <c r="A10655" s="238" t="s">
        <v>10667</v>
      </c>
      <c r="B10655" s="239">
        <v>500.0</v>
      </c>
    </row>
    <row r="10656">
      <c r="A10656" s="238" t="s">
        <v>10668</v>
      </c>
      <c r="B10656" s="239">
        <v>12671.0</v>
      </c>
    </row>
    <row r="10657">
      <c r="A10657" s="238" t="s">
        <v>10669</v>
      </c>
      <c r="B10657" s="239">
        <v>166.0</v>
      </c>
    </row>
    <row r="10658">
      <c r="A10658" s="238" t="s">
        <v>10670</v>
      </c>
      <c r="B10658" s="239">
        <v>201.0</v>
      </c>
    </row>
    <row r="10659">
      <c r="A10659" s="238" t="s">
        <v>10671</v>
      </c>
      <c r="B10659" s="239">
        <v>1404.0</v>
      </c>
    </row>
    <row r="10660">
      <c r="A10660" s="238" t="s">
        <v>10672</v>
      </c>
      <c r="B10660" s="239">
        <v>6336.0</v>
      </c>
    </row>
    <row r="10661">
      <c r="A10661" s="238" t="s">
        <v>10673</v>
      </c>
      <c r="B10661" s="239">
        <v>966.0</v>
      </c>
    </row>
    <row r="10662">
      <c r="A10662" s="238" t="s">
        <v>10674</v>
      </c>
      <c r="B10662" s="239">
        <v>137.0</v>
      </c>
    </row>
    <row r="10663">
      <c r="A10663" s="238" t="s">
        <v>10675</v>
      </c>
      <c r="B10663" s="239">
        <v>294.0</v>
      </c>
    </row>
    <row r="10664">
      <c r="A10664" s="238" t="s">
        <v>10676</v>
      </c>
      <c r="B10664" s="239">
        <v>833.0</v>
      </c>
    </row>
    <row r="10665">
      <c r="A10665" s="238" t="s">
        <v>10677</v>
      </c>
      <c r="B10665" s="239">
        <v>152.0</v>
      </c>
    </row>
    <row r="10666">
      <c r="A10666" s="238" t="s">
        <v>10678</v>
      </c>
      <c r="B10666" s="239">
        <v>939.0</v>
      </c>
    </row>
    <row r="10667">
      <c r="A10667" s="238" t="s">
        <v>10679</v>
      </c>
      <c r="B10667" s="239">
        <v>3805.0</v>
      </c>
    </row>
    <row r="10668">
      <c r="A10668" s="238" t="s">
        <v>10680</v>
      </c>
      <c r="B10668" s="239">
        <v>0.0</v>
      </c>
    </row>
    <row r="10669">
      <c r="A10669" s="238" t="s">
        <v>10681</v>
      </c>
      <c r="B10669" s="239">
        <v>1021.0</v>
      </c>
    </row>
    <row r="10670">
      <c r="A10670" s="238" t="s">
        <v>10682</v>
      </c>
      <c r="B10670" s="239">
        <v>21112.0</v>
      </c>
    </row>
    <row r="10671">
      <c r="A10671" s="238" t="s">
        <v>10683</v>
      </c>
      <c r="B10671" s="239">
        <v>995.0</v>
      </c>
    </row>
    <row r="10672">
      <c r="A10672" s="238" t="s">
        <v>10684</v>
      </c>
      <c r="B10672" s="239">
        <v>1032.0</v>
      </c>
    </row>
    <row r="10673">
      <c r="A10673" s="238" t="s">
        <v>10685</v>
      </c>
      <c r="B10673" s="239">
        <v>157.0</v>
      </c>
    </row>
    <row r="10674">
      <c r="A10674" s="238" t="s">
        <v>10686</v>
      </c>
      <c r="B10674" s="239">
        <v>229.0</v>
      </c>
    </row>
    <row r="10675">
      <c r="A10675" s="238" t="s">
        <v>10687</v>
      </c>
      <c r="B10675" s="239">
        <v>5641.0</v>
      </c>
    </row>
    <row r="10676">
      <c r="A10676" s="238" t="s">
        <v>10688</v>
      </c>
      <c r="B10676" s="239">
        <v>1858.0</v>
      </c>
    </row>
    <row r="10677">
      <c r="A10677" s="238" t="s">
        <v>10689</v>
      </c>
      <c r="B10677" s="239">
        <v>339.0</v>
      </c>
    </row>
    <row r="10678">
      <c r="A10678" s="238" t="s">
        <v>10690</v>
      </c>
      <c r="B10678" s="239">
        <v>287.0</v>
      </c>
    </row>
    <row r="10679">
      <c r="A10679" s="238" t="s">
        <v>10691</v>
      </c>
      <c r="B10679" s="239">
        <v>112.0</v>
      </c>
    </row>
    <row r="10680">
      <c r="A10680" s="238" t="s">
        <v>10691</v>
      </c>
      <c r="B10680" s="239">
        <v>707.0</v>
      </c>
    </row>
    <row r="10681">
      <c r="A10681" s="238" t="s">
        <v>10692</v>
      </c>
      <c r="B10681" s="239">
        <v>3066.0</v>
      </c>
    </row>
    <row r="10682">
      <c r="A10682" s="238" t="s">
        <v>10693</v>
      </c>
      <c r="B10682" s="239">
        <v>43878.0</v>
      </c>
    </row>
    <row r="10683">
      <c r="A10683" s="238" t="s">
        <v>10694</v>
      </c>
      <c r="B10683" s="239">
        <v>8543.0</v>
      </c>
    </row>
    <row r="10684">
      <c r="A10684" s="238" t="s">
        <v>10695</v>
      </c>
      <c r="B10684" s="239">
        <v>853.0</v>
      </c>
    </row>
    <row r="10685">
      <c r="A10685" s="238" t="s">
        <v>10696</v>
      </c>
      <c r="B10685" s="239">
        <v>1745.0</v>
      </c>
    </row>
    <row r="10686">
      <c r="A10686" s="238" t="s">
        <v>10697</v>
      </c>
      <c r="B10686" s="239">
        <v>41.0</v>
      </c>
    </row>
    <row r="10687">
      <c r="A10687" s="238" t="s">
        <v>10698</v>
      </c>
      <c r="B10687" s="239">
        <v>807.0</v>
      </c>
    </row>
    <row r="10688">
      <c r="A10688" s="238" t="s">
        <v>10699</v>
      </c>
      <c r="B10688" s="239">
        <v>828.0</v>
      </c>
    </row>
    <row r="10689">
      <c r="A10689" s="238" t="s">
        <v>10700</v>
      </c>
      <c r="B10689" s="239">
        <v>1270.0</v>
      </c>
    </row>
    <row r="10690">
      <c r="A10690" s="238" t="s">
        <v>10701</v>
      </c>
      <c r="B10690" s="239">
        <v>95897.0</v>
      </c>
    </row>
    <row r="10691">
      <c r="A10691" s="238" t="s">
        <v>10702</v>
      </c>
      <c r="B10691" s="239">
        <v>899.0</v>
      </c>
    </row>
    <row r="10692">
      <c r="A10692" s="238" t="s">
        <v>10703</v>
      </c>
      <c r="B10692" s="239">
        <v>45535.0</v>
      </c>
    </row>
    <row r="10693">
      <c r="A10693" s="238" t="s">
        <v>10704</v>
      </c>
      <c r="B10693" s="239">
        <v>16837.0</v>
      </c>
    </row>
    <row r="10694">
      <c r="A10694" s="238" t="s">
        <v>10705</v>
      </c>
      <c r="B10694" s="239">
        <v>157.0</v>
      </c>
    </row>
    <row r="10695">
      <c r="A10695" s="238" t="s">
        <v>10706</v>
      </c>
      <c r="B10695" s="239">
        <v>1046.0</v>
      </c>
    </row>
    <row r="10696">
      <c r="A10696" s="238" t="s">
        <v>10707</v>
      </c>
      <c r="B10696" s="239">
        <v>6400.0</v>
      </c>
    </row>
    <row r="10697">
      <c r="A10697" s="238" t="s">
        <v>10708</v>
      </c>
      <c r="B10697" s="239">
        <v>2909.0</v>
      </c>
    </row>
    <row r="10698">
      <c r="A10698" s="238" t="s">
        <v>10709</v>
      </c>
      <c r="B10698" s="239">
        <v>2488.0</v>
      </c>
    </row>
    <row r="10699">
      <c r="A10699" s="238" t="s">
        <v>10710</v>
      </c>
      <c r="B10699" s="239">
        <v>1174.0</v>
      </c>
    </row>
    <row r="10700">
      <c r="A10700" s="238" t="s">
        <v>10711</v>
      </c>
      <c r="B10700" s="239">
        <v>1054.0</v>
      </c>
    </row>
    <row r="10701">
      <c r="A10701" s="238" t="s">
        <v>10712</v>
      </c>
      <c r="B10701" s="239">
        <v>628.0</v>
      </c>
    </row>
    <row r="10702">
      <c r="A10702" s="238" t="s">
        <v>10713</v>
      </c>
      <c r="B10702" s="239">
        <v>1978.0</v>
      </c>
    </row>
    <row r="10703">
      <c r="A10703" s="238" t="s">
        <v>10714</v>
      </c>
      <c r="B10703" s="239">
        <v>5686.0</v>
      </c>
    </row>
    <row r="10704">
      <c r="A10704" s="238" t="s">
        <v>10715</v>
      </c>
      <c r="B10704" s="239">
        <v>1698.0</v>
      </c>
    </row>
    <row r="10705">
      <c r="A10705" s="238" t="s">
        <v>10716</v>
      </c>
      <c r="B10705" s="239">
        <v>11489.0</v>
      </c>
    </row>
    <row r="10706">
      <c r="A10706" s="238" t="s">
        <v>10717</v>
      </c>
      <c r="B10706" s="239">
        <v>2526.0</v>
      </c>
    </row>
    <row r="10707">
      <c r="A10707" s="238" t="s">
        <v>10718</v>
      </c>
      <c r="B10707" s="239">
        <v>19740.0</v>
      </c>
    </row>
    <row r="10708">
      <c r="A10708" s="238" t="s">
        <v>10719</v>
      </c>
      <c r="B10708" s="239">
        <v>947.0</v>
      </c>
    </row>
    <row r="10709">
      <c r="A10709" s="238" t="s">
        <v>10720</v>
      </c>
      <c r="B10709" s="239">
        <v>1115.0</v>
      </c>
    </row>
    <row r="10710">
      <c r="A10710" s="238" t="s">
        <v>10721</v>
      </c>
      <c r="B10710" s="239">
        <v>163.0</v>
      </c>
    </row>
    <row r="10711">
      <c r="A10711" s="238" t="s">
        <v>10722</v>
      </c>
      <c r="B10711" s="239">
        <v>20773.0</v>
      </c>
    </row>
    <row r="10712">
      <c r="A10712" s="238" t="s">
        <v>10723</v>
      </c>
      <c r="B10712" s="239">
        <v>1510.0</v>
      </c>
    </row>
    <row r="10713">
      <c r="A10713" s="238" t="s">
        <v>10724</v>
      </c>
      <c r="B10713" s="239">
        <v>1500.0</v>
      </c>
    </row>
    <row r="10714">
      <c r="A10714" s="238" t="s">
        <v>10725</v>
      </c>
      <c r="B10714" s="239">
        <v>14104.0</v>
      </c>
    </row>
    <row r="10715">
      <c r="A10715" s="238" t="s">
        <v>10726</v>
      </c>
      <c r="B10715" s="239">
        <v>914.0</v>
      </c>
    </row>
    <row r="10716">
      <c r="A10716" s="238" t="s">
        <v>10727</v>
      </c>
      <c r="B10716" s="239">
        <v>15005.0</v>
      </c>
    </row>
    <row r="10717">
      <c r="A10717" s="238" t="s">
        <v>10728</v>
      </c>
      <c r="B10717" s="239">
        <v>1562.0</v>
      </c>
    </row>
    <row r="10718">
      <c r="A10718" s="238" t="s">
        <v>10729</v>
      </c>
      <c r="B10718" s="239">
        <v>458.0</v>
      </c>
    </row>
    <row r="10719">
      <c r="A10719" s="238" t="s">
        <v>10730</v>
      </c>
      <c r="B10719" s="239">
        <v>628.0</v>
      </c>
    </row>
    <row r="10720">
      <c r="A10720" s="238" t="s">
        <v>10731</v>
      </c>
      <c r="B10720" s="239">
        <v>1541.0</v>
      </c>
    </row>
    <row r="10721">
      <c r="A10721" s="238" t="s">
        <v>10732</v>
      </c>
      <c r="B10721" s="239">
        <v>1022.0</v>
      </c>
    </row>
    <row r="10722">
      <c r="A10722" s="238" t="s">
        <v>10733</v>
      </c>
      <c r="B10722" s="239">
        <v>935.0</v>
      </c>
    </row>
    <row r="10723">
      <c r="A10723" s="238" t="s">
        <v>10734</v>
      </c>
      <c r="B10723" s="239">
        <v>480.0</v>
      </c>
    </row>
    <row r="10724">
      <c r="A10724" s="238" t="s">
        <v>10735</v>
      </c>
      <c r="B10724" s="239">
        <v>505.0</v>
      </c>
    </row>
    <row r="10725">
      <c r="A10725" s="238" t="s">
        <v>10736</v>
      </c>
      <c r="B10725" s="239">
        <v>515.0</v>
      </c>
    </row>
    <row r="10726">
      <c r="A10726" s="238" t="s">
        <v>10737</v>
      </c>
      <c r="B10726" s="239">
        <v>2580.0</v>
      </c>
    </row>
    <row r="10727">
      <c r="A10727" s="238" t="s">
        <v>10738</v>
      </c>
      <c r="B10727" s="239">
        <v>799.0</v>
      </c>
    </row>
    <row r="10728">
      <c r="A10728" s="238" t="s">
        <v>10739</v>
      </c>
      <c r="B10728" s="239">
        <v>2156.0</v>
      </c>
    </row>
    <row r="10729">
      <c r="A10729" s="238" t="s">
        <v>10740</v>
      </c>
      <c r="B10729" s="239">
        <v>1302.0</v>
      </c>
    </row>
    <row r="10730">
      <c r="A10730" s="238" t="s">
        <v>10741</v>
      </c>
      <c r="B10730" s="239">
        <v>583.0</v>
      </c>
    </row>
    <row r="10731">
      <c r="A10731" s="238" t="s">
        <v>10742</v>
      </c>
      <c r="B10731" s="239">
        <v>557.0</v>
      </c>
    </row>
    <row r="10732">
      <c r="A10732" s="238" t="s">
        <v>10743</v>
      </c>
      <c r="B10732" s="239">
        <v>4196.0</v>
      </c>
    </row>
    <row r="10733">
      <c r="A10733" s="238" t="s">
        <v>10744</v>
      </c>
      <c r="B10733" s="239">
        <v>592.0</v>
      </c>
    </row>
    <row r="10734">
      <c r="A10734" s="238" t="s">
        <v>10745</v>
      </c>
      <c r="B10734" s="239">
        <v>5688.0</v>
      </c>
    </row>
    <row r="10735">
      <c r="A10735" s="238" t="s">
        <v>10746</v>
      </c>
      <c r="B10735" s="239">
        <v>3857.0</v>
      </c>
    </row>
    <row r="10736">
      <c r="A10736" s="238" t="s">
        <v>10747</v>
      </c>
      <c r="B10736" s="239">
        <v>52681.0</v>
      </c>
    </row>
    <row r="10737">
      <c r="A10737" s="238" t="s">
        <v>10748</v>
      </c>
      <c r="B10737" s="239">
        <v>477.0</v>
      </c>
    </row>
    <row r="10738">
      <c r="A10738" s="238" t="s">
        <v>10749</v>
      </c>
      <c r="B10738" s="239">
        <v>0.0</v>
      </c>
    </row>
    <row r="10739">
      <c r="A10739" s="238" t="s">
        <v>10750</v>
      </c>
      <c r="B10739" s="239">
        <v>2575.0</v>
      </c>
    </row>
    <row r="10740">
      <c r="A10740" s="238" t="s">
        <v>10751</v>
      </c>
      <c r="B10740" s="239">
        <v>9762.0</v>
      </c>
    </row>
    <row r="10741">
      <c r="A10741" s="238" t="s">
        <v>10752</v>
      </c>
      <c r="B10741" s="239">
        <v>1100.0</v>
      </c>
    </row>
    <row r="10742">
      <c r="A10742" s="238" t="s">
        <v>10753</v>
      </c>
      <c r="B10742" s="239">
        <v>2114.0</v>
      </c>
    </row>
    <row r="10743">
      <c r="A10743" s="238" t="s">
        <v>10754</v>
      </c>
      <c r="B10743" s="239">
        <v>13493.0</v>
      </c>
    </row>
    <row r="10744">
      <c r="A10744" s="238" t="s">
        <v>10755</v>
      </c>
      <c r="B10744" s="239">
        <v>3178.0</v>
      </c>
    </row>
    <row r="10745">
      <c r="A10745" s="238" t="s">
        <v>10756</v>
      </c>
      <c r="B10745" s="239">
        <v>19335.0</v>
      </c>
    </row>
    <row r="10746">
      <c r="A10746" s="238" t="s">
        <v>10757</v>
      </c>
      <c r="B10746" s="239">
        <v>0.0</v>
      </c>
    </row>
    <row r="10747">
      <c r="A10747" s="238" t="s">
        <v>10758</v>
      </c>
      <c r="B10747" s="239">
        <v>125961.0</v>
      </c>
    </row>
    <row r="10748">
      <c r="A10748" s="238" t="s">
        <v>10759</v>
      </c>
      <c r="B10748" s="239">
        <v>6390.0</v>
      </c>
    </row>
    <row r="10749">
      <c r="A10749" s="238" t="s">
        <v>10760</v>
      </c>
      <c r="B10749" s="239">
        <v>1561.0</v>
      </c>
    </row>
    <row r="10750">
      <c r="A10750" s="238" t="s">
        <v>10761</v>
      </c>
      <c r="B10750" s="239">
        <v>831.0</v>
      </c>
    </row>
    <row r="10751">
      <c r="A10751" s="238" t="s">
        <v>10762</v>
      </c>
      <c r="B10751" s="239">
        <v>1874.0</v>
      </c>
    </row>
    <row r="10752">
      <c r="A10752" s="238" t="s">
        <v>10763</v>
      </c>
      <c r="B10752" s="239">
        <v>12055.0</v>
      </c>
    </row>
    <row r="10753">
      <c r="A10753" s="238" t="s">
        <v>10764</v>
      </c>
      <c r="B10753" s="239">
        <v>1087.0</v>
      </c>
    </row>
    <row r="10754">
      <c r="A10754" s="238" t="s">
        <v>10765</v>
      </c>
      <c r="B10754" s="239">
        <v>3837.0</v>
      </c>
    </row>
    <row r="10755">
      <c r="A10755" s="238" t="s">
        <v>10766</v>
      </c>
      <c r="B10755" s="239">
        <v>1467.0</v>
      </c>
    </row>
    <row r="10756">
      <c r="A10756" s="238" t="s">
        <v>10767</v>
      </c>
      <c r="B10756" s="239">
        <v>645.0</v>
      </c>
    </row>
    <row r="10757">
      <c r="A10757" s="238" t="s">
        <v>10768</v>
      </c>
      <c r="B10757" s="239">
        <v>493.0</v>
      </c>
    </row>
    <row r="10758">
      <c r="A10758" s="238" t="s">
        <v>10769</v>
      </c>
      <c r="B10758" s="239">
        <v>840.0</v>
      </c>
    </row>
    <row r="10759">
      <c r="A10759" s="238" t="s">
        <v>10770</v>
      </c>
      <c r="B10759" s="239">
        <v>201.0</v>
      </c>
    </row>
    <row r="10760">
      <c r="A10760" s="238" t="s">
        <v>10771</v>
      </c>
      <c r="B10760" s="239">
        <v>6740.0</v>
      </c>
    </row>
    <row r="10761">
      <c r="A10761" s="238" t="s">
        <v>10772</v>
      </c>
      <c r="B10761" s="239">
        <v>4638.0</v>
      </c>
    </row>
    <row r="10762">
      <c r="A10762" s="238" t="s">
        <v>10773</v>
      </c>
      <c r="B10762" s="239">
        <v>321.0</v>
      </c>
    </row>
    <row r="10763">
      <c r="A10763" s="238" t="s">
        <v>10774</v>
      </c>
      <c r="B10763" s="239">
        <v>372.0</v>
      </c>
    </row>
    <row r="10764">
      <c r="A10764" s="238" t="s">
        <v>10775</v>
      </c>
      <c r="B10764" s="239">
        <v>1362.0</v>
      </c>
    </row>
    <row r="10765">
      <c r="A10765" s="238" t="s">
        <v>10776</v>
      </c>
      <c r="B10765" s="239">
        <v>11602.0</v>
      </c>
    </row>
    <row r="10766">
      <c r="A10766" s="238" t="s">
        <v>10777</v>
      </c>
      <c r="B10766" s="239">
        <v>11835.0</v>
      </c>
    </row>
    <row r="10767">
      <c r="A10767" s="238" t="s">
        <v>10778</v>
      </c>
      <c r="B10767" s="239">
        <v>2402.0</v>
      </c>
    </row>
    <row r="10768">
      <c r="A10768" s="238" t="s">
        <v>10779</v>
      </c>
      <c r="B10768" s="239">
        <v>4209.0</v>
      </c>
    </row>
    <row r="10769">
      <c r="A10769" s="238" t="s">
        <v>10780</v>
      </c>
      <c r="B10769" s="239">
        <v>1619.0</v>
      </c>
    </row>
    <row r="10770">
      <c r="A10770" s="238" t="s">
        <v>10781</v>
      </c>
      <c r="B10770" s="239">
        <v>911.0</v>
      </c>
    </row>
    <row r="10771">
      <c r="A10771" s="238" t="s">
        <v>10782</v>
      </c>
      <c r="B10771" s="239">
        <v>1078.0</v>
      </c>
    </row>
    <row r="10772">
      <c r="A10772" s="238" t="s">
        <v>10783</v>
      </c>
      <c r="B10772" s="239">
        <v>341.0</v>
      </c>
    </row>
    <row r="10773">
      <c r="A10773" s="238" t="s">
        <v>10783</v>
      </c>
      <c r="B10773" s="239">
        <v>894.0</v>
      </c>
    </row>
    <row r="10774">
      <c r="A10774" s="238" t="s">
        <v>10783</v>
      </c>
      <c r="B10774" s="239">
        <v>8520.0</v>
      </c>
    </row>
    <row r="10775">
      <c r="A10775" s="238" t="s">
        <v>10784</v>
      </c>
      <c r="B10775" s="239">
        <v>193.0</v>
      </c>
    </row>
    <row r="10776">
      <c r="A10776" s="238" t="s">
        <v>10785</v>
      </c>
      <c r="B10776" s="239">
        <v>1980.0</v>
      </c>
    </row>
    <row r="10777">
      <c r="A10777" s="238" t="s">
        <v>10786</v>
      </c>
      <c r="B10777" s="239">
        <v>1624.0</v>
      </c>
    </row>
    <row r="10778">
      <c r="A10778" s="238" t="s">
        <v>10787</v>
      </c>
      <c r="B10778" s="239">
        <v>1154.0</v>
      </c>
    </row>
    <row r="10779">
      <c r="A10779" s="238" t="s">
        <v>10788</v>
      </c>
      <c r="B10779" s="239">
        <v>942.0</v>
      </c>
    </row>
    <row r="10780">
      <c r="A10780" s="238" t="s">
        <v>10789</v>
      </c>
      <c r="B10780" s="239">
        <v>225.0</v>
      </c>
    </row>
    <row r="10781">
      <c r="A10781" s="238" t="s">
        <v>10790</v>
      </c>
      <c r="B10781" s="239">
        <v>2201.0</v>
      </c>
    </row>
    <row r="10782">
      <c r="A10782" s="238" t="s">
        <v>10791</v>
      </c>
      <c r="B10782" s="239">
        <v>84646.0</v>
      </c>
    </row>
    <row r="10783">
      <c r="A10783" s="238" t="s">
        <v>10792</v>
      </c>
      <c r="B10783" s="239">
        <v>202.0</v>
      </c>
    </row>
    <row r="10784">
      <c r="A10784" s="238" t="s">
        <v>10793</v>
      </c>
      <c r="B10784" s="239">
        <v>1924.0</v>
      </c>
    </row>
    <row r="10785">
      <c r="A10785" s="238" t="s">
        <v>10794</v>
      </c>
      <c r="B10785" s="239">
        <v>9820.0</v>
      </c>
    </row>
    <row r="10786">
      <c r="A10786" s="238" t="s">
        <v>10795</v>
      </c>
      <c r="B10786" s="239">
        <v>8414.0</v>
      </c>
    </row>
    <row r="10787">
      <c r="A10787" s="238" t="s">
        <v>10796</v>
      </c>
      <c r="B10787" s="239">
        <v>1534.0</v>
      </c>
    </row>
    <row r="10788">
      <c r="A10788" s="238" t="s">
        <v>10797</v>
      </c>
      <c r="B10788" s="239">
        <v>172.0</v>
      </c>
    </row>
    <row r="10789">
      <c r="A10789" s="238" t="s">
        <v>10798</v>
      </c>
      <c r="B10789" s="239">
        <v>4453.0</v>
      </c>
    </row>
    <row r="10790">
      <c r="A10790" s="238" t="s">
        <v>10799</v>
      </c>
      <c r="B10790" s="239">
        <v>5014.0</v>
      </c>
    </row>
    <row r="10791">
      <c r="A10791" s="238" t="s">
        <v>10800</v>
      </c>
      <c r="B10791" s="239">
        <v>3266.0</v>
      </c>
    </row>
    <row r="10792">
      <c r="A10792" s="238" t="s">
        <v>10801</v>
      </c>
      <c r="B10792" s="239">
        <v>4779.0</v>
      </c>
    </row>
    <row r="10793">
      <c r="A10793" s="238" t="s">
        <v>10802</v>
      </c>
      <c r="B10793" s="239">
        <v>18350.0</v>
      </c>
    </row>
    <row r="10794">
      <c r="A10794" s="238" t="s">
        <v>10803</v>
      </c>
      <c r="B10794" s="239">
        <v>5069.0</v>
      </c>
    </row>
    <row r="10795">
      <c r="A10795" s="238" t="s">
        <v>10804</v>
      </c>
      <c r="B10795" s="239">
        <v>250.0</v>
      </c>
    </row>
    <row r="10796">
      <c r="A10796" s="238" t="s">
        <v>10805</v>
      </c>
      <c r="B10796" s="239">
        <v>6450.0</v>
      </c>
    </row>
    <row r="10797">
      <c r="A10797" s="238" t="s">
        <v>10806</v>
      </c>
      <c r="B10797" s="239">
        <v>2349.0</v>
      </c>
    </row>
    <row r="10798">
      <c r="A10798" s="238" t="s">
        <v>10807</v>
      </c>
      <c r="B10798" s="239">
        <v>7221.0</v>
      </c>
    </row>
    <row r="10799">
      <c r="A10799" s="238" t="s">
        <v>10808</v>
      </c>
      <c r="B10799" s="239">
        <v>2465.0</v>
      </c>
    </row>
    <row r="10800">
      <c r="A10800" s="238" t="s">
        <v>10809</v>
      </c>
      <c r="B10800" s="239">
        <v>597.0</v>
      </c>
    </row>
    <row r="10801">
      <c r="A10801" s="238" t="s">
        <v>10810</v>
      </c>
      <c r="B10801" s="239">
        <v>727.0</v>
      </c>
    </row>
    <row r="10802">
      <c r="A10802" s="238" t="s">
        <v>10811</v>
      </c>
      <c r="B10802" s="239">
        <v>1514.0</v>
      </c>
    </row>
    <row r="10803">
      <c r="A10803" s="238" t="s">
        <v>10812</v>
      </c>
      <c r="B10803" s="239">
        <v>21100.0</v>
      </c>
    </row>
    <row r="10804">
      <c r="A10804" s="238" t="s">
        <v>10813</v>
      </c>
      <c r="B10804" s="239">
        <v>1733.0</v>
      </c>
    </row>
    <row r="10805">
      <c r="A10805" s="238" t="s">
        <v>10814</v>
      </c>
      <c r="B10805" s="239">
        <v>396.0</v>
      </c>
    </row>
    <row r="10806">
      <c r="A10806" s="238" t="s">
        <v>10815</v>
      </c>
      <c r="B10806" s="239">
        <v>1791.0</v>
      </c>
    </row>
    <row r="10807">
      <c r="A10807" s="238" t="s">
        <v>10816</v>
      </c>
      <c r="B10807" s="239">
        <v>1508.0</v>
      </c>
    </row>
    <row r="10808">
      <c r="A10808" s="238" t="s">
        <v>10817</v>
      </c>
      <c r="B10808" s="239">
        <v>1637.0</v>
      </c>
    </row>
    <row r="10809">
      <c r="A10809" s="238" t="s">
        <v>10818</v>
      </c>
      <c r="B10809" s="239">
        <v>642.0</v>
      </c>
    </row>
    <row r="10810">
      <c r="A10810" s="238" t="s">
        <v>10819</v>
      </c>
      <c r="B10810" s="239">
        <v>9243.0</v>
      </c>
    </row>
    <row r="10811">
      <c r="A10811" s="238" t="s">
        <v>10820</v>
      </c>
      <c r="B10811" s="239">
        <v>41689.0</v>
      </c>
    </row>
    <row r="10812">
      <c r="A10812" s="238" t="s">
        <v>10821</v>
      </c>
      <c r="B10812" s="239">
        <v>358876.0</v>
      </c>
    </row>
    <row r="10813">
      <c r="A10813" s="238" t="s">
        <v>10822</v>
      </c>
      <c r="B10813" s="239">
        <v>3490.0</v>
      </c>
    </row>
    <row r="10814">
      <c r="A10814" s="238" t="s">
        <v>10823</v>
      </c>
      <c r="B10814" s="239">
        <v>3288.0</v>
      </c>
    </row>
    <row r="10815">
      <c r="A10815" s="238" t="s">
        <v>10824</v>
      </c>
      <c r="B10815" s="239">
        <v>3878.0</v>
      </c>
    </row>
    <row r="10816">
      <c r="A10816" s="238" t="s">
        <v>10825</v>
      </c>
      <c r="B10816" s="239">
        <v>1396.0</v>
      </c>
    </row>
    <row r="10817">
      <c r="A10817" s="238" t="s">
        <v>10826</v>
      </c>
      <c r="B10817" s="239">
        <v>155.0</v>
      </c>
    </row>
    <row r="10818">
      <c r="A10818" s="238" t="s">
        <v>10827</v>
      </c>
      <c r="B10818" s="239">
        <v>38598.0</v>
      </c>
    </row>
    <row r="10819">
      <c r="A10819" s="238" t="s">
        <v>10828</v>
      </c>
      <c r="B10819" s="239">
        <v>17461.0</v>
      </c>
    </row>
    <row r="10820">
      <c r="A10820" s="238" t="s">
        <v>10829</v>
      </c>
      <c r="B10820" s="239">
        <v>2996.0</v>
      </c>
    </row>
    <row r="10821">
      <c r="A10821" s="238" t="s">
        <v>10830</v>
      </c>
      <c r="B10821" s="239">
        <v>127810.0</v>
      </c>
    </row>
    <row r="10822">
      <c r="A10822" s="238" t="s">
        <v>10831</v>
      </c>
      <c r="B10822" s="239">
        <v>16614.0</v>
      </c>
    </row>
    <row r="10823">
      <c r="A10823" s="238" t="s">
        <v>10832</v>
      </c>
      <c r="B10823" s="239">
        <v>212.0</v>
      </c>
    </row>
    <row r="10824">
      <c r="A10824" s="238" t="s">
        <v>10833</v>
      </c>
      <c r="B10824" s="239">
        <v>311.0</v>
      </c>
    </row>
    <row r="10825">
      <c r="A10825" s="238" t="s">
        <v>10834</v>
      </c>
      <c r="B10825" s="239">
        <v>1201.0</v>
      </c>
    </row>
    <row r="10826">
      <c r="A10826" s="238" t="s">
        <v>10835</v>
      </c>
      <c r="B10826" s="239">
        <v>6813.0</v>
      </c>
    </row>
    <row r="10827">
      <c r="A10827" s="238" t="s">
        <v>10836</v>
      </c>
      <c r="B10827" s="239">
        <v>5854.0</v>
      </c>
    </row>
    <row r="10828">
      <c r="A10828" s="238" t="s">
        <v>10837</v>
      </c>
      <c r="B10828" s="239">
        <v>1094.0</v>
      </c>
    </row>
    <row r="10829">
      <c r="A10829" s="238" t="s">
        <v>10838</v>
      </c>
      <c r="B10829" s="239">
        <v>10922.0</v>
      </c>
    </row>
    <row r="10830">
      <c r="A10830" s="238" t="s">
        <v>10839</v>
      </c>
      <c r="B10830" s="239">
        <v>3070.0</v>
      </c>
    </row>
    <row r="10831">
      <c r="A10831" s="238" t="s">
        <v>10840</v>
      </c>
      <c r="B10831" s="239">
        <v>738.0</v>
      </c>
    </row>
    <row r="10832">
      <c r="A10832" s="238" t="s">
        <v>10841</v>
      </c>
      <c r="B10832" s="239">
        <v>2779.0</v>
      </c>
    </row>
    <row r="10833">
      <c r="A10833" s="238" t="s">
        <v>10842</v>
      </c>
      <c r="B10833" s="239">
        <v>1071.0</v>
      </c>
    </row>
    <row r="10834">
      <c r="A10834" s="238" t="s">
        <v>10843</v>
      </c>
      <c r="B10834" s="239">
        <v>0.0</v>
      </c>
    </row>
    <row r="10835">
      <c r="A10835" s="238" t="s">
        <v>10844</v>
      </c>
      <c r="B10835" s="239">
        <v>1182.0</v>
      </c>
    </row>
    <row r="10836">
      <c r="A10836" s="238" t="s">
        <v>10845</v>
      </c>
      <c r="B10836" s="239">
        <v>6436.0</v>
      </c>
    </row>
    <row r="10837">
      <c r="A10837" s="238" t="s">
        <v>10846</v>
      </c>
      <c r="B10837" s="239">
        <v>6766.0</v>
      </c>
    </row>
    <row r="10838">
      <c r="A10838" s="238" t="s">
        <v>10847</v>
      </c>
      <c r="B10838" s="239">
        <v>3963.0</v>
      </c>
    </row>
    <row r="10839">
      <c r="A10839" s="238" t="s">
        <v>10848</v>
      </c>
      <c r="B10839" s="239">
        <v>4380.0</v>
      </c>
    </row>
    <row r="10840">
      <c r="A10840" s="238" t="s">
        <v>10849</v>
      </c>
      <c r="B10840" s="239">
        <v>21582.0</v>
      </c>
    </row>
    <row r="10841">
      <c r="A10841" s="238" t="s">
        <v>10850</v>
      </c>
      <c r="B10841" s="239">
        <v>4276.0</v>
      </c>
    </row>
    <row r="10842">
      <c r="A10842" s="238" t="s">
        <v>10851</v>
      </c>
      <c r="B10842" s="239">
        <v>2093.0</v>
      </c>
    </row>
    <row r="10843">
      <c r="A10843" s="238" t="s">
        <v>10852</v>
      </c>
      <c r="B10843" s="239">
        <v>9106.0</v>
      </c>
    </row>
    <row r="10844">
      <c r="A10844" s="238" t="s">
        <v>10853</v>
      </c>
      <c r="B10844" s="239">
        <v>1886.0</v>
      </c>
    </row>
    <row r="10845">
      <c r="A10845" s="238" t="s">
        <v>10854</v>
      </c>
      <c r="B10845" s="239">
        <v>2084.0</v>
      </c>
    </row>
    <row r="10846">
      <c r="A10846" s="238" t="s">
        <v>10855</v>
      </c>
      <c r="B10846" s="239">
        <v>1158.0</v>
      </c>
    </row>
    <row r="10847">
      <c r="A10847" s="238" t="s">
        <v>10856</v>
      </c>
      <c r="B10847" s="239">
        <v>421.0</v>
      </c>
    </row>
    <row r="10848">
      <c r="A10848" s="238" t="s">
        <v>10857</v>
      </c>
      <c r="B10848" s="239">
        <v>5013.0</v>
      </c>
    </row>
    <row r="10849">
      <c r="A10849" s="238" t="s">
        <v>10858</v>
      </c>
      <c r="B10849" s="239">
        <v>454.0</v>
      </c>
    </row>
    <row r="10850">
      <c r="A10850" s="238" t="s">
        <v>10859</v>
      </c>
      <c r="B10850" s="239">
        <v>1470.0</v>
      </c>
    </row>
    <row r="10851">
      <c r="A10851" s="238" t="s">
        <v>10860</v>
      </c>
      <c r="B10851" s="239">
        <v>1121.0</v>
      </c>
    </row>
    <row r="10852">
      <c r="A10852" s="238" t="s">
        <v>10861</v>
      </c>
      <c r="B10852" s="239">
        <v>5484.0</v>
      </c>
    </row>
    <row r="10853">
      <c r="A10853" s="238" t="s">
        <v>10862</v>
      </c>
      <c r="B10853" s="239">
        <v>649.0</v>
      </c>
    </row>
    <row r="10854">
      <c r="A10854" s="238" t="s">
        <v>10863</v>
      </c>
      <c r="B10854" s="239">
        <v>732.0</v>
      </c>
    </row>
    <row r="10855">
      <c r="A10855" s="238" t="s">
        <v>10864</v>
      </c>
      <c r="B10855" s="239">
        <v>13283.0</v>
      </c>
    </row>
    <row r="10856">
      <c r="A10856" s="238" t="s">
        <v>10865</v>
      </c>
      <c r="B10856" s="239">
        <v>683.0</v>
      </c>
    </row>
    <row r="10857">
      <c r="A10857" s="238" t="s">
        <v>10866</v>
      </c>
      <c r="B10857" s="239">
        <v>391.0</v>
      </c>
    </row>
    <row r="10858">
      <c r="A10858" s="238" t="s">
        <v>10867</v>
      </c>
      <c r="B10858" s="239">
        <v>183.0</v>
      </c>
    </row>
    <row r="10859">
      <c r="A10859" s="238" t="s">
        <v>10868</v>
      </c>
      <c r="B10859" s="239">
        <v>839.0</v>
      </c>
    </row>
    <row r="10860">
      <c r="A10860" s="238" t="s">
        <v>10869</v>
      </c>
      <c r="B10860" s="239">
        <v>5662.0</v>
      </c>
    </row>
    <row r="10861">
      <c r="A10861" s="238" t="s">
        <v>10870</v>
      </c>
      <c r="B10861" s="239">
        <v>2216.0</v>
      </c>
    </row>
    <row r="10862">
      <c r="A10862" s="238" t="s">
        <v>10871</v>
      </c>
      <c r="B10862" s="239">
        <v>2172.0</v>
      </c>
    </row>
    <row r="10863">
      <c r="A10863" s="238" t="s">
        <v>10872</v>
      </c>
      <c r="B10863" s="239">
        <v>5520.0</v>
      </c>
    </row>
    <row r="10864">
      <c r="A10864" s="238" t="s">
        <v>10873</v>
      </c>
      <c r="B10864" s="239">
        <v>5754.0</v>
      </c>
    </row>
    <row r="10865">
      <c r="A10865" s="238" t="s">
        <v>10874</v>
      </c>
      <c r="B10865" s="239">
        <v>2060.0</v>
      </c>
    </row>
    <row r="10866">
      <c r="A10866" s="238" t="s">
        <v>10875</v>
      </c>
      <c r="B10866" s="239">
        <v>27976.0</v>
      </c>
    </row>
    <row r="10867">
      <c r="A10867" s="238" t="s">
        <v>10876</v>
      </c>
      <c r="B10867" s="239">
        <v>1861.0</v>
      </c>
    </row>
    <row r="10868">
      <c r="A10868" s="238" t="s">
        <v>10877</v>
      </c>
      <c r="B10868" s="239">
        <v>4107.0</v>
      </c>
    </row>
    <row r="10869">
      <c r="A10869" s="238" t="s">
        <v>10878</v>
      </c>
      <c r="B10869" s="239">
        <v>4500.0</v>
      </c>
    </row>
    <row r="10870">
      <c r="A10870" s="238" t="s">
        <v>10879</v>
      </c>
      <c r="B10870" s="239">
        <v>8227.0</v>
      </c>
    </row>
    <row r="10871">
      <c r="A10871" s="238" t="s">
        <v>10880</v>
      </c>
      <c r="B10871" s="239">
        <v>1866.0</v>
      </c>
    </row>
    <row r="10872">
      <c r="A10872" s="238" t="s">
        <v>10881</v>
      </c>
      <c r="B10872" s="239">
        <v>6279.0</v>
      </c>
    </row>
    <row r="10873">
      <c r="A10873" s="238" t="s">
        <v>10882</v>
      </c>
      <c r="B10873" s="239">
        <v>3158.0</v>
      </c>
    </row>
    <row r="10874">
      <c r="A10874" s="238" t="s">
        <v>10883</v>
      </c>
      <c r="B10874" s="239">
        <v>12514.0</v>
      </c>
    </row>
    <row r="10875">
      <c r="A10875" s="238" t="s">
        <v>10884</v>
      </c>
      <c r="B10875" s="239">
        <v>1130.0</v>
      </c>
    </row>
    <row r="10876">
      <c r="A10876" s="238" t="s">
        <v>10885</v>
      </c>
      <c r="B10876" s="239">
        <v>6511.0</v>
      </c>
    </row>
    <row r="10877">
      <c r="A10877" s="238" t="s">
        <v>10886</v>
      </c>
      <c r="B10877" s="239">
        <v>2217.0</v>
      </c>
    </row>
    <row r="10878">
      <c r="A10878" s="238" t="s">
        <v>10887</v>
      </c>
      <c r="B10878" s="239">
        <v>716.0</v>
      </c>
    </row>
    <row r="10879">
      <c r="A10879" s="238" t="s">
        <v>10888</v>
      </c>
      <c r="B10879" s="239">
        <v>3069.0</v>
      </c>
    </row>
    <row r="10880">
      <c r="A10880" s="238" t="s">
        <v>10889</v>
      </c>
      <c r="B10880" s="239">
        <v>961.0</v>
      </c>
    </row>
    <row r="10881">
      <c r="A10881" s="238" t="s">
        <v>10890</v>
      </c>
      <c r="B10881" s="239">
        <v>136.0</v>
      </c>
    </row>
    <row r="10882">
      <c r="A10882" s="238" t="s">
        <v>10891</v>
      </c>
      <c r="B10882" s="239">
        <v>1115.0</v>
      </c>
    </row>
    <row r="10883">
      <c r="A10883" s="238" t="s">
        <v>10892</v>
      </c>
      <c r="B10883" s="239">
        <v>452.0</v>
      </c>
    </row>
    <row r="10884">
      <c r="A10884" s="238" t="s">
        <v>10893</v>
      </c>
      <c r="B10884" s="239">
        <v>21519.0</v>
      </c>
    </row>
    <row r="10885">
      <c r="A10885" s="238" t="s">
        <v>10894</v>
      </c>
      <c r="B10885" s="239">
        <v>1621.0</v>
      </c>
    </row>
    <row r="10886">
      <c r="A10886" s="238" t="s">
        <v>10895</v>
      </c>
      <c r="B10886" s="239">
        <v>1634.0</v>
      </c>
    </row>
    <row r="10887">
      <c r="A10887" s="238" t="s">
        <v>10896</v>
      </c>
      <c r="B10887" s="239">
        <v>918.0</v>
      </c>
    </row>
    <row r="10888">
      <c r="A10888" s="238" t="s">
        <v>10897</v>
      </c>
      <c r="B10888" s="239">
        <v>475.0</v>
      </c>
    </row>
    <row r="10889">
      <c r="A10889" s="238" t="s">
        <v>10898</v>
      </c>
      <c r="B10889" s="239">
        <v>0.0</v>
      </c>
    </row>
    <row r="10890">
      <c r="A10890" s="238" t="s">
        <v>10899</v>
      </c>
      <c r="B10890" s="239">
        <v>1292.0</v>
      </c>
    </row>
    <row r="10891">
      <c r="A10891" s="238" t="s">
        <v>10900</v>
      </c>
      <c r="B10891" s="239">
        <v>12233.0</v>
      </c>
    </row>
    <row r="10892">
      <c r="A10892" s="238" t="s">
        <v>10901</v>
      </c>
      <c r="B10892" s="239">
        <v>267.0</v>
      </c>
    </row>
    <row r="10893">
      <c r="A10893" s="238" t="s">
        <v>10902</v>
      </c>
      <c r="B10893" s="239">
        <v>272.0</v>
      </c>
    </row>
    <row r="10894">
      <c r="A10894" s="238" t="s">
        <v>10903</v>
      </c>
      <c r="B10894" s="239">
        <v>672.0</v>
      </c>
    </row>
    <row r="10895">
      <c r="A10895" s="238" t="s">
        <v>10904</v>
      </c>
      <c r="B10895" s="239">
        <v>16021.0</v>
      </c>
    </row>
    <row r="10896">
      <c r="A10896" s="238" t="s">
        <v>10905</v>
      </c>
      <c r="B10896" s="239">
        <v>11491.0</v>
      </c>
    </row>
    <row r="10897">
      <c r="A10897" s="238" t="s">
        <v>10906</v>
      </c>
      <c r="B10897" s="239">
        <v>14216.0</v>
      </c>
    </row>
    <row r="10898">
      <c r="A10898" s="238" t="s">
        <v>10907</v>
      </c>
      <c r="B10898" s="239">
        <v>525.0</v>
      </c>
    </row>
    <row r="10899">
      <c r="A10899" s="238" t="s">
        <v>10908</v>
      </c>
      <c r="B10899" s="239">
        <v>522.0</v>
      </c>
    </row>
    <row r="10900">
      <c r="A10900" s="238" t="s">
        <v>10909</v>
      </c>
      <c r="B10900" s="239">
        <v>653.0</v>
      </c>
    </row>
    <row r="10901">
      <c r="A10901" s="238" t="s">
        <v>10910</v>
      </c>
      <c r="B10901" s="239">
        <v>166.0</v>
      </c>
    </row>
    <row r="10902">
      <c r="A10902" s="238" t="s">
        <v>10911</v>
      </c>
      <c r="B10902" s="239">
        <v>646.0</v>
      </c>
    </row>
    <row r="10903">
      <c r="A10903" s="238" t="s">
        <v>10912</v>
      </c>
      <c r="B10903" s="239">
        <v>1858.0</v>
      </c>
    </row>
    <row r="10904">
      <c r="A10904" s="238" t="s">
        <v>10913</v>
      </c>
      <c r="B10904" s="239">
        <v>3246.0</v>
      </c>
    </row>
    <row r="10905">
      <c r="A10905" s="238" t="s">
        <v>10914</v>
      </c>
      <c r="B10905" s="239">
        <v>6604.0</v>
      </c>
    </row>
    <row r="10906">
      <c r="A10906" s="238" t="s">
        <v>10915</v>
      </c>
      <c r="B10906" s="239">
        <v>781.0</v>
      </c>
    </row>
    <row r="10907">
      <c r="A10907" s="238" t="s">
        <v>10916</v>
      </c>
      <c r="B10907" s="239">
        <v>1064.0</v>
      </c>
    </row>
    <row r="10908">
      <c r="A10908" s="238" t="s">
        <v>10917</v>
      </c>
      <c r="B10908" s="239">
        <v>381.0</v>
      </c>
    </row>
    <row r="10909">
      <c r="A10909" s="238" t="s">
        <v>10918</v>
      </c>
      <c r="B10909" s="239">
        <v>2516.0</v>
      </c>
    </row>
    <row r="10910">
      <c r="A10910" s="238" t="s">
        <v>10919</v>
      </c>
      <c r="B10910" s="239">
        <v>1430.0</v>
      </c>
    </row>
    <row r="10911">
      <c r="A10911" s="238" t="s">
        <v>10920</v>
      </c>
      <c r="B10911" s="239">
        <v>1140.0</v>
      </c>
    </row>
    <row r="10912">
      <c r="A10912" s="238" t="s">
        <v>10920</v>
      </c>
      <c r="B10912" s="239">
        <v>446.0</v>
      </c>
    </row>
    <row r="10913">
      <c r="A10913" s="238" t="s">
        <v>10920</v>
      </c>
      <c r="B10913" s="239">
        <v>439.0</v>
      </c>
    </row>
    <row r="10914">
      <c r="A10914" s="238" t="s">
        <v>10921</v>
      </c>
      <c r="B10914" s="239">
        <v>282.0</v>
      </c>
    </row>
    <row r="10915">
      <c r="A10915" s="238" t="s">
        <v>10922</v>
      </c>
      <c r="B10915" s="239">
        <v>1483.0</v>
      </c>
    </row>
    <row r="10916">
      <c r="A10916" s="238" t="s">
        <v>10923</v>
      </c>
      <c r="B10916" s="239">
        <v>182.0</v>
      </c>
    </row>
    <row r="10917">
      <c r="A10917" s="238" t="s">
        <v>10924</v>
      </c>
      <c r="B10917" s="239">
        <v>6413.0</v>
      </c>
    </row>
    <row r="10918">
      <c r="A10918" s="238" t="s">
        <v>10925</v>
      </c>
      <c r="B10918" s="239">
        <v>447.0</v>
      </c>
    </row>
    <row r="10919">
      <c r="A10919" s="238" t="s">
        <v>10926</v>
      </c>
      <c r="B10919" s="239">
        <v>333.0</v>
      </c>
    </row>
    <row r="10920">
      <c r="A10920" s="238" t="s">
        <v>10927</v>
      </c>
      <c r="B10920" s="239">
        <v>97.0</v>
      </c>
    </row>
    <row r="10921">
      <c r="A10921" s="238" t="s">
        <v>10928</v>
      </c>
      <c r="B10921" s="239">
        <v>3173.0</v>
      </c>
    </row>
    <row r="10922">
      <c r="A10922" s="238" t="s">
        <v>10929</v>
      </c>
      <c r="B10922" s="239">
        <v>4194.0</v>
      </c>
    </row>
    <row r="10923">
      <c r="A10923" s="238" t="s">
        <v>10930</v>
      </c>
      <c r="B10923" s="239">
        <v>647.0</v>
      </c>
    </row>
    <row r="10924">
      <c r="A10924" s="238" t="s">
        <v>10931</v>
      </c>
      <c r="B10924" s="239">
        <v>705.0</v>
      </c>
    </row>
    <row r="10925">
      <c r="A10925" s="238" t="s">
        <v>10932</v>
      </c>
      <c r="B10925" s="239">
        <v>26234.0</v>
      </c>
    </row>
    <row r="10926">
      <c r="A10926" s="238" t="s">
        <v>10933</v>
      </c>
      <c r="B10926" s="239">
        <v>342.0</v>
      </c>
    </row>
    <row r="10927">
      <c r="A10927" s="238" t="s">
        <v>10934</v>
      </c>
      <c r="B10927" s="239">
        <v>197.0</v>
      </c>
    </row>
    <row r="10928">
      <c r="A10928" s="238" t="s">
        <v>10935</v>
      </c>
      <c r="B10928" s="239">
        <v>24794.0</v>
      </c>
    </row>
    <row r="10929">
      <c r="A10929" s="238" t="s">
        <v>10936</v>
      </c>
      <c r="B10929" s="239">
        <v>747.0</v>
      </c>
    </row>
    <row r="10930">
      <c r="A10930" s="238" t="s">
        <v>10937</v>
      </c>
      <c r="B10930" s="239">
        <v>5051.0</v>
      </c>
    </row>
    <row r="10931">
      <c r="A10931" s="238" t="s">
        <v>10938</v>
      </c>
      <c r="B10931" s="239">
        <v>1034.0</v>
      </c>
    </row>
    <row r="10932">
      <c r="A10932" s="238" t="s">
        <v>10939</v>
      </c>
      <c r="B10932" s="239">
        <v>9153.0</v>
      </c>
    </row>
    <row r="10933">
      <c r="A10933" s="238" t="s">
        <v>10940</v>
      </c>
      <c r="B10933" s="239">
        <v>9369.0</v>
      </c>
    </row>
    <row r="10934">
      <c r="A10934" s="238" t="s">
        <v>10941</v>
      </c>
      <c r="B10934" s="239">
        <v>3902.0</v>
      </c>
    </row>
    <row r="10935">
      <c r="A10935" s="238" t="s">
        <v>10942</v>
      </c>
      <c r="B10935" s="239">
        <v>771.0</v>
      </c>
    </row>
    <row r="10936">
      <c r="A10936" s="238" t="s">
        <v>10943</v>
      </c>
      <c r="B10936" s="239">
        <v>21433.0</v>
      </c>
    </row>
    <row r="10937">
      <c r="A10937" s="238" t="s">
        <v>10944</v>
      </c>
      <c r="B10937" s="239">
        <v>627.0</v>
      </c>
    </row>
    <row r="10938">
      <c r="A10938" s="238" t="s">
        <v>10945</v>
      </c>
      <c r="B10938" s="239">
        <v>2911.0</v>
      </c>
    </row>
    <row r="10939">
      <c r="A10939" s="238" t="s">
        <v>10946</v>
      </c>
      <c r="B10939" s="239">
        <v>8996.0</v>
      </c>
    </row>
    <row r="10940">
      <c r="A10940" s="238" t="s">
        <v>10947</v>
      </c>
      <c r="B10940" s="239">
        <v>5166.0</v>
      </c>
    </row>
    <row r="10941">
      <c r="A10941" s="238" t="s">
        <v>10948</v>
      </c>
      <c r="B10941" s="239">
        <v>0.0</v>
      </c>
    </row>
    <row r="10942">
      <c r="A10942" s="238" t="s">
        <v>10949</v>
      </c>
      <c r="B10942" s="239">
        <v>135.0</v>
      </c>
    </row>
    <row r="10943">
      <c r="A10943" s="238" t="s">
        <v>10950</v>
      </c>
      <c r="B10943" s="239">
        <v>21025.0</v>
      </c>
    </row>
    <row r="10944">
      <c r="A10944" s="238" t="s">
        <v>10951</v>
      </c>
      <c r="B10944" s="239">
        <v>1275.0</v>
      </c>
    </row>
    <row r="10945">
      <c r="A10945" s="238" t="s">
        <v>10952</v>
      </c>
      <c r="B10945" s="239">
        <v>1262.0</v>
      </c>
    </row>
    <row r="10946">
      <c r="A10946" s="238" t="s">
        <v>10953</v>
      </c>
      <c r="B10946" s="239">
        <v>555.0</v>
      </c>
    </row>
    <row r="10947">
      <c r="A10947" s="238" t="s">
        <v>10954</v>
      </c>
      <c r="B10947" s="239">
        <v>6572.0</v>
      </c>
    </row>
    <row r="10948">
      <c r="A10948" s="238" t="s">
        <v>10955</v>
      </c>
      <c r="B10948" s="239">
        <v>302.0</v>
      </c>
    </row>
    <row r="10949">
      <c r="A10949" s="238" t="s">
        <v>10956</v>
      </c>
      <c r="B10949" s="239">
        <v>1314.0</v>
      </c>
    </row>
    <row r="10950">
      <c r="A10950" s="238" t="s">
        <v>10957</v>
      </c>
      <c r="B10950" s="239">
        <v>2290.0</v>
      </c>
    </row>
    <row r="10951">
      <c r="A10951" s="238" t="s">
        <v>10958</v>
      </c>
      <c r="B10951" s="239">
        <v>34534.0</v>
      </c>
    </row>
    <row r="10952">
      <c r="A10952" s="238" t="s">
        <v>10959</v>
      </c>
      <c r="B10952" s="239">
        <v>60.0</v>
      </c>
    </row>
    <row r="10953">
      <c r="A10953" s="238" t="s">
        <v>10960</v>
      </c>
      <c r="B10953" s="239">
        <v>1779.0</v>
      </c>
    </row>
    <row r="10954">
      <c r="A10954" s="238" t="s">
        <v>10961</v>
      </c>
      <c r="B10954" s="239">
        <v>9332.0</v>
      </c>
    </row>
    <row r="10955">
      <c r="A10955" s="238" t="s">
        <v>10962</v>
      </c>
      <c r="B10955" s="239">
        <v>87172.0</v>
      </c>
    </row>
    <row r="10956">
      <c r="A10956" s="238" t="s">
        <v>10963</v>
      </c>
      <c r="B10956" s="239">
        <v>2323.0</v>
      </c>
    </row>
    <row r="10957">
      <c r="A10957" s="238" t="s">
        <v>10964</v>
      </c>
      <c r="B10957" s="239">
        <v>9045.0</v>
      </c>
    </row>
    <row r="10958">
      <c r="A10958" s="238" t="s">
        <v>10965</v>
      </c>
      <c r="B10958" s="239">
        <v>670.0</v>
      </c>
    </row>
    <row r="10959">
      <c r="A10959" s="238" t="s">
        <v>10966</v>
      </c>
      <c r="B10959" s="239">
        <v>7203.0</v>
      </c>
    </row>
    <row r="10960">
      <c r="A10960" s="238" t="s">
        <v>10967</v>
      </c>
      <c r="B10960" s="239">
        <v>11786.0</v>
      </c>
    </row>
  </sheetData>
  <autoFilter ref="$A$1:$Y$10960">
    <sortState ref="A1:Y10960">
      <sortCondition ref="A1:A10960"/>
    </sortState>
  </autoFilter>
  <drawing r:id="rId1"/>
</worksheet>
</file>